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Abril\RRHH\"/>
    </mc:Choice>
  </mc:AlternateContent>
  <xr:revisionPtr revIDLastSave="0" documentId="13_ncr:1_{E2C6A00E-2AE2-40CC-94C3-CF6FA85D97C6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filtro" sheetId="81" state="hidden" r:id="rId5"/>
    <sheet name="datos" sheetId="80" state="hidden" r:id="rId6"/>
    <sheet name="config" sheetId="62" state="hidden" r:id="rId7"/>
    <sheet name="SUPLENCIA" sheetId="75" r:id="rId8"/>
  </sheets>
  <definedNames>
    <definedName name="_xlnm._FilterDatabase" localSheetId="5" hidden="1">datos!$A$1:$Z$1261</definedName>
    <definedName name="_xlnm._FilterDatabase" localSheetId="3" hidden="1">MES!$D$2:$G$2</definedName>
    <definedName name="_xlnm.Print_Area" localSheetId="7">SUPLENCIA!$A$1:$M$28</definedName>
    <definedName name="_xlnm.Criteria" localSheetId="7">#REF!</definedName>
    <definedName name="SegmentaciónDeDatos_tipo">#N/A</definedName>
    <definedName name="_xlnm.Print_Titles" localSheetId="7">SUPLENCIA!$1:$7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5" i="77" l="1"/>
  <c r="K975" i="77"/>
  <c r="D974" i="77"/>
  <c r="K974" i="77"/>
  <c r="D973" i="77"/>
  <c r="K973" i="77"/>
  <c r="D972" i="77"/>
  <c r="K972" i="77"/>
  <c r="D971" i="77"/>
  <c r="K971" i="77"/>
  <c r="D970" i="77"/>
  <c r="K970" i="77"/>
  <c r="D969" i="77"/>
  <c r="K969" i="77"/>
  <c r="D967" i="77"/>
  <c r="D968" i="77"/>
  <c r="K967" i="77"/>
  <c r="K968" i="77"/>
  <c r="D965" i="77"/>
  <c r="D966" i="77"/>
  <c r="K965" i="77"/>
  <c r="K966" i="77"/>
  <c r="D964" i="77"/>
  <c r="K964" i="77"/>
  <c r="D963" i="77"/>
  <c r="K963" i="77"/>
  <c r="D962" i="77"/>
  <c r="K962" i="77"/>
  <c r="D961" i="77"/>
  <c r="K961" i="77"/>
  <c r="D960" i="77"/>
  <c r="K960" i="77"/>
  <c r="D959" i="77"/>
  <c r="K959" i="77"/>
  <c r="D958" i="77"/>
  <c r="K958" i="77"/>
  <c r="D957" i="77"/>
  <c r="K957" i="77"/>
  <c r="D956" i="77"/>
  <c r="K956" i="77"/>
  <c r="D454" i="77"/>
  <c r="K454" i="77"/>
  <c r="D169" i="77"/>
  <c r="K169" i="77"/>
  <c r="D264" i="77"/>
  <c r="K264" i="77"/>
  <c r="D700" i="77"/>
  <c r="K700" i="77"/>
  <c r="D210" i="77"/>
  <c r="K210" i="77"/>
  <c r="D441" i="77"/>
  <c r="K441" i="77"/>
  <c r="D699" i="77"/>
  <c r="K699" i="77"/>
  <c r="D101" i="77"/>
  <c r="K101" i="77"/>
  <c r="D698" i="77"/>
  <c r="K698" i="77"/>
  <c r="D60" i="77"/>
  <c r="K60" i="77"/>
  <c r="D453" i="77"/>
  <c r="K453" i="77"/>
  <c r="D636" i="77"/>
  <c r="K636" i="77"/>
  <c r="D955" i="77"/>
  <c r="K955" i="77"/>
  <c r="D1248" i="77"/>
  <c r="K1248" i="77"/>
  <c r="D1105" i="77"/>
  <c r="K1105" i="77"/>
  <c r="D1247" i="77"/>
  <c r="K1247" i="77"/>
  <c r="D936" i="67"/>
  <c r="D956" i="67"/>
  <c r="D1094" i="67"/>
  <c r="D19" i="67"/>
  <c r="D640" i="67"/>
  <c r="D28" i="67"/>
  <c r="D83" i="67"/>
  <c r="D560" i="67"/>
  <c r="D1101" i="67"/>
  <c r="D408" i="67"/>
  <c r="D483" i="67"/>
  <c r="D1252" i="67"/>
  <c r="D957" i="67"/>
  <c r="D551" i="67"/>
  <c r="D937" i="67"/>
  <c r="D35" i="67"/>
  <c r="D7" i="67"/>
  <c r="D620" i="67"/>
  <c r="D567" i="67"/>
  <c r="D555" i="67"/>
  <c r="D37" i="67"/>
  <c r="D938" i="67"/>
  <c r="D451" i="67"/>
  <c r="D127" i="67"/>
  <c r="D128" i="67"/>
  <c r="D616" i="67"/>
  <c r="D412" i="67"/>
  <c r="D439" i="67"/>
  <c r="D1112" i="67"/>
  <c r="D485" i="67"/>
  <c r="D349" i="67"/>
  <c r="D1108" i="67"/>
  <c r="D137" i="67"/>
  <c r="D1083" i="67"/>
  <c r="D1115" i="67"/>
  <c r="D141" i="67"/>
  <c r="D401" i="67"/>
  <c r="D925" i="67"/>
  <c r="D660" i="67"/>
  <c r="D8" i="67"/>
  <c r="D634" i="67"/>
  <c r="D426" i="67"/>
  <c r="D1254" i="67"/>
  <c r="D78" i="67"/>
  <c r="D365" i="67"/>
  <c r="D385" i="67"/>
  <c r="D491" i="67"/>
  <c r="D661" i="67"/>
  <c r="D23" i="67"/>
  <c r="D655" i="67"/>
  <c r="D414" i="67"/>
  <c r="D384" i="67"/>
  <c r="D392" i="67"/>
  <c r="D434" i="67"/>
  <c r="D1092" i="67"/>
  <c r="D16" i="67"/>
  <c r="D515" i="67"/>
  <c r="D431" i="67"/>
  <c r="D527" i="67"/>
  <c r="D1079" i="67"/>
  <c r="D463" i="67"/>
  <c r="D1080" i="67"/>
  <c r="D101" i="67"/>
  <c r="D419" i="67"/>
  <c r="D528" i="67"/>
  <c r="D70" i="67"/>
  <c r="D521" i="67"/>
  <c r="D653" i="67"/>
  <c r="D504" i="67"/>
  <c r="D272" i="67"/>
  <c r="D1192" i="67"/>
  <c r="D565" i="67"/>
  <c r="D662" i="67"/>
  <c r="D583" i="67"/>
  <c r="D464" i="67"/>
  <c r="D383" i="67"/>
  <c r="D526" i="67"/>
  <c r="D927" i="67"/>
  <c r="D364" i="67"/>
  <c r="D1119" i="67"/>
  <c r="D1116" i="67"/>
  <c r="D1219" i="67"/>
  <c r="D1195" i="67"/>
  <c r="D342" i="67"/>
  <c r="D102" i="67"/>
  <c r="D1095" i="67"/>
  <c r="D599" i="67"/>
  <c r="D370" i="67"/>
  <c r="D391" i="67"/>
  <c r="D505" i="67"/>
  <c r="D438" i="67"/>
  <c r="D420" i="67"/>
  <c r="D650" i="67"/>
  <c r="D1189" i="67"/>
  <c r="D409" i="67"/>
  <c r="D1229" i="67"/>
  <c r="D104" i="67"/>
  <c r="D542" i="67"/>
  <c r="D356" i="67"/>
  <c r="D535" i="67"/>
  <c r="D522" i="67"/>
  <c r="D663" i="67"/>
  <c r="D264" i="67"/>
  <c r="D607" i="67"/>
  <c r="D371" i="67"/>
  <c r="D476" i="67"/>
  <c r="D647" i="67"/>
  <c r="D466" i="67"/>
  <c r="D161" i="67"/>
  <c r="D585" i="67"/>
  <c r="D368" i="67"/>
  <c r="D1186" i="67"/>
  <c r="D29" i="67"/>
  <c r="D30" i="67"/>
  <c r="D1193" i="67"/>
  <c r="D338" i="67"/>
  <c r="D939" i="67"/>
  <c r="D41" i="67"/>
  <c r="D512" i="67"/>
  <c r="D1120" i="67"/>
  <c r="D92" i="67"/>
  <c r="D48" i="67"/>
  <c r="D1232" i="67"/>
  <c r="D393" i="67"/>
  <c r="D123" i="67"/>
  <c r="D940" i="67"/>
  <c r="D105" i="67"/>
  <c r="D410" i="67"/>
  <c r="D516" i="67"/>
  <c r="D129" i="67"/>
  <c r="D573" i="67"/>
  <c r="D447" i="67"/>
  <c r="D394" i="67"/>
  <c r="D664" i="67"/>
  <c r="D608" i="67"/>
  <c r="D929" i="67"/>
  <c r="D665" i="67"/>
  <c r="D553" i="67"/>
  <c r="D531" i="67"/>
  <c r="D612" i="67"/>
  <c r="D1256" i="67"/>
  <c r="D421" i="67"/>
  <c r="D666" i="67"/>
  <c r="D4" i="67"/>
  <c r="D621" i="67"/>
  <c r="D517" i="67"/>
  <c r="D930" i="67"/>
  <c r="D400" i="67"/>
  <c r="D648" i="67"/>
  <c r="D372" i="67"/>
  <c r="D379" i="67"/>
  <c r="D319" i="67"/>
  <c r="D267" i="67"/>
  <c r="D26" i="67"/>
  <c r="D266" i="67"/>
  <c r="D355" i="67"/>
  <c r="D422" i="67"/>
  <c r="D525" i="67"/>
  <c r="D55" i="67"/>
  <c r="D344" i="67"/>
  <c r="D107" i="67"/>
  <c r="D591" i="67"/>
  <c r="D558" i="67"/>
  <c r="D380" i="67"/>
  <c r="D1085" i="67"/>
  <c r="D346" i="67"/>
  <c r="D43" i="67"/>
  <c r="D651" i="67"/>
  <c r="D366" i="67"/>
  <c r="D941" i="67"/>
  <c r="D580" i="67"/>
  <c r="D1121" i="67"/>
  <c r="D1093" i="67"/>
  <c r="D402" i="67"/>
  <c r="D589" i="67"/>
  <c r="D96" i="67"/>
  <c r="D411" i="67"/>
  <c r="D395" i="67"/>
  <c r="D615" i="67"/>
  <c r="D954" i="67"/>
  <c r="D437" i="67"/>
  <c r="D109" i="67"/>
  <c r="D610" i="67"/>
  <c r="D396" i="67"/>
  <c r="D1099" i="67"/>
  <c r="D932" i="67"/>
  <c r="D80" i="67"/>
  <c r="D471" i="67"/>
  <c r="D263" i="67"/>
  <c r="D354" i="67"/>
  <c r="D33" i="67"/>
  <c r="D359" i="67"/>
  <c r="D631" i="67"/>
  <c r="D635" i="67"/>
  <c r="D667" i="67"/>
  <c r="D1105" i="67"/>
  <c r="D1103" i="67"/>
  <c r="D1152" i="67"/>
  <c r="D1190" i="67"/>
  <c r="D413" i="67"/>
  <c r="D470" i="67"/>
  <c r="D12" i="67"/>
  <c r="D15" i="67"/>
  <c r="D539" i="67"/>
  <c r="D427" i="67"/>
  <c r="D668" i="67"/>
  <c r="D559" i="67"/>
  <c r="D94" i="67"/>
  <c r="D1104" i="67"/>
  <c r="D390" i="67"/>
  <c r="D274" i="67"/>
  <c r="D435" i="67"/>
  <c r="D1100" i="67"/>
  <c r="D24" i="67"/>
  <c r="D45" i="67"/>
  <c r="D548" i="67"/>
  <c r="D11" i="67"/>
  <c r="D572" i="67"/>
  <c r="D534" i="67"/>
  <c r="D199" i="67"/>
  <c r="D433" i="67"/>
  <c r="D523" i="67"/>
  <c r="D126" i="67"/>
  <c r="D669" i="67"/>
  <c r="D67" i="67"/>
  <c r="D397" i="67"/>
  <c r="D9" i="67"/>
  <c r="D1257" i="67"/>
  <c r="D1151" i="67"/>
  <c r="D472" i="67"/>
  <c r="D934" i="67"/>
  <c r="D1236" i="67"/>
  <c r="D943" i="67"/>
  <c r="D14" i="67"/>
  <c r="D423" i="67"/>
  <c r="D637" i="67"/>
  <c r="D944" i="67"/>
  <c r="D945" i="67"/>
  <c r="D602" i="67"/>
  <c r="D424" i="67"/>
  <c r="D1238" i="67"/>
  <c r="D1097" i="67"/>
  <c r="D468" i="67"/>
  <c r="D596" i="67"/>
  <c r="D382" i="67"/>
  <c r="D81" i="67"/>
  <c r="D1237" i="67"/>
  <c r="D415" i="67"/>
  <c r="D5" i="67"/>
  <c r="D398" i="67"/>
  <c r="D923" i="67"/>
  <c r="D603" i="67"/>
  <c r="D1102" i="67"/>
  <c r="D519" i="67"/>
  <c r="D1188" i="67"/>
  <c r="D574" i="67"/>
  <c r="D611" i="67"/>
  <c r="D63" i="67"/>
  <c r="D670" i="67"/>
  <c r="D79" i="67"/>
  <c r="D632" i="67"/>
  <c r="D317" i="67"/>
  <c r="D654" i="67"/>
  <c r="D3" i="67"/>
  <c r="D403" i="67"/>
  <c r="D507" i="67"/>
  <c r="D352" i="67"/>
  <c r="D114" i="67"/>
  <c r="D388" i="67"/>
  <c r="D416" i="67"/>
  <c r="D52" i="67"/>
  <c r="D946" i="67"/>
  <c r="D638" i="67"/>
  <c r="D545" i="67"/>
  <c r="D671" i="67"/>
  <c r="D924" i="67"/>
  <c r="D597" i="67"/>
  <c r="D425" i="67"/>
  <c r="D926" i="67"/>
  <c r="D82" i="67"/>
  <c r="D399" i="67"/>
  <c r="D604" i="67"/>
  <c r="D561" i="67"/>
  <c r="D947" i="67"/>
  <c r="D594" i="67"/>
  <c r="D50" i="67"/>
  <c r="D32" i="67"/>
  <c r="D454" i="67"/>
  <c r="D34" i="67"/>
  <c r="D622" i="67"/>
  <c r="D502" i="67"/>
  <c r="D495" i="67"/>
  <c r="D465" i="67"/>
  <c r="D428" i="67"/>
  <c r="D613" i="67"/>
  <c r="D673" i="67"/>
  <c r="D417" i="67"/>
  <c r="D484" i="67"/>
  <c r="D66" i="67"/>
  <c r="D116" i="67"/>
  <c r="D64" i="67"/>
  <c r="D358" i="67"/>
  <c r="D639" i="67"/>
  <c r="D1194" i="67"/>
  <c r="D958" i="67"/>
  <c r="D1087" i="67"/>
  <c r="D273" i="67"/>
  <c r="D1258" i="67"/>
  <c r="D404" i="67"/>
  <c r="D493" i="67"/>
  <c r="D1259" i="67"/>
  <c r="D351" i="67"/>
  <c r="D623" i="67"/>
  <c r="D1078" i="67"/>
  <c r="D1155" i="67"/>
  <c r="D95" i="67"/>
  <c r="D74" i="67"/>
  <c r="D928" i="67"/>
  <c r="D674" i="67"/>
  <c r="D90" i="67"/>
  <c r="D119" i="67"/>
  <c r="D1086" i="67"/>
  <c r="D675" i="67"/>
  <c r="D432" i="67"/>
  <c r="D590" i="67"/>
  <c r="D935" i="67"/>
  <c r="D605" i="67"/>
  <c r="D617" i="67"/>
  <c r="D569" i="67"/>
  <c r="D497" i="67"/>
  <c r="D1191" i="67"/>
  <c r="D367" i="67"/>
  <c r="D53" i="67"/>
  <c r="D959" i="67"/>
  <c r="D381" i="67"/>
  <c r="D494" i="67"/>
  <c r="D347" i="67"/>
  <c r="D630" i="67"/>
  <c r="D955" i="67"/>
  <c r="D75" i="67"/>
  <c r="D39" i="67"/>
  <c r="D345" i="67"/>
  <c r="D27" i="67"/>
  <c r="D418" i="67"/>
  <c r="D1153" i="67"/>
  <c r="D436" i="67"/>
  <c r="D1113" i="67"/>
  <c r="D1233" i="67"/>
  <c r="D570" i="67"/>
  <c r="D1260" i="67"/>
  <c r="D458" i="67"/>
  <c r="D633" i="67"/>
  <c r="D21" i="67"/>
  <c r="D625" i="67"/>
  <c r="D18" i="67"/>
  <c r="D619" i="67"/>
  <c r="D1088" i="67"/>
  <c r="D453" i="67"/>
  <c r="D566" i="67"/>
  <c r="D430" i="67"/>
  <c r="D933" i="67"/>
  <c r="D348" i="67"/>
  <c r="D386" i="67"/>
  <c r="D405" i="67"/>
  <c r="D1234" i="67"/>
  <c r="D369" i="67"/>
  <c r="D1107" i="67"/>
  <c r="D122" i="67"/>
  <c r="D922" i="67"/>
  <c r="D1114" i="67"/>
  <c r="D318" i="67"/>
  <c r="D429" i="67"/>
  <c r="D6" i="67"/>
  <c r="D1150" i="67"/>
  <c r="D626" i="67"/>
  <c r="D652" i="67"/>
  <c r="D948" i="67"/>
  <c r="D677" i="67"/>
  <c r="D1204" i="67"/>
  <c r="D976" i="67"/>
  <c r="D1044" i="67"/>
  <c r="D1022" i="67"/>
  <c r="D970" i="67"/>
  <c r="D1024" i="67"/>
  <c r="D987" i="67"/>
  <c r="D1025" i="67"/>
  <c r="D337" i="67"/>
  <c r="D332" i="67"/>
  <c r="D1046" i="67"/>
  <c r="D1026" i="67"/>
  <c r="D330" i="67"/>
  <c r="D995" i="67"/>
  <c r="D1034" i="67"/>
  <c r="D1047" i="67"/>
  <c r="D1012" i="67"/>
  <c r="D1181" i="67"/>
  <c r="D971" i="67"/>
  <c r="D996" i="67"/>
  <c r="D1027" i="67"/>
  <c r="D985" i="67"/>
  <c r="D333" i="67"/>
  <c r="D962" i="67"/>
  <c r="D1003" i="67"/>
  <c r="D967" i="67"/>
  <c r="D1072" i="67"/>
  <c r="D1020" i="67"/>
  <c r="D1007" i="67"/>
  <c r="D1048" i="67"/>
  <c r="D1049" i="67"/>
  <c r="D986" i="67"/>
  <c r="D960" i="67"/>
  <c r="D1028" i="67"/>
  <c r="D1050" i="67"/>
  <c r="D1062" i="67"/>
  <c r="D1051" i="67"/>
  <c r="D1013" i="67"/>
  <c r="D1035" i="67"/>
  <c r="D1004" i="67"/>
  <c r="D1036" i="67"/>
  <c r="D1037" i="67"/>
  <c r="D1038" i="67"/>
  <c r="D1052" i="67"/>
  <c r="D993" i="67"/>
  <c r="D972" i="67"/>
  <c r="D1053" i="67"/>
  <c r="D1039" i="67"/>
  <c r="D975" i="67"/>
  <c r="D1054" i="67"/>
  <c r="D329" i="67"/>
  <c r="D1055" i="67"/>
  <c r="D977" i="67"/>
  <c r="D973" i="67"/>
  <c r="D1041" i="67"/>
  <c r="D588" i="67"/>
  <c r="D1000" i="67"/>
  <c r="D1029" i="67"/>
  <c r="D1023" i="67"/>
  <c r="D1014" i="67"/>
  <c r="D963" i="67"/>
  <c r="D1056" i="67"/>
  <c r="D1057" i="67"/>
  <c r="D1001" i="67"/>
  <c r="D1008" i="67"/>
  <c r="D997" i="67"/>
  <c r="D1058" i="67"/>
  <c r="D1021" i="67"/>
  <c r="D1015" i="67"/>
  <c r="D1016" i="67"/>
  <c r="D1033" i="67"/>
  <c r="D1042" i="67"/>
  <c r="D331" i="67"/>
  <c r="D1070" i="67"/>
  <c r="D1059" i="67"/>
  <c r="D1030" i="67"/>
  <c r="D1076" i="67"/>
  <c r="D327" i="67"/>
  <c r="D328" i="67"/>
  <c r="D1031" i="67"/>
  <c r="D961" i="67"/>
  <c r="D1017" i="67"/>
  <c r="D1032" i="67"/>
  <c r="D978" i="67"/>
  <c r="D334" i="67"/>
  <c r="D1074" i="67"/>
  <c r="D982" i="67"/>
  <c r="D324" i="67"/>
  <c r="D1043" i="67"/>
  <c r="D1019" i="67"/>
  <c r="D335" i="67"/>
  <c r="D1002" i="67"/>
  <c r="D1005" i="67"/>
  <c r="D1009" i="67"/>
  <c r="D1077" i="67"/>
  <c r="D336" i="67"/>
  <c r="D1018" i="67"/>
  <c r="D1006" i="67"/>
  <c r="D968" i="67"/>
  <c r="D1075" i="67"/>
  <c r="D1010" i="67"/>
  <c r="D998" i="67"/>
  <c r="D326" i="67"/>
  <c r="D1011" i="67"/>
  <c r="D1060" i="67"/>
  <c r="D1061" i="67"/>
  <c r="D999" i="67"/>
  <c r="D969" i="67"/>
  <c r="D788" i="67"/>
  <c r="D896" i="67"/>
  <c r="D1168" i="67"/>
  <c r="D1125" i="67"/>
  <c r="D724" i="67"/>
  <c r="D297" i="67"/>
  <c r="D680" i="67"/>
  <c r="D912" i="67"/>
  <c r="D683" i="67"/>
  <c r="D768" i="67"/>
  <c r="D848" i="67"/>
  <c r="D681" i="67"/>
  <c r="D849" i="67"/>
  <c r="D702" i="67"/>
  <c r="D886" i="67"/>
  <c r="D840" i="67"/>
  <c r="D1169" i="67"/>
  <c r="D1144" i="67"/>
  <c r="D285" i="67"/>
  <c r="D890" i="67"/>
  <c r="D796" i="67"/>
  <c r="D815" i="67"/>
  <c r="D276" i="67"/>
  <c r="D818" i="67"/>
  <c r="D1139" i="67"/>
  <c r="D727" i="67"/>
  <c r="D885" i="67"/>
  <c r="D286" i="67"/>
  <c r="D730" i="67"/>
  <c r="D819" i="67"/>
  <c r="D828" i="67"/>
  <c r="D699" i="67"/>
  <c r="D1136" i="67"/>
  <c r="D679" i="67"/>
  <c r="D284" i="67"/>
  <c r="D710" i="67"/>
  <c r="D711" i="67"/>
  <c r="D723" i="67"/>
  <c r="D897" i="67"/>
  <c r="D301" i="67"/>
  <c r="D302" i="67"/>
  <c r="D880" i="67"/>
  <c r="D1170" i="67"/>
  <c r="D833" i="67"/>
  <c r="D704" i="67"/>
  <c r="D816" i="67"/>
  <c r="D1171" i="67"/>
  <c r="D729" i="67"/>
  <c r="D731" i="67"/>
  <c r="D834" i="67"/>
  <c r="D728" i="67"/>
  <c r="D732" i="67"/>
  <c r="D871" i="67"/>
  <c r="D820" i="67"/>
  <c r="D720" i="67"/>
  <c r="D733" i="67"/>
  <c r="D801" i="67"/>
  <c r="D850" i="67"/>
  <c r="D1183" i="67"/>
  <c r="D303" i="67"/>
  <c r="D705" i="67"/>
  <c r="D844" i="67"/>
  <c r="D304" i="67"/>
  <c r="D706" i="67"/>
  <c r="D915" i="67"/>
  <c r="D913" i="67"/>
  <c r="D1145" i="67"/>
  <c r="D798" i="67"/>
  <c r="D759" i="67"/>
  <c r="D734" i="67"/>
  <c r="D735" i="67"/>
  <c r="D842" i="67"/>
  <c r="D851" i="67"/>
  <c r="D684" i="67"/>
  <c r="D736" i="67"/>
  <c r="D698" i="67"/>
  <c r="D712" i="67"/>
  <c r="D737" i="67"/>
  <c r="D888" i="67"/>
  <c r="D1167" i="67"/>
  <c r="D1131" i="67"/>
  <c r="D899" i="67"/>
  <c r="D852" i="67"/>
  <c r="D277" i="67"/>
  <c r="D707" i="67"/>
  <c r="D882" i="67"/>
  <c r="D690" i="67"/>
  <c r="D738" i="67"/>
  <c r="D919" i="67"/>
  <c r="D1128" i="67"/>
  <c r="D739" i="67"/>
  <c r="D908" i="67"/>
  <c r="D777" i="67"/>
  <c r="D821" i="67"/>
  <c r="D875" i="67"/>
  <c r="D279" i="67"/>
  <c r="D803" i="67"/>
  <c r="D306" i="67"/>
  <c r="D1129" i="67"/>
  <c r="D1172" i="67"/>
  <c r="D822" i="67"/>
  <c r="D725" i="67"/>
  <c r="D832" i="67"/>
  <c r="D740" i="67"/>
  <c r="D295" i="67"/>
  <c r="D781" i="67"/>
  <c r="D853" i="67"/>
  <c r="D920" i="67"/>
  <c r="D287" i="67"/>
  <c r="D1142" i="67"/>
  <c r="D741" i="67"/>
  <c r="D294" i="67"/>
  <c r="D308" i="67"/>
  <c r="D693" i="67"/>
  <c r="D872" i="67"/>
  <c r="D742" i="67"/>
  <c r="D713" i="67"/>
  <c r="D1133" i="67"/>
  <c r="D714" i="67"/>
  <c r="D845" i="67"/>
  <c r="D841" i="67"/>
  <c r="D708" i="67"/>
  <c r="D288" i="67"/>
  <c r="D291" i="67"/>
  <c r="D1185" i="67"/>
  <c r="D1173" i="67"/>
  <c r="D817" i="67"/>
  <c r="D743" i="67"/>
  <c r="D744" i="67"/>
  <c r="D900" i="67"/>
  <c r="D804" i="67"/>
  <c r="D854" i="67"/>
  <c r="D843" i="67"/>
  <c r="D835" i="67"/>
  <c r="D836" i="67"/>
  <c r="D855" i="67"/>
  <c r="D856" i="67"/>
  <c r="D745" i="67"/>
  <c r="D1134" i="67"/>
  <c r="D746" i="67"/>
  <c r="D887" i="67"/>
  <c r="D881" i="67"/>
  <c r="D786" i="67"/>
  <c r="D691" i="67"/>
  <c r="D747" i="67"/>
  <c r="D282" i="67"/>
  <c r="D789" i="67"/>
  <c r="D857" i="67"/>
  <c r="D858" i="67"/>
  <c r="D1180" i="67"/>
  <c r="D859" i="67"/>
  <c r="D552" i="67"/>
  <c r="D1143" i="67"/>
  <c r="D309" i="67"/>
  <c r="D748" i="67"/>
  <c r="D793" i="67"/>
  <c r="D901" i="67"/>
  <c r="D916" i="67"/>
  <c r="D293" i="67"/>
  <c r="D846" i="67"/>
  <c r="D774" i="67"/>
  <c r="D749" i="67"/>
  <c r="D860" i="67"/>
  <c r="D790" i="67"/>
  <c r="D805" i="67"/>
  <c r="D715" i="67"/>
  <c r="D806" i="67"/>
  <c r="D861" i="67"/>
  <c r="D289" i="67"/>
  <c r="D883" i="67"/>
  <c r="D830" i="67"/>
  <c r="D762" i="67"/>
  <c r="D721" i="67"/>
  <c r="D722" i="67"/>
  <c r="D884" i="67"/>
  <c r="D847" i="67"/>
  <c r="D750" i="67"/>
  <c r="D837" i="67"/>
  <c r="D751" i="67"/>
  <c r="D1140" i="67"/>
  <c r="D694" i="67"/>
  <c r="D292" i="67"/>
  <c r="D889" i="67"/>
  <c r="D787" i="67"/>
  <c r="D716" i="67"/>
  <c r="D808" i="67"/>
  <c r="D794" i="67"/>
  <c r="D726" i="67"/>
  <c r="D700" i="67"/>
  <c r="D718" i="67"/>
  <c r="D902" i="67"/>
  <c r="D685" i="67"/>
  <c r="D838" i="67"/>
  <c r="D1178" i="67"/>
  <c r="D782" i="67"/>
  <c r="D752" i="67"/>
  <c r="D753" i="67"/>
  <c r="D862" i="67"/>
  <c r="D783" i="67"/>
  <c r="D893" i="67"/>
  <c r="D290" i="67"/>
  <c r="D296" i="67"/>
  <c r="D839" i="67"/>
  <c r="D1135" i="67"/>
  <c r="D1148" i="67"/>
  <c r="D1176" i="67"/>
  <c r="D903" i="67"/>
  <c r="D917" i="67"/>
  <c r="D863" i="67"/>
  <c r="D1147" i="67"/>
  <c r="D311" i="67"/>
  <c r="D831" i="67"/>
  <c r="D312" i="67"/>
  <c r="D864" i="67"/>
  <c r="D909" i="67"/>
  <c r="D910" i="67"/>
  <c r="D894" i="67"/>
  <c r="D687" i="67"/>
  <c r="D1164" i="67"/>
  <c r="D1177" i="67"/>
  <c r="D797" i="67"/>
  <c r="D701" i="67"/>
  <c r="D918" i="67"/>
  <c r="D865" i="67"/>
  <c r="D695" i="67"/>
  <c r="D696" i="67"/>
  <c r="D357" i="67"/>
  <c r="D799" i="67"/>
  <c r="D1201" i="67"/>
  <c r="D904" i="67"/>
  <c r="D791" i="67"/>
  <c r="D689" i="67"/>
  <c r="D907" i="67"/>
  <c r="D1179" i="67"/>
  <c r="D874" i="67"/>
  <c r="D1160" i="67"/>
  <c r="D709" i="67"/>
  <c r="D754" i="67"/>
  <c r="D811" i="67"/>
  <c r="D313" i="67"/>
  <c r="D1182" i="67"/>
  <c r="D755" i="67"/>
  <c r="D866" i="67"/>
  <c r="D682" i="67"/>
  <c r="D697" i="67"/>
  <c r="D784" i="67"/>
  <c r="D905" i="67"/>
  <c r="D812" i="67"/>
  <c r="D876" i="67"/>
  <c r="D1130" i="67"/>
  <c r="D785" i="67"/>
  <c r="D1165" i="67"/>
  <c r="D775" i="67"/>
  <c r="D756" i="67"/>
  <c r="D792" i="67"/>
  <c r="D823" i="67"/>
  <c r="D921" i="67"/>
  <c r="D719" i="67"/>
  <c r="D813" i="67"/>
  <c r="D870" i="67"/>
  <c r="D814" i="67"/>
  <c r="D1184" i="67"/>
  <c r="D879" i="67"/>
  <c r="D283" i="67"/>
  <c r="D867" i="67"/>
  <c r="D757" i="67"/>
  <c r="D758" i="67"/>
  <c r="D1132" i="67"/>
  <c r="D795" i="67"/>
  <c r="D868" i="67"/>
  <c r="D906" i="67"/>
  <c r="D446" i="67"/>
  <c r="D1096" i="67"/>
  <c r="D568" i="67"/>
  <c r="D543" i="67"/>
  <c r="D360" i="67"/>
  <c r="D474" i="67"/>
  <c r="D361" i="67"/>
  <c r="D544" i="67"/>
  <c r="D760" i="67"/>
  <c r="D717" i="67"/>
  <c r="D546" i="67"/>
  <c r="D646" i="67"/>
  <c r="D440" i="67"/>
  <c r="D658" i="67"/>
  <c r="D641" i="67"/>
  <c r="D1065" i="67"/>
  <c r="D510" i="67"/>
  <c r="D1245" i="67"/>
  <c r="D508" i="67"/>
  <c r="D991" i="67"/>
  <c r="D1111" i="67"/>
  <c r="D467" i="67"/>
  <c r="D765" i="67"/>
  <c r="D578" i="67"/>
  <c r="D524" i="67"/>
  <c r="D1141" i="67"/>
  <c r="D1246" i="67"/>
  <c r="D511" i="67"/>
  <c r="D298" i="67"/>
  <c r="D299" i="67"/>
  <c r="D595" i="67"/>
  <c r="D269" i="67"/>
  <c r="D473" i="67"/>
  <c r="D281" i="67"/>
  <c r="D769" i="67"/>
  <c r="D659" i="67"/>
  <c r="D703" i="67"/>
  <c r="D1247" i="67"/>
  <c r="D1253" i="67"/>
  <c r="D1162" i="67"/>
  <c r="D363" i="67"/>
  <c r="D300" i="67"/>
  <c r="D649" i="67"/>
  <c r="D827" i="67"/>
  <c r="D825" i="67"/>
  <c r="D1262" i="67"/>
  <c r="D1159" i="67"/>
  <c r="D1091" i="67"/>
  <c r="D1209" i="67"/>
  <c r="D278" i="67"/>
  <c r="D992" i="67"/>
  <c r="D389" i="67"/>
  <c r="D557" i="67"/>
  <c r="D547" i="67"/>
  <c r="D898" i="67"/>
  <c r="D575" i="67"/>
  <c r="D949" i="67"/>
  <c r="D509" i="67"/>
  <c r="D766" i="67"/>
  <c r="D540" i="67"/>
  <c r="D40" i="67"/>
  <c r="D1084" i="67"/>
  <c r="D1066" i="67"/>
  <c r="D773" i="67"/>
  <c r="D1205" i="67"/>
  <c r="D506" i="67"/>
  <c r="D914" i="67"/>
  <c r="D579" i="67"/>
  <c r="D1161" i="67"/>
  <c r="D1242" i="67"/>
  <c r="D964" i="67"/>
  <c r="D1241" i="67"/>
  <c r="D407" i="67"/>
  <c r="D1106" i="67"/>
  <c r="D378" i="67"/>
  <c r="D1110" i="67"/>
  <c r="D541" i="67"/>
  <c r="D642" i="67"/>
  <c r="D826" i="67"/>
  <c r="D487" i="67"/>
  <c r="D584" i="67"/>
  <c r="D1255" i="67"/>
  <c r="D325" i="67"/>
  <c r="D778" i="67"/>
  <c r="D457" i="67"/>
  <c r="D763" i="67"/>
  <c r="D1154" i="67"/>
  <c r="D305" i="67"/>
  <c r="D643" i="67"/>
  <c r="D499" i="67"/>
  <c r="D270" i="67"/>
  <c r="D581" i="67"/>
  <c r="D492" i="67"/>
  <c r="D1210" i="67"/>
  <c r="D1157" i="67"/>
  <c r="D1149" i="67"/>
  <c r="D950" i="67"/>
  <c r="D1211" i="67"/>
  <c r="D1067" i="67"/>
  <c r="D550" i="67"/>
  <c r="D340" i="67"/>
  <c r="D1126" i="67"/>
  <c r="D443" i="67"/>
  <c r="D362" i="67"/>
  <c r="D1068" i="67"/>
  <c r="D513" i="67"/>
  <c r="D609" i="67"/>
  <c r="D475" i="67"/>
  <c r="D600" i="67"/>
  <c r="D1220" i="67"/>
  <c r="D341" i="67"/>
  <c r="D981" i="67"/>
  <c r="D38" i="67"/>
  <c r="D636" i="67"/>
  <c r="D271" i="67"/>
  <c r="D1206" i="67"/>
  <c r="D518" i="67"/>
  <c r="D582" i="67"/>
  <c r="D1248" i="67"/>
  <c r="D965" i="67"/>
  <c r="D1212" i="67"/>
  <c r="D776" i="67"/>
  <c r="D1213" i="67"/>
  <c r="D988" i="67"/>
  <c r="D1158" i="67"/>
  <c r="D1202" i="67"/>
  <c r="D42" i="67"/>
  <c r="D1071" i="67"/>
  <c r="D770" i="67"/>
  <c r="D275" i="67"/>
  <c r="D1090" i="67"/>
  <c r="D951" i="67"/>
  <c r="D629" i="67"/>
  <c r="D44" i="67"/>
  <c r="D592" i="67"/>
  <c r="D1223" i="67"/>
  <c r="D1221" i="67"/>
  <c r="D1214" i="67"/>
  <c r="D406" i="67"/>
  <c r="D1224" i="67"/>
  <c r="D911" i="67"/>
  <c r="D627" i="67"/>
  <c r="D1231" i="67"/>
  <c r="D500" i="67"/>
  <c r="D644" i="67"/>
  <c r="D1124" i="67"/>
  <c r="D761" i="67"/>
  <c r="D1174" i="67"/>
  <c r="D530" i="67"/>
  <c r="D877" i="67"/>
  <c r="D316" i="67"/>
  <c r="D445" i="67"/>
  <c r="D442" i="67"/>
  <c r="D891" i="67"/>
  <c r="D556" i="67"/>
  <c r="D280" i="67"/>
  <c r="D586" i="67"/>
  <c r="D1122" i="67"/>
  <c r="D829" i="67"/>
  <c r="D498" i="67"/>
  <c r="D343" i="67"/>
  <c r="D1235" i="67"/>
  <c r="D460" i="67"/>
  <c r="D529" i="67"/>
  <c r="D265" i="67"/>
  <c r="D1138" i="67"/>
  <c r="D1230" i="67"/>
  <c r="D51" i="67"/>
  <c r="D488" i="67"/>
  <c r="D1243" i="67"/>
  <c r="D1239" i="67"/>
  <c r="D1175" i="67"/>
  <c r="D1249" i="67"/>
  <c r="D645" i="67"/>
  <c r="D533" i="67"/>
  <c r="D1215" i="67"/>
  <c r="D321" i="67"/>
  <c r="D1207" i="67"/>
  <c r="D1200" i="67"/>
  <c r="D554" i="67"/>
  <c r="D481" i="67"/>
  <c r="D656" i="67"/>
  <c r="D657" i="67"/>
  <c r="D514" i="67"/>
  <c r="D452" i="67"/>
  <c r="D1166" i="67"/>
  <c r="D450" i="67"/>
  <c r="D461" i="67"/>
  <c r="D1163" i="67"/>
  <c r="D1208" i="67"/>
  <c r="D20" i="67"/>
  <c r="D1069" i="67"/>
  <c r="D779" i="67"/>
  <c r="D310" i="67"/>
  <c r="D767" i="67"/>
  <c r="D966" i="67"/>
  <c r="D1261" i="67"/>
  <c r="D686" i="67"/>
  <c r="D764" i="67"/>
  <c r="D1216" i="67"/>
  <c r="D892" i="67"/>
  <c r="D577" i="67"/>
  <c r="D587" i="67"/>
  <c r="D878" i="67"/>
  <c r="D1064" i="67"/>
  <c r="D501" i="67"/>
  <c r="D455" i="67"/>
  <c r="D952" i="67"/>
  <c r="D1117" i="67"/>
  <c r="D672" i="67"/>
  <c r="D980" i="67"/>
  <c r="D563" i="67"/>
  <c r="D387" i="67"/>
  <c r="D869" i="67"/>
  <c r="D562" i="67"/>
  <c r="D1109" i="67"/>
  <c r="D593" i="67"/>
  <c r="D1240" i="67"/>
  <c r="D1198" i="67"/>
  <c r="D1225" i="67"/>
  <c r="D983" i="67"/>
  <c r="D1127" i="67"/>
  <c r="D989" i="67"/>
  <c r="D1226" i="67"/>
  <c r="D503" i="67"/>
  <c r="D994" i="67"/>
  <c r="D1123" i="67"/>
  <c r="D456" i="67"/>
  <c r="D1156" i="67"/>
  <c r="D771" i="67"/>
  <c r="D1187" i="67"/>
  <c r="D824" i="67"/>
  <c r="D323" i="67"/>
  <c r="D353" i="67"/>
  <c r="D931" i="67"/>
  <c r="D772" i="67"/>
  <c r="D486" i="67"/>
  <c r="D688" i="67"/>
  <c r="D1227" i="67"/>
  <c r="D469" i="67"/>
  <c r="D489" i="67"/>
  <c r="D449" i="67"/>
  <c r="D532" i="67"/>
  <c r="D1217" i="67"/>
  <c r="D1250" i="67"/>
  <c r="D490" i="67"/>
  <c r="D444" i="67"/>
  <c r="D1197" i="67"/>
  <c r="D614" i="67"/>
  <c r="D984" i="67"/>
  <c r="D1222" i="67"/>
  <c r="D990" i="67"/>
  <c r="D1218" i="67"/>
  <c r="D624" i="67"/>
  <c r="D601" i="67"/>
  <c r="D322" i="67"/>
  <c r="D1251" i="67"/>
  <c r="D606" i="67"/>
  <c r="D1081" i="67"/>
  <c r="D482" i="67"/>
  <c r="D1082" i="67"/>
  <c r="D676" i="67"/>
  <c r="D895" i="67"/>
  <c r="D1199" i="67"/>
  <c r="D1089" i="67"/>
  <c r="D618" i="67"/>
  <c r="D873" i="67"/>
  <c r="D1203" i="67"/>
  <c r="D576" i="67"/>
  <c r="D1228" i="67"/>
  <c r="D1244" i="67"/>
  <c r="D564" i="67"/>
  <c r="D320" i="67"/>
  <c r="D953" i="67"/>
  <c r="D339" i="67"/>
  <c r="D1063" i="67"/>
  <c r="D1118" i="67"/>
  <c r="D314" i="67"/>
  <c r="D441" i="67"/>
  <c r="D462" i="67"/>
  <c r="D268" i="67"/>
  <c r="D520" i="67"/>
  <c r="D459" i="67"/>
  <c r="D350" i="67"/>
  <c r="D538" i="67"/>
  <c r="D477" i="67"/>
  <c r="D10" i="67"/>
  <c r="D84" i="67"/>
  <c r="D22" i="67"/>
  <c r="D68" i="67"/>
  <c r="D71" i="67"/>
  <c r="D36" i="67"/>
  <c r="D25" i="67"/>
  <c r="D478" i="67"/>
  <c r="D13" i="67"/>
  <c r="D979" i="67"/>
  <c r="D17" i="67"/>
  <c r="D1196" i="67"/>
  <c r="D1146" i="67"/>
  <c r="D536" i="67"/>
  <c r="D628" i="67"/>
  <c r="D537" i="67"/>
  <c r="D496" i="67"/>
  <c r="D780" i="67"/>
  <c r="D134" i="67"/>
  <c r="D1045" i="67"/>
  <c r="D136" i="67"/>
  <c r="D800" i="67"/>
  <c r="D1098" i="67"/>
  <c r="D56" i="67"/>
  <c r="D65" i="67"/>
  <c r="D1073" i="67"/>
  <c r="D802" i="67"/>
  <c r="D170" i="67"/>
  <c r="D692" i="67"/>
  <c r="D307" i="67"/>
  <c r="D172" i="67"/>
  <c r="D184" i="67"/>
  <c r="D942" i="67"/>
  <c r="D807" i="67"/>
  <c r="D974" i="67"/>
  <c r="D598" i="67"/>
  <c r="D809" i="67"/>
  <c r="D215" i="67"/>
  <c r="D1040" i="67"/>
  <c r="D217" i="67"/>
  <c r="D810" i="67"/>
  <c r="D479" i="67"/>
  <c r="D480" i="67"/>
  <c r="D373" i="67"/>
  <c r="D374" i="67"/>
  <c r="D448" i="67"/>
  <c r="D678" i="67"/>
  <c r="D315" i="67"/>
  <c r="D375" i="67"/>
  <c r="D1137" i="67"/>
  <c r="D376" i="67"/>
  <c r="D571" i="67"/>
  <c r="D377" i="67"/>
  <c r="D254" i="67"/>
  <c r="D57" i="67"/>
  <c r="D130" i="67"/>
  <c r="D97" i="67"/>
  <c r="D242" i="67"/>
  <c r="D131" i="67"/>
  <c r="D132" i="67"/>
  <c r="D133" i="67"/>
  <c r="D243" i="67"/>
  <c r="D135" i="67"/>
  <c r="D138" i="67"/>
  <c r="D139" i="67"/>
  <c r="D140" i="67"/>
  <c r="D142" i="67"/>
  <c r="D143" i="67"/>
  <c r="D58" i="67"/>
  <c r="D98" i="67"/>
  <c r="D144" i="67"/>
  <c r="D99" i="67"/>
  <c r="D145" i="67"/>
  <c r="D146" i="67"/>
  <c r="D147" i="67"/>
  <c r="D148" i="67"/>
  <c r="D149" i="67"/>
  <c r="D69" i="67"/>
  <c r="D255" i="67"/>
  <c r="D150" i="67"/>
  <c r="D100" i="67"/>
  <c r="D151" i="67"/>
  <c r="D152" i="67"/>
  <c r="D153" i="67"/>
  <c r="D154" i="67"/>
  <c r="D155" i="67"/>
  <c r="D156" i="67"/>
  <c r="D47" i="67"/>
  <c r="D103" i="67"/>
  <c r="D157" i="67"/>
  <c r="D158" i="67"/>
  <c r="D159" i="67"/>
  <c r="D160" i="67"/>
  <c r="D244" i="67"/>
  <c r="D124" i="67"/>
  <c r="D162" i="67"/>
  <c r="D163" i="67"/>
  <c r="D164" i="67"/>
  <c r="D59" i="67"/>
  <c r="D85" i="67"/>
  <c r="D165" i="67"/>
  <c r="D60" i="67"/>
  <c r="D245" i="67"/>
  <c r="D166" i="67"/>
  <c r="D167" i="67"/>
  <c r="D256" i="67"/>
  <c r="D61" i="67"/>
  <c r="D168" i="67"/>
  <c r="D169" i="67"/>
  <c r="D72" i="67"/>
  <c r="D106" i="67"/>
  <c r="D171" i="67"/>
  <c r="D173" i="67"/>
  <c r="D174" i="67"/>
  <c r="D73" i="67"/>
  <c r="D175" i="67"/>
  <c r="D86" i="67"/>
  <c r="D246" i="67"/>
  <c r="D176" i="67"/>
  <c r="D177" i="67"/>
  <c r="D178" i="67"/>
  <c r="D179" i="67"/>
  <c r="D239" i="67"/>
  <c r="D180" i="67"/>
  <c r="D181" i="67"/>
  <c r="D108" i="67"/>
  <c r="D31" i="67"/>
  <c r="D251" i="67"/>
  <c r="D182" i="67"/>
  <c r="D87" i="67"/>
  <c r="D252" i="67"/>
  <c r="D183" i="67"/>
  <c r="D62" i="67"/>
  <c r="D185" i="67"/>
  <c r="D186" i="67"/>
  <c r="D187" i="67"/>
  <c r="D188" i="67"/>
  <c r="D257" i="67"/>
  <c r="D189" i="67"/>
  <c r="D190" i="67"/>
  <c r="D191" i="67"/>
  <c r="D192" i="67"/>
  <c r="D193" i="67"/>
  <c r="D93" i="67"/>
  <c r="D194" i="67"/>
  <c r="D110" i="67"/>
  <c r="D195" i="67"/>
  <c r="D196" i="67"/>
  <c r="D197" i="67"/>
  <c r="D49" i="67"/>
  <c r="D198" i="67"/>
  <c r="D247" i="67"/>
  <c r="D88" i="67"/>
  <c r="D200" i="67"/>
  <c r="D258" i="67"/>
  <c r="D201" i="67"/>
  <c r="D202" i="67"/>
  <c r="D203" i="67"/>
  <c r="D240" i="67"/>
  <c r="D204" i="67"/>
  <c r="D205" i="67"/>
  <c r="D125" i="67"/>
  <c r="D206" i="67"/>
  <c r="D207" i="67"/>
  <c r="D46" i="67"/>
  <c r="D111" i="67"/>
  <c r="D112" i="67"/>
  <c r="D241" i="67"/>
  <c r="D208" i="67"/>
  <c r="D209" i="67"/>
  <c r="D210" i="67"/>
  <c r="D113" i="67"/>
  <c r="D259" i="67"/>
  <c r="D89" i="67"/>
  <c r="D211" i="67"/>
  <c r="D115" i="67"/>
  <c r="D212" i="67"/>
  <c r="D213" i="67"/>
  <c r="D238" i="67"/>
  <c r="D214" i="67"/>
  <c r="D248" i="67"/>
  <c r="D216" i="67"/>
  <c r="D549" i="67"/>
  <c r="D117" i="67"/>
  <c r="D54" i="67"/>
  <c r="D218" i="67"/>
  <c r="D219" i="67"/>
  <c r="D118" i="67"/>
  <c r="D220" i="67"/>
  <c r="D221" i="67"/>
  <c r="D249" i="67"/>
  <c r="D222" i="67"/>
  <c r="D260" i="67"/>
  <c r="D120" i="67"/>
  <c r="D223" i="67"/>
  <c r="D224" i="67"/>
  <c r="D121" i="67"/>
  <c r="D225" i="67"/>
  <c r="D226" i="67"/>
  <c r="D91" i="67"/>
  <c r="D227" i="67"/>
  <c r="D76" i="67"/>
  <c r="D228" i="67"/>
  <c r="D229" i="67"/>
  <c r="D261" i="67"/>
  <c r="D230" i="67"/>
  <c r="D231" i="67"/>
  <c r="D253" i="67"/>
  <c r="D232" i="67"/>
  <c r="D77" i="67"/>
  <c r="D233" i="67"/>
  <c r="D234" i="67"/>
  <c r="D250" i="67"/>
  <c r="D235" i="67"/>
  <c r="D262" i="67"/>
  <c r="D236" i="67"/>
  <c r="D237" i="67"/>
  <c r="E117" i="67"/>
  <c r="E54" i="67"/>
  <c r="E218" i="67"/>
  <c r="E219" i="67"/>
  <c r="E118" i="67"/>
  <c r="E220" i="67"/>
  <c r="E221" i="67"/>
  <c r="E249" i="67"/>
  <c r="E222" i="67"/>
  <c r="E260" i="67"/>
  <c r="E120" i="67"/>
  <c r="E223" i="67"/>
  <c r="E224" i="67"/>
  <c r="E121" i="67"/>
  <c r="E225" i="67"/>
  <c r="E226" i="67"/>
  <c r="E91" i="67"/>
  <c r="E227" i="67"/>
  <c r="E76" i="67"/>
  <c r="E228" i="67"/>
  <c r="E229" i="67"/>
  <c r="E261" i="67"/>
  <c r="E230" i="67"/>
  <c r="E231" i="67"/>
  <c r="E253" i="67"/>
  <c r="E232" i="67"/>
  <c r="E77" i="67"/>
  <c r="E233" i="67"/>
  <c r="E234" i="67"/>
  <c r="E250" i="67"/>
  <c r="E235" i="67"/>
  <c r="E262" i="67"/>
  <c r="E236" i="67"/>
  <c r="E237" i="67"/>
  <c r="F117" i="67"/>
  <c r="F54" i="67"/>
  <c r="F218" i="67"/>
  <c r="F219" i="67"/>
  <c r="F118" i="67"/>
  <c r="F220" i="67"/>
  <c r="F221" i="67"/>
  <c r="F249" i="67"/>
  <c r="F222" i="67"/>
  <c r="F260" i="67"/>
  <c r="F120" i="67"/>
  <c r="F223" i="67"/>
  <c r="F224" i="67"/>
  <c r="F121" i="67"/>
  <c r="F225" i="67"/>
  <c r="F226" i="67"/>
  <c r="F91" i="67"/>
  <c r="F227" i="67"/>
  <c r="F76" i="67"/>
  <c r="F228" i="67"/>
  <c r="F229" i="67"/>
  <c r="F261" i="67"/>
  <c r="F230" i="67"/>
  <c r="F231" i="67"/>
  <c r="F253" i="67"/>
  <c r="F232" i="67"/>
  <c r="F77" i="67"/>
  <c r="F233" i="67"/>
  <c r="F234" i="67"/>
  <c r="F250" i="67"/>
  <c r="F235" i="67"/>
  <c r="F262" i="67"/>
  <c r="F236" i="67"/>
  <c r="F237" i="67"/>
  <c r="G117" i="67"/>
  <c r="G54" i="67"/>
  <c r="G218" i="67"/>
  <c r="G219" i="67"/>
  <c r="G118" i="67"/>
  <c r="G220" i="67"/>
  <c r="G221" i="67"/>
  <c r="G249" i="67"/>
  <c r="G222" i="67"/>
  <c r="G260" i="67"/>
  <c r="G120" i="67"/>
  <c r="G223" i="67"/>
  <c r="G224" i="67"/>
  <c r="G121" i="67"/>
  <c r="G225" i="67"/>
  <c r="G226" i="67"/>
  <c r="G91" i="67"/>
  <c r="G227" i="67"/>
  <c r="G76" i="67"/>
  <c r="G228" i="67"/>
  <c r="G229" i="67"/>
  <c r="G261" i="67"/>
  <c r="G230" i="67"/>
  <c r="G231" i="67"/>
  <c r="G253" i="67"/>
  <c r="G232" i="67"/>
  <c r="G77" i="67"/>
  <c r="G233" i="67"/>
  <c r="G234" i="67"/>
  <c r="G250" i="67"/>
  <c r="G235" i="67"/>
  <c r="G262" i="67"/>
  <c r="G236" i="67"/>
  <c r="G237" i="67"/>
  <c r="I117" i="67"/>
  <c r="I54" i="67"/>
  <c r="I218" i="67"/>
  <c r="I219" i="67"/>
  <c r="I118" i="67"/>
  <c r="I220" i="67"/>
  <c r="I221" i="67"/>
  <c r="I249" i="67"/>
  <c r="I222" i="67"/>
  <c r="I260" i="67"/>
  <c r="I120" i="67"/>
  <c r="I223" i="67"/>
  <c r="I224" i="67"/>
  <c r="I121" i="67"/>
  <c r="I225" i="67"/>
  <c r="I226" i="67"/>
  <c r="I91" i="67"/>
  <c r="I227" i="67"/>
  <c r="I76" i="67"/>
  <c r="I228" i="67"/>
  <c r="I229" i="67"/>
  <c r="I261" i="67"/>
  <c r="I230" i="67"/>
  <c r="I231" i="67"/>
  <c r="I253" i="67"/>
  <c r="I232" i="67"/>
  <c r="I77" i="67"/>
  <c r="I233" i="67"/>
  <c r="I234" i="67"/>
  <c r="I250" i="67"/>
  <c r="I235" i="67"/>
  <c r="I262" i="67"/>
  <c r="I236" i="67"/>
  <c r="I237" i="67"/>
  <c r="P117" i="67"/>
  <c r="P54" i="67"/>
  <c r="P218" i="67"/>
  <c r="P219" i="67"/>
  <c r="P118" i="67"/>
  <c r="P220" i="67"/>
  <c r="P221" i="67"/>
  <c r="P249" i="67"/>
  <c r="P222" i="67"/>
  <c r="P260" i="67"/>
  <c r="P120" i="67"/>
  <c r="P223" i="67"/>
  <c r="P224" i="67"/>
  <c r="P121" i="67"/>
  <c r="P225" i="67"/>
  <c r="P226" i="67"/>
  <c r="P91" i="67"/>
  <c r="P227" i="67"/>
  <c r="P76" i="67"/>
  <c r="P228" i="67"/>
  <c r="P229" i="67"/>
  <c r="P261" i="67"/>
  <c r="P230" i="67"/>
  <c r="P231" i="67"/>
  <c r="P253" i="67"/>
  <c r="P232" i="67"/>
  <c r="P77" i="67"/>
  <c r="P233" i="67"/>
  <c r="P234" i="67"/>
  <c r="P250" i="67"/>
  <c r="P235" i="67"/>
  <c r="P262" i="67"/>
  <c r="P236" i="67"/>
  <c r="P237" i="67"/>
  <c r="R222" i="67"/>
  <c r="R76" i="67"/>
  <c r="R262" i="67"/>
  <c r="S117" i="67"/>
  <c r="S54" i="67"/>
  <c r="S218" i="67"/>
  <c r="S219" i="67"/>
  <c r="S118" i="67"/>
  <c r="S220" i="67"/>
  <c r="S221" i="67"/>
  <c r="S249" i="67"/>
  <c r="S222" i="67"/>
  <c r="S260" i="67"/>
  <c r="S120" i="67"/>
  <c r="S223" i="67"/>
  <c r="S224" i="67"/>
  <c r="S121" i="67"/>
  <c r="S225" i="67"/>
  <c r="S226" i="67"/>
  <c r="S91" i="67"/>
  <c r="S227" i="67"/>
  <c r="S76" i="67"/>
  <c r="S228" i="67"/>
  <c r="S229" i="67"/>
  <c r="S261" i="67"/>
  <c r="S230" i="67"/>
  <c r="S231" i="67"/>
  <c r="S253" i="67"/>
  <c r="S232" i="67"/>
  <c r="S77" i="67"/>
  <c r="S233" i="67"/>
  <c r="S234" i="67"/>
  <c r="S250" i="67"/>
  <c r="S235" i="67"/>
  <c r="S262" i="67"/>
  <c r="S236" i="67"/>
  <c r="S237" i="67"/>
  <c r="J91" i="67" l="1"/>
  <c r="K91" i="67" s="1"/>
  <c r="J76" i="67"/>
  <c r="K76" i="67" s="1"/>
  <c r="J221" i="67"/>
  <c r="K221" i="67" s="1"/>
  <c r="J236" i="67"/>
  <c r="K236" i="67" s="1"/>
  <c r="J225" i="67"/>
  <c r="K225" i="67" s="1"/>
  <c r="J234" i="67"/>
  <c r="K234" i="67" s="1"/>
  <c r="J220" i="67"/>
  <c r="K220" i="67" s="1"/>
  <c r="J227" i="67"/>
  <c r="K227" i="67" s="1"/>
  <c r="J230" i="67"/>
  <c r="K230" i="67" s="1"/>
  <c r="J120" i="67"/>
  <c r="K120" i="67" s="1"/>
  <c r="J118" i="67"/>
  <c r="K118" i="67" s="1"/>
  <c r="J235" i="67"/>
  <c r="K235" i="67" s="1"/>
  <c r="J253" i="67"/>
  <c r="K253" i="67" s="1"/>
  <c r="J224" i="67"/>
  <c r="K224" i="67" s="1"/>
  <c r="J117" i="67"/>
  <c r="K117" i="67" s="1"/>
  <c r="J250" i="67"/>
  <c r="K250" i="67" s="1"/>
  <c r="J231" i="67"/>
  <c r="K231" i="67" s="1"/>
  <c r="J223" i="67"/>
  <c r="K223" i="67" s="1"/>
  <c r="J77" i="67"/>
  <c r="K77" i="67" s="1"/>
  <c r="J229" i="67"/>
  <c r="K229" i="67" s="1"/>
  <c r="J222" i="67"/>
  <c r="K222" i="67" s="1"/>
  <c r="J218" i="67"/>
  <c r="K218" i="67" s="1"/>
  <c r="J54" i="67"/>
  <c r="K54" i="67" s="1"/>
  <c r="J262" i="67"/>
  <c r="K262" i="67" s="1"/>
  <c r="J232" i="67"/>
  <c r="K232" i="67" s="1"/>
  <c r="J228" i="67"/>
  <c r="K228" i="67" s="1"/>
  <c r="J121" i="67"/>
  <c r="K121" i="67" s="1"/>
  <c r="J249" i="67"/>
  <c r="K249" i="67" s="1"/>
  <c r="J237" i="67"/>
  <c r="K237" i="67" s="1"/>
  <c r="J233" i="67"/>
  <c r="K233" i="67" s="1"/>
  <c r="J261" i="67"/>
  <c r="K261" i="67" s="1"/>
  <c r="J226" i="67"/>
  <c r="K226" i="67" s="1"/>
  <c r="J260" i="67"/>
  <c r="K260" i="67" s="1"/>
  <c r="J219" i="67"/>
  <c r="K219" i="67" s="1"/>
  <c r="G1124" i="67"/>
  <c r="G529" i="67"/>
  <c r="G496" i="67"/>
  <c r="G957" i="67"/>
  <c r="G291" i="67"/>
  <c r="G555" i="67"/>
  <c r="G662" i="67"/>
  <c r="G729" i="67"/>
  <c r="G65" i="67"/>
  <c r="G970" i="67"/>
  <c r="G1030" i="67"/>
  <c r="G259" i="67"/>
  <c r="G1138" i="67"/>
  <c r="G897" i="67"/>
  <c r="G761" i="67"/>
  <c r="G412" i="67"/>
  <c r="G19" i="67"/>
  <c r="G781" i="67"/>
  <c r="G720" i="67"/>
  <c r="G1170" i="67"/>
  <c r="G439" i="67"/>
  <c r="G1174" i="67"/>
  <c r="G972" i="67"/>
  <c r="G1186" i="67"/>
  <c r="G29" i="67"/>
  <c r="G725" i="67"/>
  <c r="G337" i="67"/>
  <c r="G1062" i="67"/>
  <c r="G974" i="67"/>
  <c r="G327" i="67"/>
  <c r="G367" i="67"/>
  <c r="G184" i="67"/>
  <c r="G1193" i="67"/>
  <c r="G36" i="67"/>
  <c r="G935" i="67"/>
  <c r="G1040" i="67"/>
  <c r="G338" i="67"/>
  <c r="G948" i="67"/>
  <c r="G592" i="67"/>
  <c r="G881" i="67"/>
  <c r="G640" i="67"/>
  <c r="G1133" i="67"/>
  <c r="G333" i="67"/>
  <c r="G89" i="67"/>
  <c r="G653" i="67"/>
  <c r="G436" i="67"/>
  <c r="G933" i="67"/>
  <c r="G334" i="67"/>
  <c r="G786" i="67"/>
  <c r="G35" i="67"/>
  <c r="G1134" i="67"/>
  <c r="G1046" i="67"/>
  <c r="G430" i="67"/>
  <c r="G122" i="67"/>
  <c r="G1049" i="67"/>
  <c r="G628" i="67"/>
  <c r="G483" i="67"/>
  <c r="G1168" i="67"/>
  <c r="G1020" i="67"/>
  <c r="G886" i="67"/>
  <c r="G84" i="67"/>
  <c r="G1029" i="67"/>
  <c r="G22" i="67"/>
  <c r="G1095" i="67"/>
  <c r="G1047" i="67"/>
  <c r="G840" i="67"/>
  <c r="G463" i="67"/>
  <c r="G683" i="67"/>
  <c r="G856" i="67"/>
  <c r="G968" i="67"/>
  <c r="G519" i="67"/>
  <c r="G173" i="67"/>
  <c r="G871" i="67"/>
  <c r="G691" i="67"/>
  <c r="G759" i="67"/>
  <c r="G1023" i="67"/>
  <c r="G566" i="67"/>
  <c r="G702" i="67"/>
  <c r="G1221" i="67"/>
  <c r="G1153" i="67"/>
  <c r="G480" i="67"/>
  <c r="G217" i="67"/>
  <c r="G190" i="67"/>
  <c r="G432" i="67"/>
  <c r="G599" i="67"/>
  <c r="G780" i="67"/>
  <c r="G707" i="67"/>
  <c r="G458" i="67"/>
  <c r="G1107" i="67"/>
  <c r="G1075" i="67"/>
  <c r="G1050" i="67"/>
  <c r="G1012" i="67"/>
  <c r="G843" i="67"/>
  <c r="G106" i="67"/>
  <c r="G1024" i="67"/>
  <c r="G49" i="67"/>
  <c r="G370" i="67"/>
  <c r="G819" i="67"/>
  <c r="G955" i="67"/>
  <c r="G276" i="67"/>
  <c r="G768" i="67"/>
  <c r="G747" i="67"/>
  <c r="G1237" i="67"/>
  <c r="G777" i="67"/>
  <c r="G633" i="67"/>
  <c r="G1033" i="67"/>
  <c r="G804" i="67"/>
  <c r="G963" i="67"/>
  <c r="G939" i="67"/>
  <c r="G735" i="67"/>
  <c r="G570" i="67"/>
  <c r="G168" i="67"/>
  <c r="G37" i="67"/>
  <c r="G938" i="67"/>
  <c r="G174" i="67"/>
  <c r="G90" i="67"/>
  <c r="G530" i="67"/>
  <c r="G1108" i="67"/>
  <c r="G1060" i="67"/>
  <c r="G373" i="67"/>
  <c r="G1116" i="67"/>
  <c r="G660" i="67"/>
  <c r="G88" i="67"/>
  <c r="G922" i="67"/>
  <c r="G466" i="67"/>
  <c r="G877" i="67"/>
  <c r="G391" i="67"/>
  <c r="G987" i="67"/>
  <c r="G1125" i="67"/>
  <c r="G30" i="67"/>
  <c r="G303" i="67"/>
  <c r="G1038" i="67"/>
  <c r="G1114" i="67"/>
  <c r="G282" i="67"/>
  <c r="G821" i="67"/>
  <c r="G406" i="67"/>
  <c r="G789" i="67"/>
  <c r="G302" i="67"/>
  <c r="G285" i="67"/>
  <c r="G306" i="67"/>
  <c r="G211" i="67"/>
  <c r="G1181" i="67"/>
  <c r="G857" i="67"/>
  <c r="G956" i="67"/>
  <c r="G246" i="67"/>
  <c r="G724" i="67"/>
  <c r="G1224" i="67"/>
  <c r="G652" i="67"/>
  <c r="G854" i="67"/>
  <c r="G21" i="67"/>
  <c r="G18" i="67"/>
  <c r="G64" i="67"/>
  <c r="G398" i="67"/>
  <c r="G620" i="67"/>
  <c r="G5" i="67"/>
  <c r="G630" i="67"/>
  <c r="G971" i="67"/>
  <c r="G681" i="67"/>
  <c r="G491" i="67"/>
  <c r="G605" i="67"/>
  <c r="G505" i="67"/>
  <c r="G712" i="67"/>
  <c r="G704" i="67"/>
  <c r="G619" i="67"/>
  <c r="G25" i="67"/>
  <c r="G569" i="67"/>
  <c r="G137" i="67"/>
  <c r="G835" i="67"/>
  <c r="G1113" i="67"/>
  <c r="G1230" i="67"/>
  <c r="G913" i="67"/>
  <c r="G374" i="67"/>
  <c r="G537" i="67"/>
  <c r="G677" i="67"/>
  <c r="G736" i="67"/>
  <c r="G102" i="67"/>
  <c r="G1025" i="67"/>
  <c r="G318" i="67"/>
  <c r="G822" i="67"/>
  <c r="G1235" i="67"/>
  <c r="G1028" i="67"/>
  <c r="G438" i="67"/>
  <c r="G875" i="67"/>
  <c r="G429" i="67"/>
  <c r="G1098" i="67"/>
  <c r="G627" i="67"/>
  <c r="G272" i="67"/>
  <c r="G997" i="67"/>
  <c r="G81" i="67"/>
  <c r="G347" i="67"/>
  <c r="G316" i="67"/>
  <c r="G128" i="67"/>
  <c r="G345" i="67"/>
  <c r="G742" i="67"/>
  <c r="G301" i="67"/>
  <c r="G714" i="67"/>
  <c r="G858" i="67"/>
  <c r="G692" i="67"/>
  <c r="G802" i="67"/>
  <c r="G145" i="67"/>
  <c r="G332" i="67"/>
  <c r="G1008" i="67"/>
  <c r="G560" i="67"/>
  <c r="G408" i="67"/>
  <c r="G885" i="67"/>
  <c r="G962" i="67"/>
  <c r="G1180" i="67"/>
  <c r="G816" i="67"/>
  <c r="G1219" i="67"/>
  <c r="G170" i="67"/>
  <c r="G369" i="67"/>
  <c r="G574" i="67"/>
  <c r="G986" i="67"/>
  <c r="G56" i="67"/>
  <c r="G7" i="67"/>
  <c r="G1083" i="67"/>
  <c r="G710" i="67"/>
  <c r="G83" i="67"/>
  <c r="G1183" i="67"/>
  <c r="G815" i="67"/>
  <c r="G41" i="67"/>
  <c r="G1048" i="67"/>
  <c r="G848" i="67"/>
  <c r="G368" i="67"/>
  <c r="G859" i="67"/>
  <c r="G1079" i="67"/>
  <c r="G6" i="67"/>
  <c r="G28" i="67"/>
  <c r="G115" i="67"/>
  <c r="G99" i="67"/>
  <c r="G1058" i="67"/>
  <c r="G500" i="67"/>
  <c r="G202" i="67"/>
  <c r="G445" i="67"/>
  <c r="G1101" i="67"/>
  <c r="G996" i="67"/>
  <c r="G845" i="67"/>
  <c r="G442" i="67"/>
  <c r="G891" i="67"/>
  <c r="G738" i="67"/>
  <c r="G1027" i="67"/>
  <c r="G240" i="67"/>
  <c r="G1045" i="67"/>
  <c r="G1057" i="67"/>
  <c r="G899" i="67"/>
  <c r="G453" i="67"/>
  <c r="G1192" i="67"/>
  <c r="G203" i="67"/>
  <c r="G1026" i="67"/>
  <c r="G1150" i="67"/>
  <c r="G629" i="67"/>
  <c r="G919" i="67"/>
  <c r="G1073" i="67"/>
  <c r="G297" i="67"/>
  <c r="G72" i="67"/>
  <c r="G705" i="67"/>
  <c r="G279" i="67"/>
  <c r="G23" i="67"/>
  <c r="G552" i="67"/>
  <c r="G504" i="67"/>
  <c r="G713" i="67"/>
  <c r="G484" i="67"/>
  <c r="G745" i="67"/>
  <c r="G936" i="67"/>
  <c r="G1010" i="67"/>
  <c r="G381" i="67"/>
  <c r="G420" i="67"/>
  <c r="G405" i="67"/>
  <c r="G330" i="67"/>
  <c r="G1254" i="67"/>
  <c r="G556" i="67"/>
  <c r="G841" i="67"/>
  <c r="G1136" i="67"/>
  <c r="G1143" i="67"/>
  <c r="G44" i="67"/>
  <c r="G852" i="67"/>
  <c r="G985" i="67"/>
  <c r="G1223" i="67"/>
  <c r="G565" i="67"/>
  <c r="G277" i="67"/>
  <c r="G626" i="67"/>
  <c r="G1128" i="67"/>
  <c r="G731" i="67"/>
  <c r="G280" i="67"/>
  <c r="G1167" i="67"/>
  <c r="G426" i="67"/>
  <c r="G451" i="67"/>
  <c r="G975" i="67"/>
  <c r="G616" i="67"/>
  <c r="G853" i="67"/>
  <c r="G1009" i="67"/>
  <c r="G1043" i="67"/>
  <c r="G1014" i="67"/>
  <c r="G1003" i="67"/>
  <c r="G1129" i="67"/>
  <c r="G309" i="67"/>
  <c r="G995" i="67"/>
  <c r="G1076" i="67"/>
  <c r="G431" i="67"/>
  <c r="G650" i="67"/>
  <c r="G655" i="67"/>
  <c r="G39" i="67"/>
  <c r="G708" i="67"/>
  <c r="G73" i="67"/>
  <c r="G488" i="67"/>
  <c r="G979" i="67"/>
  <c r="G1188" i="67"/>
  <c r="G212" i="67"/>
  <c r="G1204" i="67"/>
  <c r="G982" i="67"/>
  <c r="G213" i="67"/>
  <c r="G959" i="67"/>
  <c r="G920" i="67"/>
  <c r="G10" i="67"/>
  <c r="G148" i="67"/>
  <c r="G1195" i="67"/>
  <c r="G1080" i="67"/>
  <c r="G1214" i="67"/>
  <c r="G748" i="67"/>
  <c r="G583" i="67"/>
  <c r="G1189" i="67"/>
  <c r="G634" i="67"/>
  <c r="G478" i="67"/>
  <c r="G75" i="67"/>
  <c r="G793" i="67"/>
  <c r="G1007" i="67"/>
  <c r="G698" i="67"/>
  <c r="G179" i="67"/>
  <c r="G644" i="67"/>
  <c r="G739" i="67"/>
  <c r="G832" i="67"/>
  <c r="G733" i="67"/>
  <c r="G1002" i="67"/>
  <c r="G171" i="67"/>
  <c r="G1233" i="67"/>
  <c r="G78" i="67"/>
  <c r="G51" i="67"/>
  <c r="G1088" i="67"/>
  <c r="G324" i="67"/>
  <c r="G497" i="67"/>
  <c r="G872" i="67"/>
  <c r="G460" i="67"/>
  <c r="G101" i="67"/>
  <c r="G1112" i="67"/>
  <c r="G617" i="67"/>
  <c r="G567" i="67"/>
  <c r="G1034" i="67"/>
  <c r="G146" i="67"/>
  <c r="G960" i="67"/>
  <c r="G598" i="67"/>
  <c r="G200" i="67"/>
  <c r="G850" i="67"/>
  <c r="G238" i="67"/>
  <c r="G977" i="67"/>
  <c r="G901" i="67"/>
  <c r="G551" i="67"/>
  <c r="G287" i="67"/>
  <c r="G1252" i="67"/>
  <c r="G740" i="67"/>
  <c r="G17" i="67"/>
  <c r="G1053" i="67"/>
  <c r="G820" i="67"/>
  <c r="G1072" i="67"/>
  <c r="G1231" i="67"/>
  <c r="G1191" i="67"/>
  <c r="G348" i="67"/>
  <c r="G976" i="67"/>
  <c r="G258" i="67"/>
  <c r="G1260" i="67"/>
  <c r="G172" i="67"/>
  <c r="G409" i="67"/>
  <c r="G951" i="67"/>
  <c r="G809" i="67"/>
  <c r="G66" i="67"/>
  <c r="G967" i="67"/>
  <c r="G1094" i="67"/>
  <c r="G144" i="67"/>
  <c r="G1142" i="67"/>
  <c r="G855" i="67"/>
  <c r="G265" i="67"/>
  <c r="G916" i="67"/>
  <c r="G181" i="67"/>
  <c r="G1166" i="67"/>
  <c r="G990" i="67"/>
  <c r="G771" i="67"/>
  <c r="G554" i="67"/>
  <c r="G824" i="67"/>
  <c r="G1218" i="67"/>
  <c r="G966" i="67"/>
  <c r="G323" i="67"/>
  <c r="G674" i="67"/>
  <c r="G1078" i="67"/>
  <c r="G624" i="67"/>
  <c r="G353" i="67"/>
  <c r="G351" i="67"/>
  <c r="G878" i="67"/>
  <c r="G449" i="67"/>
  <c r="G601" i="67"/>
  <c r="G983" i="67"/>
  <c r="G481" i="67"/>
  <c r="G1064" i="67"/>
  <c r="G931" i="67"/>
  <c r="G310" i="67"/>
  <c r="G1155" i="67"/>
  <c r="G1175" i="67"/>
  <c r="G563" i="67"/>
  <c r="G321" i="67"/>
  <c r="G268" i="67"/>
  <c r="G322" i="67"/>
  <c r="G520" i="67"/>
  <c r="G456" i="67"/>
  <c r="G1109" i="67"/>
  <c r="G1251" i="67"/>
  <c r="G606" i="67"/>
  <c r="G767" i="67"/>
  <c r="G1243" i="67"/>
  <c r="G772" i="67"/>
  <c r="G1081" i="67"/>
  <c r="G1244" i="67"/>
  <c r="G482" i="67"/>
  <c r="G1127" i="67"/>
  <c r="G532" i="67"/>
  <c r="G387" i="67"/>
  <c r="G1217" i="67"/>
  <c r="G1250" i="67"/>
  <c r="G490" i="67"/>
  <c r="G1082" i="67"/>
  <c r="G1216" i="67"/>
  <c r="G656" i="67"/>
  <c r="G676" i="67"/>
  <c r="G444" i="67"/>
  <c r="G452" i="67"/>
  <c r="G895" i="67"/>
  <c r="G1259" i="67"/>
  <c r="G1199" i="67"/>
  <c r="G450" i="67"/>
  <c r="G657" i="67"/>
  <c r="G614" i="67"/>
  <c r="G684" i="67"/>
  <c r="G1117" i="67"/>
  <c r="G486" i="67"/>
  <c r="G1187" i="67"/>
  <c r="G989" i="67"/>
  <c r="G1249" i="67"/>
  <c r="G1089" i="67"/>
  <c r="G618" i="67"/>
  <c r="G514" i="67"/>
  <c r="G672" i="67"/>
  <c r="G593" i="67"/>
  <c r="G501" i="67"/>
  <c r="G873" i="67"/>
  <c r="G1156" i="67"/>
  <c r="G1226" i="67"/>
  <c r="G489" i="67"/>
  <c r="G984" i="67"/>
  <c r="G1197" i="67"/>
  <c r="G623" i="67"/>
  <c r="G441" i="67"/>
  <c r="G1203" i="67"/>
  <c r="G688" i="67"/>
  <c r="G538" i="67"/>
  <c r="G404" i="67"/>
  <c r="G493" i="67"/>
  <c r="G1227" i="67"/>
  <c r="G1239" i="67"/>
  <c r="G503" i="67"/>
  <c r="G469" i="67"/>
  <c r="G461" i="67"/>
  <c r="G95" i="67"/>
  <c r="G459" i="67"/>
  <c r="G1208" i="67"/>
  <c r="G1087" i="67"/>
  <c r="G1222" i="67"/>
  <c r="G1123" i="67"/>
  <c r="G74" i="67"/>
  <c r="G980" i="67"/>
  <c r="G869" i="67"/>
  <c r="G1240" i="67"/>
  <c r="G477" i="67"/>
  <c r="G928" i="67"/>
  <c r="G994" i="67"/>
  <c r="G562" i="67"/>
  <c r="G1207" i="67"/>
  <c r="G350" i="67"/>
  <c r="G1198" i="67"/>
  <c r="G455" i="67"/>
  <c r="G1258" i="67"/>
  <c r="G1225" i="67"/>
  <c r="G576" i="67"/>
  <c r="G1228" i="67"/>
  <c r="G952" i="67"/>
  <c r="G1200" i="67"/>
  <c r="G446" i="67"/>
  <c r="G513" i="67"/>
  <c r="G157" i="67"/>
  <c r="G375" i="67"/>
  <c r="G863" i="67"/>
  <c r="G926" i="67"/>
  <c r="G790" i="67"/>
  <c r="G715" i="67"/>
  <c r="G776" i="67"/>
  <c r="G861" i="67"/>
  <c r="G1165" i="67"/>
  <c r="G766" i="67"/>
  <c r="G805" i="67"/>
  <c r="G540" i="67"/>
  <c r="G794" i="67"/>
  <c r="G1211" i="67"/>
  <c r="G992" i="67"/>
  <c r="G158" i="67"/>
  <c r="G140" i="67"/>
  <c r="G352" i="67"/>
  <c r="G340" i="67"/>
  <c r="G544" i="67"/>
  <c r="G1246" i="67"/>
  <c r="G63" i="67"/>
  <c r="G299" i="67"/>
  <c r="G133" i="67"/>
  <c r="G831" i="67"/>
  <c r="G1149" i="67"/>
  <c r="G114" i="67"/>
  <c r="G909" i="67"/>
  <c r="G595" i="67"/>
  <c r="G1162" i="67"/>
  <c r="G787" i="67"/>
  <c r="G131" i="67"/>
  <c r="G860" i="67"/>
  <c r="G507" i="67"/>
  <c r="G782" i="67"/>
  <c r="G752" i="67"/>
  <c r="G917" i="67"/>
  <c r="G609" i="67"/>
  <c r="G82" i="67"/>
  <c r="G399" i="67"/>
  <c r="G270" i="67"/>
  <c r="G159" i="67"/>
  <c r="G827" i="67"/>
  <c r="G726" i="67"/>
  <c r="G511" i="67"/>
  <c r="G160" i="67"/>
  <c r="G864" i="67"/>
  <c r="G910" i="67"/>
  <c r="G825" i="67"/>
  <c r="G312" i="67"/>
  <c r="G894" i="67"/>
  <c r="G1255" i="67"/>
  <c r="G269" i="67"/>
  <c r="G1148" i="67"/>
  <c r="G687" i="67"/>
  <c r="G546" i="67"/>
  <c r="G40" i="67"/>
  <c r="G167" i="67"/>
  <c r="G604" i="67"/>
  <c r="G700" i="67"/>
  <c r="G898" i="67"/>
  <c r="G561" i="67"/>
  <c r="G718" i="67"/>
  <c r="G1158" i="67"/>
  <c r="G245" i="67"/>
  <c r="G1213" i="67"/>
  <c r="G142" i="67"/>
  <c r="G760" i="67"/>
  <c r="G682" i="67"/>
  <c r="G1164" i="67"/>
  <c r="G1177" i="67"/>
  <c r="G557" i="67"/>
  <c r="G1084" i="67"/>
  <c r="G289" i="67"/>
  <c r="G797" i="67"/>
  <c r="G889" i="67"/>
  <c r="G753" i="67"/>
  <c r="G701" i="67"/>
  <c r="G1067" i="67"/>
  <c r="G47" i="67"/>
  <c r="G57" i="67"/>
  <c r="G475" i="67"/>
  <c r="G1066" i="67"/>
  <c r="G670" i="67"/>
  <c r="G902" i="67"/>
  <c r="G492" i="67"/>
  <c r="G884" i="67"/>
  <c r="G918" i="67"/>
  <c r="G770" i="67"/>
  <c r="G571" i="67"/>
  <c r="G865" i="67"/>
  <c r="G582" i="67"/>
  <c r="G814" i="67"/>
  <c r="G473" i="67"/>
  <c r="G763" i="67"/>
  <c r="G632" i="67"/>
  <c r="G646" i="67"/>
  <c r="G947" i="67"/>
  <c r="G377" i="67"/>
  <c r="G244" i="67"/>
  <c r="G281" i="67"/>
  <c r="G1147" i="67"/>
  <c r="G649" i="67"/>
  <c r="G695" i="67"/>
  <c r="G597" i="67"/>
  <c r="G283" i="67"/>
  <c r="G750" i="67"/>
  <c r="G773" i="67"/>
  <c r="G275" i="67"/>
  <c r="G388" i="67"/>
  <c r="G138" i="67"/>
  <c r="G696" i="67"/>
  <c r="G924" i="67"/>
  <c r="G594" i="67"/>
  <c r="G50" i="67"/>
  <c r="G837" i="67"/>
  <c r="G325" i="67"/>
  <c r="G357" i="67"/>
  <c r="G862" i="67"/>
  <c r="G130" i="67"/>
  <c r="G783" i="67"/>
  <c r="G575" i="67"/>
  <c r="G389" i="67"/>
  <c r="G685" i="67"/>
  <c r="G416" i="67"/>
  <c r="G638" i="67"/>
  <c r="G61" i="67"/>
  <c r="G124" i="67"/>
  <c r="G298" i="67"/>
  <c r="G799" i="67"/>
  <c r="G1201" i="67"/>
  <c r="G600" i="67"/>
  <c r="G440" i="67"/>
  <c r="G1205" i="67"/>
  <c r="G547" i="67"/>
  <c r="G1262" i="67"/>
  <c r="G1159" i="67"/>
  <c r="G506" i="67"/>
  <c r="G914" i="67"/>
  <c r="G904" i="67"/>
  <c r="G97" i="67"/>
  <c r="G791" i="67"/>
  <c r="G950" i="67"/>
  <c r="G581" i="67"/>
  <c r="G868" i="67"/>
  <c r="G847" i="67"/>
  <c r="G689" i="67"/>
  <c r="G654" i="67"/>
  <c r="G1096" i="67"/>
  <c r="G579" i="67"/>
  <c r="G1161" i="67"/>
  <c r="G60" i="67"/>
  <c r="G1242" i="67"/>
  <c r="G139" i="67"/>
  <c r="G32" i="67"/>
  <c r="G907" i="67"/>
  <c r="G474" i="67"/>
  <c r="G1220" i="67"/>
  <c r="G1202" i="67"/>
  <c r="G671" i="67"/>
  <c r="G949" i="67"/>
  <c r="G921" i="67"/>
  <c r="G1179" i="67"/>
  <c r="G964" i="67"/>
  <c r="G568" i="67"/>
  <c r="G658" i="67"/>
  <c r="G893" i="67"/>
  <c r="G641" i="67"/>
  <c r="G1241" i="67"/>
  <c r="G52" i="67"/>
  <c r="G1210" i="67"/>
  <c r="G905" i="67"/>
  <c r="G1176" i="67"/>
  <c r="G903" i="67"/>
  <c r="G1157" i="67"/>
  <c r="G509" i="67"/>
  <c r="G874" i="67"/>
  <c r="G1091" i="67"/>
  <c r="G1160" i="67"/>
  <c r="G243" i="67"/>
  <c r="G751" i="67"/>
  <c r="G545" i="67"/>
  <c r="G550" i="67"/>
  <c r="G906" i="67"/>
  <c r="G290" i="67"/>
  <c r="G1065" i="67"/>
  <c r="G311" i="67"/>
  <c r="G716" i="67"/>
  <c r="G296" i="67"/>
  <c r="G341" i="67"/>
  <c r="G883" i="67"/>
  <c r="G1209" i="67"/>
  <c r="G85" i="67"/>
  <c r="G867" i="67"/>
  <c r="G709" i="67"/>
  <c r="G754" i="67"/>
  <c r="G407" i="67"/>
  <c r="G757" i="67"/>
  <c r="G1126" i="67"/>
  <c r="G946" i="67"/>
  <c r="G425" i="67"/>
  <c r="G278" i="67"/>
  <c r="G242" i="67"/>
  <c r="G58" i="67"/>
  <c r="G162" i="67"/>
  <c r="G981" i="67"/>
  <c r="G42" i="67"/>
  <c r="G1106" i="67"/>
  <c r="G510" i="67"/>
  <c r="G143" i="67"/>
  <c r="G454" i="67"/>
  <c r="G300" i="67"/>
  <c r="G34" i="67"/>
  <c r="G378" i="67"/>
  <c r="G1248" i="67"/>
  <c r="G965" i="67"/>
  <c r="G830" i="67"/>
  <c r="G154" i="67"/>
  <c r="G163" i="67"/>
  <c r="G808" i="67"/>
  <c r="G1071" i="67"/>
  <c r="G1110" i="67"/>
  <c r="G1140" i="67"/>
  <c r="G694" i="67"/>
  <c r="G717" i="67"/>
  <c r="G38" i="67"/>
  <c r="G543" i="67"/>
  <c r="G721" i="67"/>
  <c r="G518" i="67"/>
  <c r="G165" i="67"/>
  <c r="G457" i="67"/>
  <c r="G100" i="67"/>
  <c r="G838" i="67"/>
  <c r="G811" i="67"/>
  <c r="G1245" i="67"/>
  <c r="G622" i="67"/>
  <c r="G166" i="67"/>
  <c r="G313" i="67"/>
  <c r="G541" i="67"/>
  <c r="G806" i="67"/>
  <c r="G292" i="67"/>
  <c r="G758" i="67"/>
  <c r="G636" i="67"/>
  <c r="G508" i="67"/>
  <c r="G1154" i="67"/>
  <c r="G254" i="67"/>
  <c r="G1132" i="67"/>
  <c r="G155" i="67"/>
  <c r="G719" i="67"/>
  <c r="G1182" i="67"/>
  <c r="G360" i="67"/>
  <c r="G769" i="67"/>
  <c r="G1090" i="67"/>
  <c r="G839" i="67"/>
  <c r="G991" i="67"/>
  <c r="G584" i="67"/>
  <c r="G1111" i="67"/>
  <c r="G256" i="67"/>
  <c r="G499" i="67"/>
  <c r="G403" i="67"/>
  <c r="G642" i="67"/>
  <c r="G755" i="67"/>
  <c r="G866" i="67"/>
  <c r="G361" i="67"/>
  <c r="G826" i="67"/>
  <c r="G271" i="67"/>
  <c r="G1037" i="67"/>
  <c r="G134" i="67"/>
  <c r="G801" i="67"/>
  <c r="G828" i="67"/>
  <c r="G1015" i="67"/>
  <c r="G699" i="67"/>
  <c r="G697" i="67"/>
  <c r="G1135" i="67"/>
  <c r="G679" i="67"/>
  <c r="G1185" i="67"/>
  <c r="G293" i="67"/>
  <c r="G1173" i="67"/>
  <c r="G953" i="67"/>
  <c r="G1061" i="67"/>
  <c r="G111" i="67"/>
  <c r="G326" i="67"/>
  <c r="G892" i="67"/>
  <c r="G215" i="67"/>
  <c r="G1056" i="67"/>
  <c r="G706" i="67"/>
  <c r="G849" i="67"/>
  <c r="G135" i="67"/>
  <c r="G112" i="67"/>
  <c r="G999" i="67"/>
  <c r="G502" i="67"/>
  <c r="G495" i="67"/>
  <c r="G1131" i="67"/>
  <c r="G603" i="67"/>
  <c r="G1021" i="67"/>
  <c r="G3" i="67"/>
  <c r="G775" i="67"/>
  <c r="G846" i="67"/>
  <c r="G1178" i="67"/>
  <c r="G241" i="67"/>
  <c r="G214" i="67"/>
  <c r="G152" i="67"/>
  <c r="G418" i="67"/>
  <c r="G465" i="67"/>
  <c r="G836" i="67"/>
  <c r="G1253" i="67"/>
  <c r="G703" i="67"/>
  <c r="G549" i="67"/>
  <c r="G150" i="67"/>
  <c r="G536" i="67"/>
  <c r="G87" i="67"/>
  <c r="G79" i="67"/>
  <c r="G577" i="67"/>
  <c r="G1234" i="67"/>
  <c r="G1171" i="67"/>
  <c r="G284" i="67"/>
  <c r="G1206" i="67"/>
  <c r="G586" i="67"/>
  <c r="G1011" i="67"/>
  <c r="G1130" i="67"/>
  <c r="G286" i="67"/>
  <c r="G349" i="67"/>
  <c r="G13" i="67"/>
  <c r="G339" i="67"/>
  <c r="G813" i="67"/>
  <c r="G108" i="67"/>
  <c r="G998" i="67"/>
  <c r="G988" i="67"/>
  <c r="G915" i="67"/>
  <c r="G151" i="67"/>
  <c r="G206" i="67"/>
  <c r="G645" i="67"/>
  <c r="G125" i="67"/>
  <c r="G1022" i="67"/>
  <c r="G307" i="67"/>
  <c r="G625" i="67"/>
  <c r="G807" i="67"/>
  <c r="G730" i="67"/>
  <c r="G817" i="67"/>
  <c r="G1247" i="67"/>
  <c r="G961" i="67"/>
  <c r="G734" i="67"/>
  <c r="G248" i="67"/>
  <c r="G273" i="67"/>
  <c r="G1184" i="67"/>
  <c r="G1055" i="67"/>
  <c r="G812" i="67"/>
  <c r="G147" i="67"/>
  <c r="G428" i="67"/>
  <c r="G743" i="67"/>
  <c r="G1077" i="67"/>
  <c r="G1145" i="67"/>
  <c r="G1074" i="67"/>
  <c r="G252" i="67"/>
  <c r="G69" i="67"/>
  <c r="G98" i="67"/>
  <c r="G1122" i="67"/>
  <c r="G183" i="67"/>
  <c r="G1063" i="67"/>
  <c r="G723" i="67"/>
  <c r="G1086" i="67"/>
  <c r="G1137" i="67"/>
  <c r="G1035" i="67"/>
  <c r="G27" i="67"/>
  <c r="G1118" i="67"/>
  <c r="G969" i="67"/>
  <c r="G803" i="67"/>
  <c r="G1016" i="67"/>
  <c r="G882" i="67"/>
  <c r="G191" i="67"/>
  <c r="G675" i="67"/>
  <c r="G20" i="67"/>
  <c r="G485" i="67"/>
  <c r="G288" i="67"/>
  <c r="G1102" i="67"/>
  <c r="G31" i="67"/>
  <c r="G680" i="67"/>
  <c r="G798" i="67"/>
  <c r="G208" i="67"/>
  <c r="G533" i="67"/>
  <c r="G62" i="67"/>
  <c r="G870" i="67"/>
  <c r="G185" i="67"/>
  <c r="G1261" i="67"/>
  <c r="G255" i="67"/>
  <c r="G239" i="67"/>
  <c r="G401" i="67"/>
  <c r="G462" i="67"/>
  <c r="G756" i="67"/>
  <c r="G611" i="67"/>
  <c r="G1146" i="67"/>
  <c r="G829" i="67"/>
  <c r="G116" i="67"/>
  <c r="G693" i="67"/>
  <c r="G925" i="67"/>
  <c r="G737" i="67"/>
  <c r="G93" i="67"/>
  <c r="G192" i="67"/>
  <c r="G186" i="67"/>
  <c r="G1044" i="67"/>
  <c r="G194" i="67"/>
  <c r="G1212" i="67"/>
  <c r="G294" i="67"/>
  <c r="G247" i="67"/>
  <c r="G336" i="67"/>
  <c r="G744" i="67"/>
  <c r="G315" i="67"/>
  <c r="G784" i="67"/>
  <c r="G164" i="67"/>
  <c r="G1144" i="67"/>
  <c r="G305" i="67"/>
  <c r="G417" i="67"/>
  <c r="G1036" i="67"/>
  <c r="G1013" i="67"/>
  <c r="G443" i="67"/>
  <c r="G833" i="67"/>
  <c r="G317" i="67"/>
  <c r="G842" i="67"/>
  <c r="G448" i="67"/>
  <c r="G363" i="67"/>
  <c r="G1005" i="67"/>
  <c r="G590" i="67"/>
  <c r="G201" i="67"/>
  <c r="G1041" i="67"/>
  <c r="G1169" i="67"/>
  <c r="G415" i="67"/>
  <c r="G132" i="67"/>
  <c r="G198" i="67"/>
  <c r="G365" i="67"/>
  <c r="G1017" i="67"/>
  <c r="G207" i="67"/>
  <c r="G204" i="67"/>
  <c r="G59" i="67"/>
  <c r="G209" i="67"/>
  <c r="G900" i="67"/>
  <c r="G796" i="67"/>
  <c r="G187" i="67"/>
  <c r="G639" i="67"/>
  <c r="G251" i="67"/>
  <c r="G178" i="67"/>
  <c r="G880" i="67"/>
  <c r="G844" i="67"/>
  <c r="G1070" i="67"/>
  <c r="G746" i="67"/>
  <c r="G887" i="67"/>
  <c r="G788" i="67"/>
  <c r="G1039" i="67"/>
  <c r="G156" i="67"/>
  <c r="G993" i="67"/>
  <c r="G588" i="67"/>
  <c r="G896" i="67"/>
  <c r="G153" i="67"/>
  <c r="G182" i="67"/>
  <c r="G937" i="67"/>
  <c r="G314" i="67"/>
  <c r="G879" i="67"/>
  <c r="G613" i="67"/>
  <c r="G785" i="67"/>
  <c r="G1215" i="67"/>
  <c r="G216" i="67"/>
  <c r="G762" i="67"/>
  <c r="G335" i="67"/>
  <c r="G876" i="67"/>
  <c r="G188" i="67"/>
  <c r="G362" i="67"/>
  <c r="G304" i="67"/>
  <c r="G851" i="67"/>
  <c r="G643" i="67"/>
  <c r="G320" i="67"/>
  <c r="G1018" i="67"/>
  <c r="G1054" i="67"/>
  <c r="G498" i="67"/>
  <c r="G810" i="67"/>
  <c r="G1031" i="67"/>
  <c r="G103" i="67"/>
  <c r="G774" i="67"/>
  <c r="G1163" i="67"/>
  <c r="G728" i="67"/>
  <c r="G386" i="67"/>
  <c r="G487" i="67"/>
  <c r="G834" i="67"/>
  <c r="G942" i="67"/>
  <c r="G888" i="67"/>
  <c r="G205" i="67"/>
  <c r="G176" i="67"/>
  <c r="G110" i="67"/>
  <c r="G1069" i="67"/>
  <c r="G376" i="67"/>
  <c r="G686" i="67"/>
  <c r="G195" i="67"/>
  <c r="G1006" i="67"/>
  <c r="G587" i="67"/>
  <c r="G678" i="67"/>
  <c r="G329" i="67"/>
  <c r="G149" i="67"/>
  <c r="G792" i="67"/>
  <c r="G169" i="67"/>
  <c r="G659" i="67"/>
  <c r="G958" i="67"/>
  <c r="G494" i="67"/>
  <c r="G911" i="67"/>
  <c r="G823" i="67"/>
  <c r="G328" i="67"/>
  <c r="G722" i="67"/>
  <c r="G196" i="67"/>
  <c r="G1001" i="67"/>
  <c r="G1032" i="67"/>
  <c r="G1052" i="67"/>
  <c r="G890" i="67"/>
  <c r="G257" i="67"/>
  <c r="G800" i="67"/>
  <c r="G210" i="67"/>
  <c r="G978" i="67"/>
  <c r="G1004" i="67"/>
  <c r="G86" i="67"/>
  <c r="G1172" i="67"/>
  <c r="G779" i="67"/>
  <c r="G193" i="67"/>
  <c r="G764" i="67"/>
  <c r="G189" i="67"/>
  <c r="G741" i="67"/>
  <c r="G690" i="67"/>
  <c r="G1194" i="67"/>
  <c r="G113" i="67"/>
  <c r="G908" i="67"/>
  <c r="G68" i="67"/>
  <c r="G1059" i="67"/>
  <c r="G71" i="67"/>
  <c r="G749" i="67"/>
  <c r="G1068" i="67"/>
  <c r="G177" i="67"/>
  <c r="G1196" i="67"/>
  <c r="G295" i="67"/>
  <c r="G778" i="67"/>
  <c r="G180" i="67"/>
  <c r="G197" i="67"/>
  <c r="G46" i="67"/>
  <c r="G732" i="67"/>
  <c r="G358" i="67"/>
  <c r="G343" i="67"/>
  <c r="G119" i="67"/>
  <c r="G564" i="67"/>
  <c r="G479" i="67"/>
  <c r="G673" i="67"/>
  <c r="G1051" i="67"/>
  <c r="G1000" i="67"/>
  <c r="G923" i="67"/>
  <c r="G912" i="67"/>
  <c r="G973" i="67"/>
  <c r="G53" i="67"/>
  <c r="G727" i="67"/>
  <c r="G175" i="67"/>
  <c r="G818" i="67"/>
  <c r="G308" i="67"/>
  <c r="G1139" i="67"/>
  <c r="G1019" i="67"/>
  <c r="G795" i="67"/>
  <c r="G45" i="67"/>
  <c r="G548" i="67"/>
  <c r="G467" i="67"/>
  <c r="G136" i="67"/>
  <c r="G661" i="67"/>
  <c r="G527" i="67"/>
  <c r="G765" i="67"/>
  <c r="G11" i="67"/>
  <c r="G572" i="67"/>
  <c r="G534" i="67"/>
  <c r="G578" i="67"/>
  <c r="G199" i="67"/>
  <c r="G524" i="67"/>
  <c r="G433" i="67"/>
  <c r="G523" i="67"/>
  <c r="G1141" i="67"/>
  <c r="G1042" i="67"/>
  <c r="G331" i="67"/>
  <c r="G602" i="67"/>
  <c r="G414" i="67"/>
  <c r="G512" i="67"/>
  <c r="G9" i="67"/>
  <c r="G1120" i="67"/>
  <c r="G92" i="67"/>
  <c r="G48" i="67"/>
  <c r="G1257" i="67"/>
  <c r="G1232" i="67"/>
  <c r="G393" i="67"/>
  <c r="G123" i="67"/>
  <c r="G940" i="67"/>
  <c r="G105" i="67"/>
  <c r="G410" i="67"/>
  <c r="G384" i="67"/>
  <c r="G1229" i="67"/>
  <c r="G516" i="67"/>
  <c r="G129" i="67"/>
  <c r="G104" i="67"/>
  <c r="G573" i="67"/>
  <c r="G447" i="67"/>
  <c r="G394" i="67"/>
  <c r="G419" i="67"/>
  <c r="G424" i="67"/>
  <c r="G664" i="67"/>
  <c r="G608" i="67"/>
  <c r="G929" i="67"/>
  <c r="G665" i="67"/>
  <c r="G553" i="67"/>
  <c r="G531" i="67"/>
  <c r="G8" i="67"/>
  <c r="G612" i="67"/>
  <c r="G1256" i="67"/>
  <c r="G1151" i="67"/>
  <c r="G421" i="67"/>
  <c r="G666" i="67"/>
  <c r="G472" i="67"/>
  <c r="G161" i="67"/>
  <c r="G4" i="67"/>
  <c r="G621" i="67"/>
  <c r="G517" i="67"/>
  <c r="G392" i="67"/>
  <c r="G464" i="67"/>
  <c r="G930" i="67"/>
  <c r="G434" i="67"/>
  <c r="G934" i="67"/>
  <c r="G400" i="67"/>
  <c r="G648" i="67"/>
  <c r="G1238" i="67"/>
  <c r="G372" i="67"/>
  <c r="G379" i="67"/>
  <c r="G319" i="67"/>
  <c r="G528" i="67"/>
  <c r="G542" i="67"/>
  <c r="G267" i="67"/>
  <c r="G26" i="67"/>
  <c r="G266" i="67"/>
  <c r="G70" i="67"/>
  <c r="G1115" i="67"/>
  <c r="G355" i="67"/>
  <c r="G383" i="67"/>
  <c r="G422" i="67"/>
  <c r="G525" i="67"/>
  <c r="G669" i="67"/>
  <c r="G55" i="67"/>
  <c r="G344" i="67"/>
  <c r="G356" i="67"/>
  <c r="G127" i="67"/>
  <c r="G637" i="67"/>
  <c r="G107" i="67"/>
  <c r="G526" i="67"/>
  <c r="G944" i="67"/>
  <c r="G591" i="67"/>
  <c r="G1092" i="67"/>
  <c r="G558" i="67"/>
  <c r="G380" i="67"/>
  <c r="G1085" i="67"/>
  <c r="G346" i="67"/>
  <c r="G43" i="67"/>
  <c r="G651" i="67"/>
  <c r="G366" i="67"/>
  <c r="G1097" i="67"/>
  <c r="G941" i="67"/>
  <c r="G580" i="67"/>
  <c r="G342" i="67"/>
  <c r="G1121" i="67"/>
  <c r="G1093" i="67"/>
  <c r="G402" i="67"/>
  <c r="G589" i="67"/>
  <c r="G96" i="67"/>
  <c r="G16" i="67"/>
  <c r="G411" i="67"/>
  <c r="G1236" i="67"/>
  <c r="G927" i="67"/>
  <c r="G395" i="67"/>
  <c r="G615" i="67"/>
  <c r="G954" i="67"/>
  <c r="G437" i="67"/>
  <c r="G67" i="67"/>
  <c r="G109" i="67"/>
  <c r="G585" i="67"/>
  <c r="G610" i="67"/>
  <c r="G396" i="67"/>
  <c r="G141" i="67"/>
  <c r="G535" i="67"/>
  <c r="G522" i="67"/>
  <c r="G397" i="67"/>
  <c r="G515" i="67"/>
  <c r="G1099" i="67"/>
  <c r="G932" i="67"/>
  <c r="G80" i="67"/>
  <c r="G471" i="67"/>
  <c r="G468" i="67"/>
  <c r="G364" i="67"/>
  <c r="G263" i="67"/>
  <c r="G663" i="67"/>
  <c r="G354" i="67"/>
  <c r="G33" i="67"/>
  <c r="G126" i="67"/>
  <c r="G359" i="67"/>
  <c r="G943" i="67"/>
  <c r="G631" i="67"/>
  <c r="G711" i="67"/>
  <c r="G264" i="67"/>
  <c r="G385" i="67"/>
  <c r="G635" i="67"/>
  <c r="G667" i="67"/>
  <c r="G607" i="67"/>
  <c r="G1105" i="67"/>
  <c r="G1103" i="67"/>
  <c r="G14" i="67"/>
  <c r="G596" i="67"/>
  <c r="G1152" i="67"/>
  <c r="G1190" i="67"/>
  <c r="G413" i="67"/>
  <c r="G371" i="67"/>
  <c r="G470" i="67"/>
  <c r="G12" i="67"/>
  <c r="G1119" i="67"/>
  <c r="G15" i="67"/>
  <c r="G539" i="67"/>
  <c r="G427" i="67"/>
  <c r="G668" i="67"/>
  <c r="G382" i="67"/>
  <c r="G559" i="67"/>
  <c r="G94" i="67"/>
  <c r="G945" i="67"/>
  <c r="G1104" i="67"/>
  <c r="G521" i="67"/>
  <c r="G390" i="67"/>
  <c r="G274" i="67"/>
  <c r="G423" i="67"/>
  <c r="G476" i="67"/>
  <c r="G435" i="67"/>
  <c r="G1100" i="67"/>
  <c r="G647" i="67"/>
  <c r="G24" i="67"/>
  <c r="F1124" i="67"/>
  <c r="F529" i="67"/>
  <c r="F496" i="67"/>
  <c r="F957" i="67"/>
  <c r="F291" i="67"/>
  <c r="F555" i="67"/>
  <c r="F662" i="67"/>
  <c r="F729" i="67"/>
  <c r="F65" i="67"/>
  <c r="F970" i="67"/>
  <c r="F1030" i="67"/>
  <c r="F259" i="67"/>
  <c r="F1138" i="67"/>
  <c r="F897" i="67"/>
  <c r="F761" i="67"/>
  <c r="F412" i="67"/>
  <c r="F19" i="67"/>
  <c r="F781" i="67"/>
  <c r="F720" i="67"/>
  <c r="F1170" i="67"/>
  <c r="F439" i="67"/>
  <c r="F1174" i="67"/>
  <c r="F972" i="67"/>
  <c r="F1186" i="67"/>
  <c r="F29" i="67"/>
  <c r="F725" i="67"/>
  <c r="F337" i="67"/>
  <c r="F1062" i="67"/>
  <c r="F974" i="67"/>
  <c r="F327" i="67"/>
  <c r="F367" i="67"/>
  <c r="F184" i="67"/>
  <c r="F1193" i="67"/>
  <c r="F36" i="67"/>
  <c r="F935" i="67"/>
  <c r="F1040" i="67"/>
  <c r="F338" i="67"/>
  <c r="F948" i="67"/>
  <c r="F592" i="67"/>
  <c r="F881" i="67"/>
  <c r="F640" i="67"/>
  <c r="F1133" i="67"/>
  <c r="F333" i="67"/>
  <c r="F89" i="67"/>
  <c r="F653" i="67"/>
  <c r="F436" i="67"/>
  <c r="F933" i="67"/>
  <c r="F334" i="67"/>
  <c r="F786" i="67"/>
  <c r="F35" i="67"/>
  <c r="F1134" i="67"/>
  <c r="F1046" i="67"/>
  <c r="F430" i="67"/>
  <c r="F122" i="67"/>
  <c r="F1049" i="67"/>
  <c r="F628" i="67"/>
  <c r="F483" i="67"/>
  <c r="F1168" i="67"/>
  <c r="F1020" i="67"/>
  <c r="F886" i="67"/>
  <c r="F84" i="67"/>
  <c r="F1029" i="67"/>
  <c r="F22" i="67"/>
  <c r="F1095" i="67"/>
  <c r="F1047" i="67"/>
  <c r="F840" i="67"/>
  <c r="F463" i="67"/>
  <c r="F683" i="67"/>
  <c r="F856" i="67"/>
  <c r="F968" i="67"/>
  <c r="F519" i="67"/>
  <c r="F173" i="67"/>
  <c r="F871" i="67"/>
  <c r="F691" i="67"/>
  <c r="F759" i="67"/>
  <c r="F1023" i="67"/>
  <c r="F566" i="67"/>
  <c r="F702" i="67"/>
  <c r="F1221" i="67"/>
  <c r="F1153" i="67"/>
  <c r="F480" i="67"/>
  <c r="F217" i="67"/>
  <c r="F190" i="67"/>
  <c r="F432" i="67"/>
  <c r="F599" i="67"/>
  <c r="F780" i="67"/>
  <c r="F707" i="67"/>
  <c r="F458" i="67"/>
  <c r="F1107" i="67"/>
  <c r="F1075" i="67"/>
  <c r="F1050" i="67"/>
  <c r="F1012" i="67"/>
  <c r="F843" i="67"/>
  <c r="F106" i="67"/>
  <c r="F1024" i="67"/>
  <c r="F49" i="67"/>
  <c r="F370" i="67"/>
  <c r="F819" i="67"/>
  <c r="F955" i="67"/>
  <c r="F276" i="67"/>
  <c r="F768" i="67"/>
  <c r="F747" i="67"/>
  <c r="F1237" i="67"/>
  <c r="F777" i="67"/>
  <c r="F633" i="67"/>
  <c r="F1033" i="67"/>
  <c r="F804" i="67"/>
  <c r="F963" i="67"/>
  <c r="F939" i="67"/>
  <c r="F735" i="67"/>
  <c r="F570" i="67"/>
  <c r="F168" i="67"/>
  <c r="F37" i="67"/>
  <c r="F938" i="67"/>
  <c r="F174" i="67"/>
  <c r="F90" i="67"/>
  <c r="F530" i="67"/>
  <c r="F1108" i="67"/>
  <c r="F1060" i="67"/>
  <c r="F373" i="67"/>
  <c r="F1116" i="67"/>
  <c r="F660" i="67"/>
  <c r="F88" i="67"/>
  <c r="F922" i="67"/>
  <c r="F466" i="67"/>
  <c r="F877" i="67"/>
  <c r="F391" i="67"/>
  <c r="F987" i="67"/>
  <c r="F1125" i="67"/>
  <c r="F30" i="67"/>
  <c r="F303" i="67"/>
  <c r="F1038" i="67"/>
  <c r="F1114" i="67"/>
  <c r="F282" i="67"/>
  <c r="F821" i="67"/>
  <c r="F406" i="67"/>
  <c r="F789" i="67"/>
  <c r="F302" i="67"/>
  <c r="F285" i="67"/>
  <c r="F306" i="67"/>
  <c r="F211" i="67"/>
  <c r="F1181" i="67"/>
  <c r="F857" i="67"/>
  <c r="F956" i="67"/>
  <c r="F246" i="67"/>
  <c r="F724" i="67"/>
  <c r="F1224" i="67"/>
  <c r="F652" i="67"/>
  <c r="F854" i="67"/>
  <c r="F21" i="67"/>
  <c r="F18" i="67"/>
  <c r="F64" i="67"/>
  <c r="F398" i="67"/>
  <c r="F620" i="67"/>
  <c r="F5" i="67"/>
  <c r="F630" i="67"/>
  <c r="F971" i="67"/>
  <c r="F681" i="67"/>
  <c r="F491" i="67"/>
  <c r="F605" i="67"/>
  <c r="F505" i="67"/>
  <c r="F712" i="67"/>
  <c r="F704" i="67"/>
  <c r="F619" i="67"/>
  <c r="F25" i="67"/>
  <c r="F569" i="67"/>
  <c r="F137" i="67"/>
  <c r="F835" i="67"/>
  <c r="F1113" i="67"/>
  <c r="F1230" i="67"/>
  <c r="F913" i="67"/>
  <c r="F374" i="67"/>
  <c r="F537" i="67"/>
  <c r="F677" i="67"/>
  <c r="F736" i="67"/>
  <c r="F102" i="67"/>
  <c r="F1025" i="67"/>
  <c r="F318" i="67"/>
  <c r="F822" i="67"/>
  <c r="F1235" i="67"/>
  <c r="F1028" i="67"/>
  <c r="F438" i="67"/>
  <c r="F875" i="67"/>
  <c r="F429" i="67"/>
  <c r="F1098" i="67"/>
  <c r="F627" i="67"/>
  <c r="F272" i="67"/>
  <c r="F997" i="67"/>
  <c r="F81" i="67"/>
  <c r="F347" i="67"/>
  <c r="F316" i="67"/>
  <c r="F128" i="67"/>
  <c r="F345" i="67"/>
  <c r="F742" i="67"/>
  <c r="F301" i="67"/>
  <c r="F714" i="67"/>
  <c r="F858" i="67"/>
  <c r="F692" i="67"/>
  <c r="F802" i="67"/>
  <c r="F145" i="67"/>
  <c r="F332" i="67"/>
  <c r="F1008" i="67"/>
  <c r="F560" i="67"/>
  <c r="F408" i="67"/>
  <c r="F885" i="67"/>
  <c r="F962" i="67"/>
  <c r="F1180" i="67"/>
  <c r="F816" i="67"/>
  <c r="F1219" i="67"/>
  <c r="F170" i="67"/>
  <c r="F369" i="67"/>
  <c r="F574" i="67"/>
  <c r="F986" i="67"/>
  <c r="F56" i="67"/>
  <c r="F7" i="67"/>
  <c r="F1083" i="67"/>
  <c r="F710" i="67"/>
  <c r="F83" i="67"/>
  <c r="F1183" i="67"/>
  <c r="F815" i="67"/>
  <c r="F41" i="67"/>
  <c r="F1048" i="67"/>
  <c r="F848" i="67"/>
  <c r="F368" i="67"/>
  <c r="F859" i="67"/>
  <c r="F1079" i="67"/>
  <c r="F6" i="67"/>
  <c r="F28" i="67"/>
  <c r="F115" i="67"/>
  <c r="F99" i="67"/>
  <c r="F1058" i="67"/>
  <c r="F500" i="67"/>
  <c r="F202" i="67"/>
  <c r="F445" i="67"/>
  <c r="F1101" i="67"/>
  <c r="F996" i="67"/>
  <c r="F845" i="67"/>
  <c r="F442" i="67"/>
  <c r="F891" i="67"/>
  <c r="F738" i="67"/>
  <c r="F1027" i="67"/>
  <c r="F240" i="67"/>
  <c r="F1045" i="67"/>
  <c r="F1057" i="67"/>
  <c r="F899" i="67"/>
  <c r="F453" i="67"/>
  <c r="F1192" i="67"/>
  <c r="F203" i="67"/>
  <c r="F1026" i="67"/>
  <c r="F1150" i="67"/>
  <c r="F629" i="67"/>
  <c r="F919" i="67"/>
  <c r="F1073" i="67"/>
  <c r="F297" i="67"/>
  <c r="F72" i="67"/>
  <c r="F705" i="67"/>
  <c r="F279" i="67"/>
  <c r="F23" i="67"/>
  <c r="F552" i="67"/>
  <c r="F504" i="67"/>
  <c r="F713" i="67"/>
  <c r="F484" i="67"/>
  <c r="F745" i="67"/>
  <c r="F936" i="67"/>
  <c r="F1010" i="67"/>
  <c r="F381" i="67"/>
  <c r="F420" i="67"/>
  <c r="F405" i="67"/>
  <c r="F330" i="67"/>
  <c r="F1254" i="67"/>
  <c r="F556" i="67"/>
  <c r="F841" i="67"/>
  <c r="F1136" i="67"/>
  <c r="F1143" i="67"/>
  <c r="F44" i="67"/>
  <c r="F852" i="67"/>
  <c r="F985" i="67"/>
  <c r="F1223" i="67"/>
  <c r="F565" i="67"/>
  <c r="F277" i="67"/>
  <c r="F626" i="67"/>
  <c r="F1128" i="67"/>
  <c r="F731" i="67"/>
  <c r="F280" i="67"/>
  <c r="F1167" i="67"/>
  <c r="F426" i="67"/>
  <c r="F451" i="67"/>
  <c r="F975" i="67"/>
  <c r="F616" i="67"/>
  <c r="F853" i="67"/>
  <c r="F1009" i="67"/>
  <c r="F1043" i="67"/>
  <c r="F1014" i="67"/>
  <c r="F1003" i="67"/>
  <c r="F1129" i="67"/>
  <c r="F309" i="67"/>
  <c r="F995" i="67"/>
  <c r="F1076" i="67"/>
  <c r="F431" i="67"/>
  <c r="F650" i="67"/>
  <c r="F655" i="67"/>
  <c r="F39" i="67"/>
  <c r="F708" i="67"/>
  <c r="F73" i="67"/>
  <c r="F488" i="67"/>
  <c r="F979" i="67"/>
  <c r="F1188" i="67"/>
  <c r="F212" i="67"/>
  <c r="F1204" i="67"/>
  <c r="F982" i="67"/>
  <c r="F213" i="67"/>
  <c r="F959" i="67"/>
  <c r="F920" i="67"/>
  <c r="F10" i="67"/>
  <c r="F148" i="67"/>
  <c r="F1195" i="67"/>
  <c r="F1080" i="67"/>
  <c r="F1214" i="67"/>
  <c r="F748" i="67"/>
  <c r="F583" i="67"/>
  <c r="F1189" i="67"/>
  <c r="F634" i="67"/>
  <c r="F478" i="67"/>
  <c r="F75" i="67"/>
  <c r="F793" i="67"/>
  <c r="F1007" i="67"/>
  <c r="F698" i="67"/>
  <c r="F179" i="67"/>
  <c r="F644" i="67"/>
  <c r="F739" i="67"/>
  <c r="F832" i="67"/>
  <c r="F733" i="67"/>
  <c r="F1002" i="67"/>
  <c r="F171" i="67"/>
  <c r="F1233" i="67"/>
  <c r="F78" i="67"/>
  <c r="F51" i="67"/>
  <c r="F1088" i="67"/>
  <c r="F324" i="67"/>
  <c r="F497" i="67"/>
  <c r="F872" i="67"/>
  <c r="F460" i="67"/>
  <c r="F101" i="67"/>
  <c r="F1112" i="67"/>
  <c r="F617" i="67"/>
  <c r="F567" i="67"/>
  <c r="F1034" i="67"/>
  <c r="F146" i="67"/>
  <c r="F960" i="67"/>
  <c r="F598" i="67"/>
  <c r="F200" i="67"/>
  <c r="F850" i="67"/>
  <c r="F238" i="67"/>
  <c r="F977" i="67"/>
  <c r="F901" i="67"/>
  <c r="F551" i="67"/>
  <c r="F287" i="67"/>
  <c r="F1252" i="67"/>
  <c r="F740" i="67"/>
  <c r="F17" i="67"/>
  <c r="F1053" i="67"/>
  <c r="F820" i="67"/>
  <c r="F1072" i="67"/>
  <c r="F1231" i="67"/>
  <c r="F1191" i="67"/>
  <c r="F348" i="67"/>
  <c r="F976" i="67"/>
  <c r="F258" i="67"/>
  <c r="F1260" i="67"/>
  <c r="F172" i="67"/>
  <c r="F409" i="67"/>
  <c r="F951" i="67"/>
  <c r="F809" i="67"/>
  <c r="F66" i="67"/>
  <c r="F967" i="67"/>
  <c r="F1094" i="67"/>
  <c r="F144" i="67"/>
  <c r="F1142" i="67"/>
  <c r="F855" i="67"/>
  <c r="F265" i="67"/>
  <c r="F916" i="67"/>
  <c r="F181" i="67"/>
  <c r="F1166" i="67"/>
  <c r="F990" i="67"/>
  <c r="F771" i="67"/>
  <c r="F554" i="67"/>
  <c r="F824" i="67"/>
  <c r="F1218" i="67"/>
  <c r="F966" i="67"/>
  <c r="F323" i="67"/>
  <c r="F674" i="67"/>
  <c r="F1078" i="67"/>
  <c r="F624" i="67"/>
  <c r="F353" i="67"/>
  <c r="F351" i="67"/>
  <c r="F878" i="67"/>
  <c r="F449" i="67"/>
  <c r="F601" i="67"/>
  <c r="F983" i="67"/>
  <c r="F481" i="67"/>
  <c r="F1064" i="67"/>
  <c r="F931" i="67"/>
  <c r="F310" i="67"/>
  <c r="F1155" i="67"/>
  <c r="F1175" i="67"/>
  <c r="F563" i="67"/>
  <c r="F321" i="67"/>
  <c r="F268" i="67"/>
  <c r="F322" i="67"/>
  <c r="F520" i="67"/>
  <c r="F456" i="67"/>
  <c r="F1109" i="67"/>
  <c r="F1251" i="67"/>
  <c r="F606" i="67"/>
  <c r="F767" i="67"/>
  <c r="F1243" i="67"/>
  <c r="F772" i="67"/>
  <c r="F1081" i="67"/>
  <c r="F1244" i="67"/>
  <c r="F482" i="67"/>
  <c r="F1127" i="67"/>
  <c r="F532" i="67"/>
  <c r="F387" i="67"/>
  <c r="F1217" i="67"/>
  <c r="F1250" i="67"/>
  <c r="F490" i="67"/>
  <c r="F1082" i="67"/>
  <c r="F1216" i="67"/>
  <c r="F656" i="67"/>
  <c r="F676" i="67"/>
  <c r="F444" i="67"/>
  <c r="F452" i="67"/>
  <c r="F895" i="67"/>
  <c r="F1259" i="67"/>
  <c r="F1199" i="67"/>
  <c r="F450" i="67"/>
  <c r="F657" i="67"/>
  <c r="F614" i="67"/>
  <c r="F684" i="67"/>
  <c r="F1117" i="67"/>
  <c r="F486" i="67"/>
  <c r="F1187" i="67"/>
  <c r="F989" i="67"/>
  <c r="F1249" i="67"/>
  <c r="F1089" i="67"/>
  <c r="F618" i="67"/>
  <c r="F514" i="67"/>
  <c r="F672" i="67"/>
  <c r="F593" i="67"/>
  <c r="F501" i="67"/>
  <c r="F873" i="67"/>
  <c r="F1156" i="67"/>
  <c r="F1226" i="67"/>
  <c r="F489" i="67"/>
  <c r="F984" i="67"/>
  <c r="F1197" i="67"/>
  <c r="F623" i="67"/>
  <c r="F441" i="67"/>
  <c r="F1203" i="67"/>
  <c r="F688" i="67"/>
  <c r="F538" i="67"/>
  <c r="F404" i="67"/>
  <c r="F493" i="67"/>
  <c r="F1227" i="67"/>
  <c r="F1239" i="67"/>
  <c r="F503" i="67"/>
  <c r="F469" i="67"/>
  <c r="F461" i="67"/>
  <c r="F95" i="67"/>
  <c r="F459" i="67"/>
  <c r="F1208" i="67"/>
  <c r="F1087" i="67"/>
  <c r="F1222" i="67"/>
  <c r="F1123" i="67"/>
  <c r="F74" i="67"/>
  <c r="F980" i="67"/>
  <c r="F869" i="67"/>
  <c r="F1240" i="67"/>
  <c r="F477" i="67"/>
  <c r="F928" i="67"/>
  <c r="F994" i="67"/>
  <c r="F562" i="67"/>
  <c r="F1207" i="67"/>
  <c r="F350" i="67"/>
  <c r="F1198" i="67"/>
  <c r="F455" i="67"/>
  <c r="F1258" i="67"/>
  <c r="F1225" i="67"/>
  <c r="F576" i="67"/>
  <c r="F1228" i="67"/>
  <c r="F952" i="67"/>
  <c r="F1200" i="67"/>
  <c r="F446" i="67"/>
  <c r="F513" i="67"/>
  <c r="F157" i="67"/>
  <c r="F375" i="67"/>
  <c r="F863" i="67"/>
  <c r="F926" i="67"/>
  <c r="F790" i="67"/>
  <c r="F715" i="67"/>
  <c r="F776" i="67"/>
  <c r="F861" i="67"/>
  <c r="F1165" i="67"/>
  <c r="F766" i="67"/>
  <c r="F805" i="67"/>
  <c r="F540" i="67"/>
  <c r="F794" i="67"/>
  <c r="F1211" i="67"/>
  <c r="F992" i="67"/>
  <c r="F158" i="67"/>
  <c r="F140" i="67"/>
  <c r="F352" i="67"/>
  <c r="F340" i="67"/>
  <c r="F544" i="67"/>
  <c r="F1246" i="67"/>
  <c r="F63" i="67"/>
  <c r="F299" i="67"/>
  <c r="F133" i="67"/>
  <c r="F831" i="67"/>
  <c r="F1149" i="67"/>
  <c r="F114" i="67"/>
  <c r="F909" i="67"/>
  <c r="F595" i="67"/>
  <c r="F1162" i="67"/>
  <c r="F787" i="67"/>
  <c r="F131" i="67"/>
  <c r="F860" i="67"/>
  <c r="F507" i="67"/>
  <c r="F782" i="67"/>
  <c r="F752" i="67"/>
  <c r="F917" i="67"/>
  <c r="F609" i="67"/>
  <c r="F82" i="67"/>
  <c r="F399" i="67"/>
  <c r="F270" i="67"/>
  <c r="F159" i="67"/>
  <c r="F827" i="67"/>
  <c r="F726" i="67"/>
  <c r="F511" i="67"/>
  <c r="F160" i="67"/>
  <c r="F864" i="67"/>
  <c r="F910" i="67"/>
  <c r="F825" i="67"/>
  <c r="F312" i="67"/>
  <c r="F894" i="67"/>
  <c r="F1255" i="67"/>
  <c r="F269" i="67"/>
  <c r="F1148" i="67"/>
  <c r="F687" i="67"/>
  <c r="F546" i="67"/>
  <c r="F40" i="67"/>
  <c r="F167" i="67"/>
  <c r="F604" i="67"/>
  <c r="F700" i="67"/>
  <c r="F898" i="67"/>
  <c r="F561" i="67"/>
  <c r="F718" i="67"/>
  <c r="F1158" i="67"/>
  <c r="F245" i="67"/>
  <c r="F1213" i="67"/>
  <c r="F142" i="67"/>
  <c r="F760" i="67"/>
  <c r="F682" i="67"/>
  <c r="F1164" i="67"/>
  <c r="F1177" i="67"/>
  <c r="F557" i="67"/>
  <c r="F1084" i="67"/>
  <c r="F289" i="67"/>
  <c r="F797" i="67"/>
  <c r="F889" i="67"/>
  <c r="F753" i="67"/>
  <c r="F701" i="67"/>
  <c r="F1067" i="67"/>
  <c r="F47" i="67"/>
  <c r="F57" i="67"/>
  <c r="F475" i="67"/>
  <c r="F1066" i="67"/>
  <c r="F670" i="67"/>
  <c r="F902" i="67"/>
  <c r="F492" i="67"/>
  <c r="F884" i="67"/>
  <c r="F918" i="67"/>
  <c r="F770" i="67"/>
  <c r="F571" i="67"/>
  <c r="F865" i="67"/>
  <c r="F582" i="67"/>
  <c r="F814" i="67"/>
  <c r="F473" i="67"/>
  <c r="F763" i="67"/>
  <c r="F632" i="67"/>
  <c r="F646" i="67"/>
  <c r="F947" i="67"/>
  <c r="F377" i="67"/>
  <c r="F244" i="67"/>
  <c r="F281" i="67"/>
  <c r="F1147" i="67"/>
  <c r="F649" i="67"/>
  <c r="F695" i="67"/>
  <c r="F597" i="67"/>
  <c r="F283" i="67"/>
  <c r="F750" i="67"/>
  <c r="F773" i="67"/>
  <c r="F275" i="67"/>
  <c r="F388" i="67"/>
  <c r="F138" i="67"/>
  <c r="F696" i="67"/>
  <c r="F924" i="67"/>
  <c r="F594" i="67"/>
  <c r="F50" i="67"/>
  <c r="F837" i="67"/>
  <c r="F325" i="67"/>
  <c r="F357" i="67"/>
  <c r="F862" i="67"/>
  <c r="F130" i="67"/>
  <c r="F783" i="67"/>
  <c r="F575" i="67"/>
  <c r="F389" i="67"/>
  <c r="F685" i="67"/>
  <c r="F416" i="67"/>
  <c r="F638" i="67"/>
  <c r="F61" i="67"/>
  <c r="F124" i="67"/>
  <c r="F298" i="67"/>
  <c r="F799" i="67"/>
  <c r="F1201" i="67"/>
  <c r="F600" i="67"/>
  <c r="F440" i="67"/>
  <c r="F1205" i="67"/>
  <c r="F547" i="67"/>
  <c r="F1262" i="67"/>
  <c r="F1159" i="67"/>
  <c r="F506" i="67"/>
  <c r="F914" i="67"/>
  <c r="F904" i="67"/>
  <c r="F97" i="67"/>
  <c r="F791" i="67"/>
  <c r="F950" i="67"/>
  <c r="F581" i="67"/>
  <c r="F868" i="67"/>
  <c r="F847" i="67"/>
  <c r="F689" i="67"/>
  <c r="F654" i="67"/>
  <c r="F1096" i="67"/>
  <c r="F579" i="67"/>
  <c r="F1161" i="67"/>
  <c r="F60" i="67"/>
  <c r="F1242" i="67"/>
  <c r="F139" i="67"/>
  <c r="F32" i="67"/>
  <c r="F907" i="67"/>
  <c r="F474" i="67"/>
  <c r="F1220" i="67"/>
  <c r="F1202" i="67"/>
  <c r="F671" i="67"/>
  <c r="F949" i="67"/>
  <c r="F921" i="67"/>
  <c r="F1179" i="67"/>
  <c r="F964" i="67"/>
  <c r="F568" i="67"/>
  <c r="F658" i="67"/>
  <c r="F893" i="67"/>
  <c r="F641" i="67"/>
  <c r="F1241" i="67"/>
  <c r="F52" i="67"/>
  <c r="F1210" i="67"/>
  <c r="F905" i="67"/>
  <c r="F1176" i="67"/>
  <c r="F903" i="67"/>
  <c r="F1157" i="67"/>
  <c r="F509" i="67"/>
  <c r="F874" i="67"/>
  <c r="F1091" i="67"/>
  <c r="F1160" i="67"/>
  <c r="F243" i="67"/>
  <c r="F751" i="67"/>
  <c r="F545" i="67"/>
  <c r="F550" i="67"/>
  <c r="F906" i="67"/>
  <c r="F290" i="67"/>
  <c r="F1065" i="67"/>
  <c r="F311" i="67"/>
  <c r="F716" i="67"/>
  <c r="F296" i="67"/>
  <c r="F341" i="67"/>
  <c r="F883" i="67"/>
  <c r="F1209" i="67"/>
  <c r="F85" i="67"/>
  <c r="F867" i="67"/>
  <c r="F709" i="67"/>
  <c r="F754" i="67"/>
  <c r="F407" i="67"/>
  <c r="F757" i="67"/>
  <c r="F1126" i="67"/>
  <c r="F946" i="67"/>
  <c r="F425" i="67"/>
  <c r="F278" i="67"/>
  <c r="F242" i="67"/>
  <c r="F58" i="67"/>
  <c r="F162" i="67"/>
  <c r="F981" i="67"/>
  <c r="F42" i="67"/>
  <c r="F1106" i="67"/>
  <c r="F510" i="67"/>
  <c r="F143" i="67"/>
  <c r="F454" i="67"/>
  <c r="F300" i="67"/>
  <c r="F34" i="67"/>
  <c r="F378" i="67"/>
  <c r="F1248" i="67"/>
  <c r="F965" i="67"/>
  <c r="F830" i="67"/>
  <c r="F154" i="67"/>
  <c r="F163" i="67"/>
  <c r="F808" i="67"/>
  <c r="F1071" i="67"/>
  <c r="F1110" i="67"/>
  <c r="F1140" i="67"/>
  <c r="F694" i="67"/>
  <c r="F717" i="67"/>
  <c r="F38" i="67"/>
  <c r="F543" i="67"/>
  <c r="F721" i="67"/>
  <c r="F518" i="67"/>
  <c r="F165" i="67"/>
  <c r="F457" i="67"/>
  <c r="F100" i="67"/>
  <c r="F838" i="67"/>
  <c r="F811" i="67"/>
  <c r="F1245" i="67"/>
  <c r="F622" i="67"/>
  <c r="F166" i="67"/>
  <c r="F313" i="67"/>
  <c r="F541" i="67"/>
  <c r="F806" i="67"/>
  <c r="F292" i="67"/>
  <c r="F758" i="67"/>
  <c r="F636" i="67"/>
  <c r="F508" i="67"/>
  <c r="F1154" i="67"/>
  <c r="F254" i="67"/>
  <c r="F1132" i="67"/>
  <c r="F155" i="67"/>
  <c r="F719" i="67"/>
  <c r="F1182" i="67"/>
  <c r="F360" i="67"/>
  <c r="F769" i="67"/>
  <c r="F1090" i="67"/>
  <c r="F839" i="67"/>
  <c r="F991" i="67"/>
  <c r="F584" i="67"/>
  <c r="F1111" i="67"/>
  <c r="F256" i="67"/>
  <c r="F499" i="67"/>
  <c r="F403" i="67"/>
  <c r="F642" i="67"/>
  <c r="F755" i="67"/>
  <c r="F866" i="67"/>
  <c r="F361" i="67"/>
  <c r="F826" i="67"/>
  <c r="F271" i="67"/>
  <c r="F1037" i="67"/>
  <c r="F134" i="67"/>
  <c r="F801" i="67"/>
  <c r="F828" i="67"/>
  <c r="F1015" i="67"/>
  <c r="F699" i="67"/>
  <c r="F697" i="67"/>
  <c r="F1135" i="67"/>
  <c r="F679" i="67"/>
  <c r="F1185" i="67"/>
  <c r="F293" i="67"/>
  <c r="F1173" i="67"/>
  <c r="F953" i="67"/>
  <c r="F1061" i="67"/>
  <c r="F111" i="67"/>
  <c r="F326" i="67"/>
  <c r="F892" i="67"/>
  <c r="F215" i="67"/>
  <c r="F1056" i="67"/>
  <c r="F706" i="67"/>
  <c r="F849" i="67"/>
  <c r="F135" i="67"/>
  <c r="F112" i="67"/>
  <c r="F999" i="67"/>
  <c r="F502" i="67"/>
  <c r="F495" i="67"/>
  <c r="F1131" i="67"/>
  <c r="F603" i="67"/>
  <c r="F1021" i="67"/>
  <c r="F3" i="67"/>
  <c r="F775" i="67"/>
  <c r="F846" i="67"/>
  <c r="F1178" i="67"/>
  <c r="F241" i="67"/>
  <c r="F214" i="67"/>
  <c r="F152" i="67"/>
  <c r="F418" i="67"/>
  <c r="F465" i="67"/>
  <c r="F836" i="67"/>
  <c r="F1253" i="67"/>
  <c r="F703" i="67"/>
  <c r="F549" i="67"/>
  <c r="F150" i="67"/>
  <c r="F536" i="67"/>
  <c r="F87" i="67"/>
  <c r="F79" i="67"/>
  <c r="F577" i="67"/>
  <c r="F1234" i="67"/>
  <c r="F1171" i="67"/>
  <c r="F284" i="67"/>
  <c r="F1206" i="67"/>
  <c r="F586" i="67"/>
  <c r="F1011" i="67"/>
  <c r="F1130" i="67"/>
  <c r="F286" i="67"/>
  <c r="F349" i="67"/>
  <c r="F13" i="67"/>
  <c r="F339" i="67"/>
  <c r="F813" i="67"/>
  <c r="F108" i="67"/>
  <c r="F998" i="67"/>
  <c r="F988" i="67"/>
  <c r="F915" i="67"/>
  <c r="F151" i="67"/>
  <c r="F206" i="67"/>
  <c r="F645" i="67"/>
  <c r="F125" i="67"/>
  <c r="F1022" i="67"/>
  <c r="F307" i="67"/>
  <c r="F625" i="67"/>
  <c r="F807" i="67"/>
  <c r="F730" i="67"/>
  <c r="F817" i="67"/>
  <c r="F1247" i="67"/>
  <c r="F961" i="67"/>
  <c r="F734" i="67"/>
  <c r="F248" i="67"/>
  <c r="F273" i="67"/>
  <c r="F1184" i="67"/>
  <c r="F1055" i="67"/>
  <c r="F812" i="67"/>
  <c r="F147" i="67"/>
  <c r="F428" i="67"/>
  <c r="F743" i="67"/>
  <c r="F1077" i="67"/>
  <c r="F1145" i="67"/>
  <c r="F1074" i="67"/>
  <c r="F252" i="67"/>
  <c r="F69" i="67"/>
  <c r="F98" i="67"/>
  <c r="F1122" i="67"/>
  <c r="F183" i="67"/>
  <c r="F1063" i="67"/>
  <c r="F723" i="67"/>
  <c r="F1086" i="67"/>
  <c r="F1137" i="67"/>
  <c r="F1035" i="67"/>
  <c r="F27" i="67"/>
  <c r="F1118" i="67"/>
  <c r="F969" i="67"/>
  <c r="F803" i="67"/>
  <c r="F1016" i="67"/>
  <c r="F882" i="67"/>
  <c r="F191" i="67"/>
  <c r="F675" i="67"/>
  <c r="F20" i="67"/>
  <c r="F485" i="67"/>
  <c r="F288" i="67"/>
  <c r="F1102" i="67"/>
  <c r="F31" i="67"/>
  <c r="F680" i="67"/>
  <c r="F798" i="67"/>
  <c r="F208" i="67"/>
  <c r="F533" i="67"/>
  <c r="F62" i="67"/>
  <c r="F870" i="67"/>
  <c r="F185" i="67"/>
  <c r="F1261" i="67"/>
  <c r="F255" i="67"/>
  <c r="F239" i="67"/>
  <c r="F401" i="67"/>
  <c r="F462" i="67"/>
  <c r="F756" i="67"/>
  <c r="F611" i="67"/>
  <c r="F1146" i="67"/>
  <c r="F829" i="67"/>
  <c r="F116" i="67"/>
  <c r="F693" i="67"/>
  <c r="F925" i="67"/>
  <c r="F737" i="67"/>
  <c r="F93" i="67"/>
  <c r="F192" i="67"/>
  <c r="F186" i="67"/>
  <c r="F1044" i="67"/>
  <c r="F194" i="67"/>
  <c r="F1212" i="67"/>
  <c r="F294" i="67"/>
  <c r="F247" i="67"/>
  <c r="F336" i="67"/>
  <c r="F744" i="67"/>
  <c r="F315" i="67"/>
  <c r="F784" i="67"/>
  <c r="F164" i="67"/>
  <c r="F1144" i="67"/>
  <c r="F305" i="67"/>
  <c r="F417" i="67"/>
  <c r="F1036" i="67"/>
  <c r="F1013" i="67"/>
  <c r="F443" i="67"/>
  <c r="F833" i="67"/>
  <c r="F317" i="67"/>
  <c r="F842" i="67"/>
  <c r="F448" i="67"/>
  <c r="F363" i="67"/>
  <c r="F1005" i="67"/>
  <c r="F590" i="67"/>
  <c r="F201" i="67"/>
  <c r="F1041" i="67"/>
  <c r="F1169" i="67"/>
  <c r="F415" i="67"/>
  <c r="F132" i="67"/>
  <c r="F198" i="67"/>
  <c r="F365" i="67"/>
  <c r="F1017" i="67"/>
  <c r="F207" i="67"/>
  <c r="F204" i="67"/>
  <c r="F59" i="67"/>
  <c r="F209" i="67"/>
  <c r="F900" i="67"/>
  <c r="F796" i="67"/>
  <c r="F187" i="67"/>
  <c r="F639" i="67"/>
  <c r="F251" i="67"/>
  <c r="F178" i="67"/>
  <c r="F880" i="67"/>
  <c r="F844" i="67"/>
  <c r="F1070" i="67"/>
  <c r="F746" i="67"/>
  <c r="F887" i="67"/>
  <c r="F788" i="67"/>
  <c r="F1039" i="67"/>
  <c r="F156" i="67"/>
  <c r="F993" i="67"/>
  <c r="F588" i="67"/>
  <c r="F896" i="67"/>
  <c r="F153" i="67"/>
  <c r="F182" i="67"/>
  <c r="F937" i="67"/>
  <c r="F314" i="67"/>
  <c r="F879" i="67"/>
  <c r="F613" i="67"/>
  <c r="F785" i="67"/>
  <c r="F1215" i="67"/>
  <c r="F216" i="67"/>
  <c r="F762" i="67"/>
  <c r="F335" i="67"/>
  <c r="F876" i="67"/>
  <c r="F188" i="67"/>
  <c r="F362" i="67"/>
  <c r="F304" i="67"/>
  <c r="F851" i="67"/>
  <c r="F643" i="67"/>
  <c r="F320" i="67"/>
  <c r="F1018" i="67"/>
  <c r="F1054" i="67"/>
  <c r="F498" i="67"/>
  <c r="F810" i="67"/>
  <c r="F1031" i="67"/>
  <c r="F103" i="67"/>
  <c r="F774" i="67"/>
  <c r="F1163" i="67"/>
  <c r="F728" i="67"/>
  <c r="F386" i="67"/>
  <c r="F487" i="67"/>
  <c r="F834" i="67"/>
  <c r="F942" i="67"/>
  <c r="F888" i="67"/>
  <c r="F205" i="67"/>
  <c r="F176" i="67"/>
  <c r="F110" i="67"/>
  <c r="F1069" i="67"/>
  <c r="F376" i="67"/>
  <c r="F686" i="67"/>
  <c r="F195" i="67"/>
  <c r="F1006" i="67"/>
  <c r="F587" i="67"/>
  <c r="F678" i="67"/>
  <c r="F329" i="67"/>
  <c r="F149" i="67"/>
  <c r="F792" i="67"/>
  <c r="F169" i="67"/>
  <c r="F659" i="67"/>
  <c r="F958" i="67"/>
  <c r="F494" i="67"/>
  <c r="F911" i="67"/>
  <c r="F823" i="67"/>
  <c r="F328" i="67"/>
  <c r="F722" i="67"/>
  <c r="F196" i="67"/>
  <c r="F1001" i="67"/>
  <c r="F1032" i="67"/>
  <c r="F1052" i="67"/>
  <c r="F890" i="67"/>
  <c r="F257" i="67"/>
  <c r="F800" i="67"/>
  <c r="F210" i="67"/>
  <c r="F978" i="67"/>
  <c r="F1004" i="67"/>
  <c r="F86" i="67"/>
  <c r="F1172" i="67"/>
  <c r="F779" i="67"/>
  <c r="F193" i="67"/>
  <c r="F764" i="67"/>
  <c r="F189" i="67"/>
  <c r="F741" i="67"/>
  <c r="F690" i="67"/>
  <c r="F1194" i="67"/>
  <c r="F113" i="67"/>
  <c r="F908" i="67"/>
  <c r="F68" i="67"/>
  <c r="F1059" i="67"/>
  <c r="F71" i="67"/>
  <c r="F749" i="67"/>
  <c r="F1068" i="67"/>
  <c r="F177" i="67"/>
  <c r="F1196" i="67"/>
  <c r="F295" i="67"/>
  <c r="F778" i="67"/>
  <c r="F180" i="67"/>
  <c r="F197" i="67"/>
  <c r="F46" i="67"/>
  <c r="F732" i="67"/>
  <c r="F358" i="67"/>
  <c r="F343" i="67"/>
  <c r="F119" i="67"/>
  <c r="F564" i="67"/>
  <c r="F479" i="67"/>
  <c r="F673" i="67"/>
  <c r="F1051" i="67"/>
  <c r="F1000" i="67"/>
  <c r="F923" i="67"/>
  <c r="F912" i="67"/>
  <c r="F973" i="67"/>
  <c r="F53" i="67"/>
  <c r="F727" i="67"/>
  <c r="F175" i="67"/>
  <c r="F818" i="67"/>
  <c r="F308" i="67"/>
  <c r="F1139" i="67"/>
  <c r="F1019" i="67"/>
  <c r="F795" i="67"/>
  <c r="F45" i="67"/>
  <c r="F548" i="67"/>
  <c r="F467" i="67"/>
  <c r="F136" i="67"/>
  <c r="F661" i="67"/>
  <c r="F527" i="67"/>
  <c r="F765" i="67"/>
  <c r="F11" i="67"/>
  <c r="F572" i="67"/>
  <c r="F534" i="67"/>
  <c r="F578" i="67"/>
  <c r="F199" i="67"/>
  <c r="F524" i="67"/>
  <c r="F433" i="67"/>
  <c r="F523" i="67"/>
  <c r="F1141" i="67"/>
  <c r="F1042" i="67"/>
  <c r="F331" i="67"/>
  <c r="F602" i="67"/>
  <c r="F414" i="67"/>
  <c r="F512" i="67"/>
  <c r="F9" i="67"/>
  <c r="F1120" i="67"/>
  <c r="F92" i="67"/>
  <c r="F48" i="67"/>
  <c r="F1257" i="67"/>
  <c r="F1232" i="67"/>
  <c r="F393" i="67"/>
  <c r="F123" i="67"/>
  <c r="F940" i="67"/>
  <c r="F105" i="67"/>
  <c r="F410" i="67"/>
  <c r="F384" i="67"/>
  <c r="F1229" i="67"/>
  <c r="F516" i="67"/>
  <c r="F129" i="67"/>
  <c r="F104" i="67"/>
  <c r="F573" i="67"/>
  <c r="F447" i="67"/>
  <c r="F394" i="67"/>
  <c r="F419" i="67"/>
  <c r="F424" i="67"/>
  <c r="F664" i="67"/>
  <c r="F608" i="67"/>
  <c r="F929" i="67"/>
  <c r="F665" i="67"/>
  <c r="F553" i="67"/>
  <c r="F531" i="67"/>
  <c r="F8" i="67"/>
  <c r="F612" i="67"/>
  <c r="F1256" i="67"/>
  <c r="F1151" i="67"/>
  <c r="F421" i="67"/>
  <c r="F666" i="67"/>
  <c r="F472" i="67"/>
  <c r="F161" i="67"/>
  <c r="F4" i="67"/>
  <c r="F621" i="67"/>
  <c r="F517" i="67"/>
  <c r="F392" i="67"/>
  <c r="F464" i="67"/>
  <c r="F930" i="67"/>
  <c r="F434" i="67"/>
  <c r="F934" i="67"/>
  <c r="F400" i="67"/>
  <c r="F648" i="67"/>
  <c r="F1238" i="67"/>
  <c r="F372" i="67"/>
  <c r="F379" i="67"/>
  <c r="F319" i="67"/>
  <c r="F528" i="67"/>
  <c r="F542" i="67"/>
  <c r="F267" i="67"/>
  <c r="F26" i="67"/>
  <c r="F266" i="67"/>
  <c r="F70" i="67"/>
  <c r="F1115" i="67"/>
  <c r="F355" i="67"/>
  <c r="F383" i="67"/>
  <c r="F422" i="67"/>
  <c r="F525" i="67"/>
  <c r="F669" i="67"/>
  <c r="F55" i="67"/>
  <c r="F344" i="67"/>
  <c r="F356" i="67"/>
  <c r="F127" i="67"/>
  <c r="F637" i="67"/>
  <c r="F107" i="67"/>
  <c r="F526" i="67"/>
  <c r="F944" i="67"/>
  <c r="F591" i="67"/>
  <c r="F1092" i="67"/>
  <c r="F558" i="67"/>
  <c r="F380" i="67"/>
  <c r="F1085" i="67"/>
  <c r="F346" i="67"/>
  <c r="F43" i="67"/>
  <c r="F651" i="67"/>
  <c r="F366" i="67"/>
  <c r="F1097" i="67"/>
  <c r="F941" i="67"/>
  <c r="F580" i="67"/>
  <c r="F342" i="67"/>
  <c r="F1121" i="67"/>
  <c r="F1093" i="67"/>
  <c r="F402" i="67"/>
  <c r="F589" i="67"/>
  <c r="F96" i="67"/>
  <c r="F16" i="67"/>
  <c r="F411" i="67"/>
  <c r="F1236" i="67"/>
  <c r="F927" i="67"/>
  <c r="F395" i="67"/>
  <c r="F615" i="67"/>
  <c r="F954" i="67"/>
  <c r="F437" i="67"/>
  <c r="F67" i="67"/>
  <c r="F109" i="67"/>
  <c r="F585" i="67"/>
  <c r="F610" i="67"/>
  <c r="F396" i="67"/>
  <c r="F141" i="67"/>
  <c r="F535" i="67"/>
  <c r="F522" i="67"/>
  <c r="F397" i="67"/>
  <c r="F515" i="67"/>
  <c r="F1099" i="67"/>
  <c r="F932" i="67"/>
  <c r="F80" i="67"/>
  <c r="F471" i="67"/>
  <c r="F468" i="67"/>
  <c r="F364" i="67"/>
  <c r="F263" i="67"/>
  <c r="F663" i="67"/>
  <c r="F354" i="67"/>
  <c r="F33" i="67"/>
  <c r="F126" i="67"/>
  <c r="F359" i="67"/>
  <c r="F943" i="67"/>
  <c r="F631" i="67"/>
  <c r="F711" i="67"/>
  <c r="F264" i="67"/>
  <c r="F385" i="67"/>
  <c r="F635" i="67"/>
  <c r="F667" i="67"/>
  <c r="F607" i="67"/>
  <c r="F1105" i="67"/>
  <c r="F1103" i="67"/>
  <c r="F14" i="67"/>
  <c r="F596" i="67"/>
  <c r="F1152" i="67"/>
  <c r="F1190" i="67"/>
  <c r="F413" i="67"/>
  <c r="F371" i="67"/>
  <c r="F470" i="67"/>
  <c r="F12" i="67"/>
  <c r="F1119" i="67"/>
  <c r="F15" i="67"/>
  <c r="F539" i="67"/>
  <c r="F427" i="67"/>
  <c r="F668" i="67"/>
  <c r="F382" i="67"/>
  <c r="F559" i="67"/>
  <c r="F94" i="67"/>
  <c r="F945" i="67"/>
  <c r="F1104" i="67"/>
  <c r="F521" i="67"/>
  <c r="F390" i="67"/>
  <c r="F274" i="67"/>
  <c r="F423" i="67"/>
  <c r="F476" i="67"/>
  <c r="F435" i="67"/>
  <c r="F1100" i="67"/>
  <c r="F647" i="67"/>
  <c r="F24" i="67"/>
  <c r="E1124" i="67"/>
  <c r="E529" i="67"/>
  <c r="E496" i="67"/>
  <c r="E957" i="67"/>
  <c r="E291" i="67"/>
  <c r="E555" i="67"/>
  <c r="E662" i="67"/>
  <c r="E729" i="67"/>
  <c r="E65" i="67"/>
  <c r="E970" i="67"/>
  <c r="E1030" i="67"/>
  <c r="E259" i="67"/>
  <c r="E1138" i="67"/>
  <c r="E897" i="67"/>
  <c r="E761" i="67"/>
  <c r="E412" i="67"/>
  <c r="E19" i="67"/>
  <c r="E781" i="67"/>
  <c r="E720" i="67"/>
  <c r="E1170" i="67"/>
  <c r="E439" i="67"/>
  <c r="E1174" i="67"/>
  <c r="E972" i="67"/>
  <c r="E1186" i="67"/>
  <c r="E29" i="67"/>
  <c r="E725" i="67"/>
  <c r="E337" i="67"/>
  <c r="E1062" i="67"/>
  <c r="E974" i="67"/>
  <c r="E327" i="67"/>
  <c r="E367" i="67"/>
  <c r="E184" i="67"/>
  <c r="E1193" i="67"/>
  <c r="E36" i="67"/>
  <c r="E935" i="67"/>
  <c r="E1040" i="67"/>
  <c r="E338" i="67"/>
  <c r="E948" i="67"/>
  <c r="E592" i="67"/>
  <c r="E881" i="67"/>
  <c r="E640" i="67"/>
  <c r="E1133" i="67"/>
  <c r="E333" i="67"/>
  <c r="E89" i="67"/>
  <c r="E653" i="67"/>
  <c r="E436" i="67"/>
  <c r="E933" i="67"/>
  <c r="E334" i="67"/>
  <c r="E786" i="67"/>
  <c r="E35" i="67"/>
  <c r="E1134" i="67"/>
  <c r="E1046" i="67"/>
  <c r="E430" i="67"/>
  <c r="E122" i="67"/>
  <c r="E1049" i="67"/>
  <c r="E628" i="67"/>
  <c r="E483" i="67"/>
  <c r="E1168" i="67"/>
  <c r="E1020" i="67"/>
  <c r="E886" i="67"/>
  <c r="E84" i="67"/>
  <c r="E1029" i="67"/>
  <c r="E22" i="67"/>
  <c r="E1095" i="67"/>
  <c r="E1047" i="67"/>
  <c r="E840" i="67"/>
  <c r="E463" i="67"/>
  <c r="E683" i="67"/>
  <c r="E856" i="67"/>
  <c r="E968" i="67"/>
  <c r="E519" i="67"/>
  <c r="E173" i="67"/>
  <c r="E871" i="67"/>
  <c r="E691" i="67"/>
  <c r="E759" i="67"/>
  <c r="E1023" i="67"/>
  <c r="E566" i="67"/>
  <c r="E702" i="67"/>
  <c r="E1221" i="67"/>
  <c r="E1153" i="67"/>
  <c r="E480" i="67"/>
  <c r="E217" i="67"/>
  <c r="E190" i="67"/>
  <c r="E432" i="67"/>
  <c r="E599" i="67"/>
  <c r="E780" i="67"/>
  <c r="E707" i="67"/>
  <c r="E458" i="67"/>
  <c r="E1107" i="67"/>
  <c r="E1075" i="67"/>
  <c r="E1050" i="67"/>
  <c r="E1012" i="67"/>
  <c r="E843" i="67"/>
  <c r="E106" i="67"/>
  <c r="E1024" i="67"/>
  <c r="E49" i="67"/>
  <c r="E370" i="67"/>
  <c r="E819" i="67"/>
  <c r="E955" i="67"/>
  <c r="E276" i="67"/>
  <c r="E768" i="67"/>
  <c r="E747" i="67"/>
  <c r="E1237" i="67"/>
  <c r="E777" i="67"/>
  <c r="E633" i="67"/>
  <c r="E1033" i="67"/>
  <c r="E804" i="67"/>
  <c r="E963" i="67"/>
  <c r="E939" i="67"/>
  <c r="E735" i="67"/>
  <c r="E570" i="67"/>
  <c r="E168" i="67"/>
  <c r="E37" i="67"/>
  <c r="E938" i="67"/>
  <c r="E174" i="67"/>
  <c r="E90" i="67"/>
  <c r="E530" i="67"/>
  <c r="E1108" i="67"/>
  <c r="E1060" i="67"/>
  <c r="E373" i="67"/>
  <c r="E1116" i="67"/>
  <c r="E660" i="67"/>
  <c r="E88" i="67"/>
  <c r="E922" i="67"/>
  <c r="E466" i="67"/>
  <c r="E877" i="67"/>
  <c r="E391" i="67"/>
  <c r="E987" i="67"/>
  <c r="E1125" i="67"/>
  <c r="E30" i="67"/>
  <c r="E303" i="67"/>
  <c r="E1038" i="67"/>
  <c r="E1114" i="67"/>
  <c r="E282" i="67"/>
  <c r="E821" i="67"/>
  <c r="E406" i="67"/>
  <c r="E789" i="67"/>
  <c r="E302" i="67"/>
  <c r="E285" i="67"/>
  <c r="E306" i="67"/>
  <c r="E211" i="67"/>
  <c r="E1181" i="67"/>
  <c r="E857" i="67"/>
  <c r="E956" i="67"/>
  <c r="E246" i="67"/>
  <c r="E724" i="67"/>
  <c r="E1224" i="67"/>
  <c r="E652" i="67"/>
  <c r="E854" i="67"/>
  <c r="E21" i="67"/>
  <c r="E18" i="67"/>
  <c r="E64" i="67"/>
  <c r="E398" i="67"/>
  <c r="E620" i="67"/>
  <c r="E5" i="67"/>
  <c r="E630" i="67"/>
  <c r="E971" i="67"/>
  <c r="E681" i="67"/>
  <c r="E491" i="67"/>
  <c r="E605" i="67"/>
  <c r="E505" i="67"/>
  <c r="E712" i="67"/>
  <c r="E704" i="67"/>
  <c r="E619" i="67"/>
  <c r="E25" i="67"/>
  <c r="E569" i="67"/>
  <c r="E137" i="67"/>
  <c r="E835" i="67"/>
  <c r="E1113" i="67"/>
  <c r="E1230" i="67"/>
  <c r="E913" i="67"/>
  <c r="E374" i="67"/>
  <c r="E537" i="67"/>
  <c r="E677" i="67"/>
  <c r="E736" i="67"/>
  <c r="E102" i="67"/>
  <c r="E1025" i="67"/>
  <c r="E318" i="67"/>
  <c r="E822" i="67"/>
  <c r="E1235" i="67"/>
  <c r="E1028" i="67"/>
  <c r="E438" i="67"/>
  <c r="E875" i="67"/>
  <c r="E429" i="67"/>
  <c r="E1098" i="67"/>
  <c r="E627" i="67"/>
  <c r="E272" i="67"/>
  <c r="E997" i="67"/>
  <c r="E81" i="67"/>
  <c r="E347" i="67"/>
  <c r="E316" i="67"/>
  <c r="E128" i="67"/>
  <c r="E345" i="67"/>
  <c r="E742" i="67"/>
  <c r="E301" i="67"/>
  <c r="E714" i="67"/>
  <c r="E858" i="67"/>
  <c r="E692" i="67"/>
  <c r="E802" i="67"/>
  <c r="E145" i="67"/>
  <c r="E332" i="67"/>
  <c r="E1008" i="67"/>
  <c r="E560" i="67"/>
  <c r="E408" i="67"/>
  <c r="E885" i="67"/>
  <c r="E962" i="67"/>
  <c r="E1180" i="67"/>
  <c r="E816" i="67"/>
  <c r="E1219" i="67"/>
  <c r="E170" i="67"/>
  <c r="E369" i="67"/>
  <c r="E574" i="67"/>
  <c r="E986" i="67"/>
  <c r="E56" i="67"/>
  <c r="E7" i="67"/>
  <c r="E1083" i="67"/>
  <c r="E710" i="67"/>
  <c r="E83" i="67"/>
  <c r="E1183" i="67"/>
  <c r="E815" i="67"/>
  <c r="E41" i="67"/>
  <c r="E1048" i="67"/>
  <c r="E848" i="67"/>
  <c r="E368" i="67"/>
  <c r="E859" i="67"/>
  <c r="E1079" i="67"/>
  <c r="E6" i="67"/>
  <c r="E28" i="67"/>
  <c r="E115" i="67"/>
  <c r="E99" i="67"/>
  <c r="E1058" i="67"/>
  <c r="E500" i="67"/>
  <c r="E202" i="67"/>
  <c r="E445" i="67"/>
  <c r="E1101" i="67"/>
  <c r="E996" i="67"/>
  <c r="E845" i="67"/>
  <c r="E442" i="67"/>
  <c r="E891" i="67"/>
  <c r="E738" i="67"/>
  <c r="E1027" i="67"/>
  <c r="E240" i="67"/>
  <c r="E1045" i="67"/>
  <c r="E1057" i="67"/>
  <c r="E899" i="67"/>
  <c r="E453" i="67"/>
  <c r="E1192" i="67"/>
  <c r="E203" i="67"/>
  <c r="E1026" i="67"/>
  <c r="E1150" i="67"/>
  <c r="E629" i="67"/>
  <c r="E919" i="67"/>
  <c r="E1073" i="67"/>
  <c r="E297" i="67"/>
  <c r="E72" i="67"/>
  <c r="E705" i="67"/>
  <c r="E279" i="67"/>
  <c r="E23" i="67"/>
  <c r="E552" i="67"/>
  <c r="E504" i="67"/>
  <c r="E713" i="67"/>
  <c r="E484" i="67"/>
  <c r="E745" i="67"/>
  <c r="E936" i="67"/>
  <c r="E1010" i="67"/>
  <c r="E381" i="67"/>
  <c r="E420" i="67"/>
  <c r="E405" i="67"/>
  <c r="E330" i="67"/>
  <c r="E1254" i="67"/>
  <c r="E556" i="67"/>
  <c r="E841" i="67"/>
  <c r="E1136" i="67"/>
  <c r="E1143" i="67"/>
  <c r="E44" i="67"/>
  <c r="E852" i="67"/>
  <c r="E985" i="67"/>
  <c r="E1223" i="67"/>
  <c r="E565" i="67"/>
  <c r="E277" i="67"/>
  <c r="E626" i="67"/>
  <c r="E1128" i="67"/>
  <c r="E731" i="67"/>
  <c r="E280" i="67"/>
  <c r="E1167" i="67"/>
  <c r="E426" i="67"/>
  <c r="E451" i="67"/>
  <c r="E975" i="67"/>
  <c r="E616" i="67"/>
  <c r="E853" i="67"/>
  <c r="E1009" i="67"/>
  <c r="E1043" i="67"/>
  <c r="E1014" i="67"/>
  <c r="E1003" i="67"/>
  <c r="E1129" i="67"/>
  <c r="E309" i="67"/>
  <c r="E995" i="67"/>
  <c r="E1076" i="67"/>
  <c r="E431" i="67"/>
  <c r="E650" i="67"/>
  <c r="E655" i="67"/>
  <c r="E39" i="67"/>
  <c r="E708" i="67"/>
  <c r="E73" i="67"/>
  <c r="E488" i="67"/>
  <c r="E979" i="67"/>
  <c r="E1188" i="67"/>
  <c r="E212" i="67"/>
  <c r="E1204" i="67"/>
  <c r="E982" i="67"/>
  <c r="E213" i="67"/>
  <c r="E959" i="67"/>
  <c r="E920" i="67"/>
  <c r="E10" i="67"/>
  <c r="E148" i="67"/>
  <c r="E1195" i="67"/>
  <c r="E1080" i="67"/>
  <c r="E1214" i="67"/>
  <c r="E748" i="67"/>
  <c r="E583" i="67"/>
  <c r="E1189" i="67"/>
  <c r="E634" i="67"/>
  <c r="E478" i="67"/>
  <c r="E75" i="67"/>
  <c r="E793" i="67"/>
  <c r="E1007" i="67"/>
  <c r="E698" i="67"/>
  <c r="E179" i="67"/>
  <c r="E644" i="67"/>
  <c r="E739" i="67"/>
  <c r="E832" i="67"/>
  <c r="E733" i="67"/>
  <c r="E1002" i="67"/>
  <c r="E171" i="67"/>
  <c r="E1233" i="67"/>
  <c r="E78" i="67"/>
  <c r="E51" i="67"/>
  <c r="E1088" i="67"/>
  <c r="E324" i="67"/>
  <c r="E497" i="67"/>
  <c r="E872" i="67"/>
  <c r="E460" i="67"/>
  <c r="E101" i="67"/>
  <c r="E1112" i="67"/>
  <c r="E617" i="67"/>
  <c r="E567" i="67"/>
  <c r="E1034" i="67"/>
  <c r="E146" i="67"/>
  <c r="E960" i="67"/>
  <c r="E598" i="67"/>
  <c r="E200" i="67"/>
  <c r="E850" i="67"/>
  <c r="E238" i="67"/>
  <c r="E977" i="67"/>
  <c r="E901" i="67"/>
  <c r="E551" i="67"/>
  <c r="E287" i="67"/>
  <c r="E1252" i="67"/>
  <c r="E740" i="67"/>
  <c r="E17" i="67"/>
  <c r="E1053" i="67"/>
  <c r="E820" i="67"/>
  <c r="E1072" i="67"/>
  <c r="E1231" i="67"/>
  <c r="E1191" i="67"/>
  <c r="E348" i="67"/>
  <c r="E976" i="67"/>
  <c r="E258" i="67"/>
  <c r="E1260" i="67"/>
  <c r="E172" i="67"/>
  <c r="E409" i="67"/>
  <c r="E951" i="67"/>
  <c r="E809" i="67"/>
  <c r="E66" i="67"/>
  <c r="E967" i="67"/>
  <c r="E1094" i="67"/>
  <c r="E144" i="67"/>
  <c r="E1142" i="67"/>
  <c r="E855" i="67"/>
  <c r="E265" i="67"/>
  <c r="E916" i="67"/>
  <c r="E181" i="67"/>
  <c r="E1166" i="67"/>
  <c r="E990" i="67"/>
  <c r="E771" i="67"/>
  <c r="E554" i="67"/>
  <c r="E824" i="67"/>
  <c r="E1218" i="67"/>
  <c r="E966" i="67"/>
  <c r="E323" i="67"/>
  <c r="E674" i="67"/>
  <c r="E1078" i="67"/>
  <c r="E624" i="67"/>
  <c r="E353" i="67"/>
  <c r="E351" i="67"/>
  <c r="E878" i="67"/>
  <c r="E449" i="67"/>
  <c r="E601" i="67"/>
  <c r="E983" i="67"/>
  <c r="E481" i="67"/>
  <c r="E1064" i="67"/>
  <c r="E931" i="67"/>
  <c r="E310" i="67"/>
  <c r="E1155" i="67"/>
  <c r="E1175" i="67"/>
  <c r="E563" i="67"/>
  <c r="E321" i="67"/>
  <c r="E268" i="67"/>
  <c r="E322" i="67"/>
  <c r="E520" i="67"/>
  <c r="E456" i="67"/>
  <c r="E1109" i="67"/>
  <c r="E1251" i="67"/>
  <c r="E606" i="67"/>
  <c r="E767" i="67"/>
  <c r="E1243" i="67"/>
  <c r="E772" i="67"/>
  <c r="E1081" i="67"/>
  <c r="E1244" i="67"/>
  <c r="E482" i="67"/>
  <c r="E1127" i="67"/>
  <c r="E532" i="67"/>
  <c r="E387" i="67"/>
  <c r="E1217" i="67"/>
  <c r="E1250" i="67"/>
  <c r="E490" i="67"/>
  <c r="E1082" i="67"/>
  <c r="E1216" i="67"/>
  <c r="E656" i="67"/>
  <c r="E676" i="67"/>
  <c r="E444" i="67"/>
  <c r="E452" i="67"/>
  <c r="E895" i="67"/>
  <c r="E1259" i="67"/>
  <c r="E1199" i="67"/>
  <c r="E450" i="67"/>
  <c r="E657" i="67"/>
  <c r="E614" i="67"/>
  <c r="E684" i="67"/>
  <c r="E1117" i="67"/>
  <c r="E486" i="67"/>
  <c r="E1187" i="67"/>
  <c r="E989" i="67"/>
  <c r="E1249" i="67"/>
  <c r="E1089" i="67"/>
  <c r="E618" i="67"/>
  <c r="E514" i="67"/>
  <c r="E672" i="67"/>
  <c r="E593" i="67"/>
  <c r="E501" i="67"/>
  <c r="E873" i="67"/>
  <c r="E1156" i="67"/>
  <c r="E1226" i="67"/>
  <c r="E489" i="67"/>
  <c r="E984" i="67"/>
  <c r="E1197" i="67"/>
  <c r="E623" i="67"/>
  <c r="E441" i="67"/>
  <c r="E1203" i="67"/>
  <c r="E688" i="67"/>
  <c r="E538" i="67"/>
  <c r="E404" i="67"/>
  <c r="E493" i="67"/>
  <c r="E1227" i="67"/>
  <c r="E1239" i="67"/>
  <c r="E503" i="67"/>
  <c r="E469" i="67"/>
  <c r="E461" i="67"/>
  <c r="E95" i="67"/>
  <c r="E459" i="67"/>
  <c r="E1208" i="67"/>
  <c r="E1087" i="67"/>
  <c r="E1222" i="67"/>
  <c r="E1123" i="67"/>
  <c r="E74" i="67"/>
  <c r="E980" i="67"/>
  <c r="E869" i="67"/>
  <c r="E1240" i="67"/>
  <c r="E477" i="67"/>
  <c r="E928" i="67"/>
  <c r="E994" i="67"/>
  <c r="E562" i="67"/>
  <c r="E1207" i="67"/>
  <c r="E350" i="67"/>
  <c r="E1198" i="67"/>
  <c r="E455" i="67"/>
  <c r="E1258" i="67"/>
  <c r="E1225" i="67"/>
  <c r="E576" i="67"/>
  <c r="E1228" i="67"/>
  <c r="E952" i="67"/>
  <c r="E1200" i="67"/>
  <c r="E446" i="67"/>
  <c r="E513" i="67"/>
  <c r="E157" i="67"/>
  <c r="E375" i="67"/>
  <c r="E863" i="67"/>
  <c r="E926" i="67"/>
  <c r="E790" i="67"/>
  <c r="E715" i="67"/>
  <c r="E776" i="67"/>
  <c r="E861" i="67"/>
  <c r="E1165" i="67"/>
  <c r="E766" i="67"/>
  <c r="E805" i="67"/>
  <c r="E540" i="67"/>
  <c r="E794" i="67"/>
  <c r="E1211" i="67"/>
  <c r="E992" i="67"/>
  <c r="E158" i="67"/>
  <c r="E140" i="67"/>
  <c r="E352" i="67"/>
  <c r="E340" i="67"/>
  <c r="E544" i="67"/>
  <c r="E1246" i="67"/>
  <c r="E63" i="67"/>
  <c r="E299" i="67"/>
  <c r="E133" i="67"/>
  <c r="E831" i="67"/>
  <c r="E1149" i="67"/>
  <c r="E114" i="67"/>
  <c r="E909" i="67"/>
  <c r="E595" i="67"/>
  <c r="E1162" i="67"/>
  <c r="E787" i="67"/>
  <c r="E131" i="67"/>
  <c r="E860" i="67"/>
  <c r="E507" i="67"/>
  <c r="E782" i="67"/>
  <c r="E752" i="67"/>
  <c r="E917" i="67"/>
  <c r="E609" i="67"/>
  <c r="E82" i="67"/>
  <c r="E399" i="67"/>
  <c r="E270" i="67"/>
  <c r="E159" i="67"/>
  <c r="E827" i="67"/>
  <c r="E726" i="67"/>
  <c r="E511" i="67"/>
  <c r="E160" i="67"/>
  <c r="E864" i="67"/>
  <c r="E910" i="67"/>
  <c r="E825" i="67"/>
  <c r="E312" i="67"/>
  <c r="E894" i="67"/>
  <c r="E1255" i="67"/>
  <c r="E269" i="67"/>
  <c r="E1148" i="67"/>
  <c r="E687" i="67"/>
  <c r="E546" i="67"/>
  <c r="E40" i="67"/>
  <c r="E167" i="67"/>
  <c r="E604" i="67"/>
  <c r="E700" i="67"/>
  <c r="E898" i="67"/>
  <c r="E561" i="67"/>
  <c r="E718" i="67"/>
  <c r="E1158" i="67"/>
  <c r="E245" i="67"/>
  <c r="E1213" i="67"/>
  <c r="E142" i="67"/>
  <c r="E760" i="67"/>
  <c r="E682" i="67"/>
  <c r="E1164" i="67"/>
  <c r="E1177" i="67"/>
  <c r="E557" i="67"/>
  <c r="E1084" i="67"/>
  <c r="E289" i="67"/>
  <c r="E797" i="67"/>
  <c r="E889" i="67"/>
  <c r="E753" i="67"/>
  <c r="E701" i="67"/>
  <c r="E1067" i="67"/>
  <c r="E47" i="67"/>
  <c r="E57" i="67"/>
  <c r="E475" i="67"/>
  <c r="E1066" i="67"/>
  <c r="E670" i="67"/>
  <c r="E902" i="67"/>
  <c r="E492" i="67"/>
  <c r="E884" i="67"/>
  <c r="E918" i="67"/>
  <c r="E770" i="67"/>
  <c r="E571" i="67"/>
  <c r="E865" i="67"/>
  <c r="E582" i="67"/>
  <c r="E814" i="67"/>
  <c r="E473" i="67"/>
  <c r="E763" i="67"/>
  <c r="E632" i="67"/>
  <c r="E646" i="67"/>
  <c r="E947" i="67"/>
  <c r="E377" i="67"/>
  <c r="E244" i="67"/>
  <c r="E281" i="67"/>
  <c r="E1147" i="67"/>
  <c r="E649" i="67"/>
  <c r="E695" i="67"/>
  <c r="E597" i="67"/>
  <c r="E283" i="67"/>
  <c r="E750" i="67"/>
  <c r="E773" i="67"/>
  <c r="E275" i="67"/>
  <c r="E388" i="67"/>
  <c r="E138" i="67"/>
  <c r="E696" i="67"/>
  <c r="E924" i="67"/>
  <c r="E594" i="67"/>
  <c r="E50" i="67"/>
  <c r="E837" i="67"/>
  <c r="E325" i="67"/>
  <c r="E357" i="67"/>
  <c r="E862" i="67"/>
  <c r="E130" i="67"/>
  <c r="E783" i="67"/>
  <c r="E575" i="67"/>
  <c r="E389" i="67"/>
  <c r="E685" i="67"/>
  <c r="E416" i="67"/>
  <c r="E638" i="67"/>
  <c r="E61" i="67"/>
  <c r="E124" i="67"/>
  <c r="E298" i="67"/>
  <c r="E799" i="67"/>
  <c r="E1201" i="67"/>
  <c r="E600" i="67"/>
  <c r="E440" i="67"/>
  <c r="E1205" i="67"/>
  <c r="E547" i="67"/>
  <c r="E1262" i="67"/>
  <c r="E1159" i="67"/>
  <c r="E506" i="67"/>
  <c r="E914" i="67"/>
  <c r="E904" i="67"/>
  <c r="E97" i="67"/>
  <c r="E791" i="67"/>
  <c r="E950" i="67"/>
  <c r="E581" i="67"/>
  <c r="E868" i="67"/>
  <c r="E847" i="67"/>
  <c r="E689" i="67"/>
  <c r="E654" i="67"/>
  <c r="E1096" i="67"/>
  <c r="E579" i="67"/>
  <c r="E1161" i="67"/>
  <c r="E60" i="67"/>
  <c r="E1242" i="67"/>
  <c r="E139" i="67"/>
  <c r="E32" i="67"/>
  <c r="E907" i="67"/>
  <c r="E474" i="67"/>
  <c r="E1220" i="67"/>
  <c r="E1202" i="67"/>
  <c r="E671" i="67"/>
  <c r="E949" i="67"/>
  <c r="E921" i="67"/>
  <c r="E1179" i="67"/>
  <c r="E964" i="67"/>
  <c r="E568" i="67"/>
  <c r="E658" i="67"/>
  <c r="E893" i="67"/>
  <c r="E641" i="67"/>
  <c r="E1241" i="67"/>
  <c r="E52" i="67"/>
  <c r="E1210" i="67"/>
  <c r="E905" i="67"/>
  <c r="E1176" i="67"/>
  <c r="E903" i="67"/>
  <c r="E1157" i="67"/>
  <c r="E509" i="67"/>
  <c r="E874" i="67"/>
  <c r="E1091" i="67"/>
  <c r="E1160" i="67"/>
  <c r="E243" i="67"/>
  <c r="E751" i="67"/>
  <c r="E545" i="67"/>
  <c r="E550" i="67"/>
  <c r="E906" i="67"/>
  <c r="E290" i="67"/>
  <c r="E1065" i="67"/>
  <c r="E311" i="67"/>
  <c r="E716" i="67"/>
  <c r="E296" i="67"/>
  <c r="E341" i="67"/>
  <c r="E883" i="67"/>
  <c r="E1209" i="67"/>
  <c r="E85" i="67"/>
  <c r="E867" i="67"/>
  <c r="E709" i="67"/>
  <c r="E754" i="67"/>
  <c r="E407" i="67"/>
  <c r="E757" i="67"/>
  <c r="E1126" i="67"/>
  <c r="E946" i="67"/>
  <c r="E425" i="67"/>
  <c r="E278" i="67"/>
  <c r="E242" i="67"/>
  <c r="E58" i="67"/>
  <c r="E162" i="67"/>
  <c r="E981" i="67"/>
  <c r="E42" i="67"/>
  <c r="E1106" i="67"/>
  <c r="E510" i="67"/>
  <c r="E143" i="67"/>
  <c r="E454" i="67"/>
  <c r="E300" i="67"/>
  <c r="E34" i="67"/>
  <c r="E378" i="67"/>
  <c r="E1248" i="67"/>
  <c r="E965" i="67"/>
  <c r="E830" i="67"/>
  <c r="E154" i="67"/>
  <c r="E163" i="67"/>
  <c r="E808" i="67"/>
  <c r="E1071" i="67"/>
  <c r="E1110" i="67"/>
  <c r="E1140" i="67"/>
  <c r="E694" i="67"/>
  <c r="E717" i="67"/>
  <c r="E38" i="67"/>
  <c r="E543" i="67"/>
  <c r="E721" i="67"/>
  <c r="E518" i="67"/>
  <c r="E165" i="67"/>
  <c r="E457" i="67"/>
  <c r="E100" i="67"/>
  <c r="E838" i="67"/>
  <c r="E811" i="67"/>
  <c r="E1245" i="67"/>
  <c r="E622" i="67"/>
  <c r="E166" i="67"/>
  <c r="E313" i="67"/>
  <c r="E541" i="67"/>
  <c r="E806" i="67"/>
  <c r="E292" i="67"/>
  <c r="E758" i="67"/>
  <c r="E636" i="67"/>
  <c r="E508" i="67"/>
  <c r="E1154" i="67"/>
  <c r="E254" i="67"/>
  <c r="E1132" i="67"/>
  <c r="E155" i="67"/>
  <c r="E719" i="67"/>
  <c r="E1182" i="67"/>
  <c r="E360" i="67"/>
  <c r="E769" i="67"/>
  <c r="E1090" i="67"/>
  <c r="E839" i="67"/>
  <c r="E991" i="67"/>
  <c r="E584" i="67"/>
  <c r="E1111" i="67"/>
  <c r="E256" i="67"/>
  <c r="E499" i="67"/>
  <c r="E403" i="67"/>
  <c r="E642" i="67"/>
  <c r="E755" i="67"/>
  <c r="E866" i="67"/>
  <c r="E361" i="67"/>
  <c r="E826" i="67"/>
  <c r="E271" i="67"/>
  <c r="E1037" i="67"/>
  <c r="E134" i="67"/>
  <c r="E801" i="67"/>
  <c r="E828" i="67"/>
  <c r="E1015" i="67"/>
  <c r="E699" i="67"/>
  <c r="E697" i="67"/>
  <c r="E1135" i="67"/>
  <c r="E679" i="67"/>
  <c r="E1185" i="67"/>
  <c r="E293" i="67"/>
  <c r="E1173" i="67"/>
  <c r="E953" i="67"/>
  <c r="E1061" i="67"/>
  <c r="E111" i="67"/>
  <c r="E326" i="67"/>
  <c r="E892" i="67"/>
  <c r="E215" i="67"/>
  <c r="E1056" i="67"/>
  <c r="E706" i="67"/>
  <c r="E849" i="67"/>
  <c r="E135" i="67"/>
  <c r="E112" i="67"/>
  <c r="E999" i="67"/>
  <c r="E502" i="67"/>
  <c r="E495" i="67"/>
  <c r="E1131" i="67"/>
  <c r="E603" i="67"/>
  <c r="E1021" i="67"/>
  <c r="E3" i="67"/>
  <c r="E775" i="67"/>
  <c r="E846" i="67"/>
  <c r="E1178" i="67"/>
  <c r="E241" i="67"/>
  <c r="E214" i="67"/>
  <c r="E152" i="67"/>
  <c r="E418" i="67"/>
  <c r="E465" i="67"/>
  <c r="E836" i="67"/>
  <c r="E1253" i="67"/>
  <c r="E703" i="67"/>
  <c r="E549" i="67"/>
  <c r="E150" i="67"/>
  <c r="E536" i="67"/>
  <c r="E87" i="67"/>
  <c r="E79" i="67"/>
  <c r="E577" i="67"/>
  <c r="E1234" i="67"/>
  <c r="E1171" i="67"/>
  <c r="E284" i="67"/>
  <c r="E1206" i="67"/>
  <c r="E586" i="67"/>
  <c r="E1011" i="67"/>
  <c r="E1130" i="67"/>
  <c r="E286" i="67"/>
  <c r="E349" i="67"/>
  <c r="E13" i="67"/>
  <c r="E339" i="67"/>
  <c r="E813" i="67"/>
  <c r="E108" i="67"/>
  <c r="E998" i="67"/>
  <c r="E988" i="67"/>
  <c r="E915" i="67"/>
  <c r="E151" i="67"/>
  <c r="E206" i="67"/>
  <c r="E645" i="67"/>
  <c r="E125" i="67"/>
  <c r="E1022" i="67"/>
  <c r="E307" i="67"/>
  <c r="E625" i="67"/>
  <c r="E807" i="67"/>
  <c r="E730" i="67"/>
  <c r="E817" i="67"/>
  <c r="E1247" i="67"/>
  <c r="E961" i="67"/>
  <c r="E734" i="67"/>
  <c r="E248" i="67"/>
  <c r="E273" i="67"/>
  <c r="E1184" i="67"/>
  <c r="E1055" i="67"/>
  <c r="E812" i="67"/>
  <c r="E147" i="67"/>
  <c r="E428" i="67"/>
  <c r="E743" i="67"/>
  <c r="E1077" i="67"/>
  <c r="E1145" i="67"/>
  <c r="E1074" i="67"/>
  <c r="E252" i="67"/>
  <c r="E69" i="67"/>
  <c r="E98" i="67"/>
  <c r="E1122" i="67"/>
  <c r="E183" i="67"/>
  <c r="E1063" i="67"/>
  <c r="E723" i="67"/>
  <c r="E1086" i="67"/>
  <c r="E1137" i="67"/>
  <c r="E1035" i="67"/>
  <c r="E27" i="67"/>
  <c r="E1118" i="67"/>
  <c r="E969" i="67"/>
  <c r="E803" i="67"/>
  <c r="E1016" i="67"/>
  <c r="E882" i="67"/>
  <c r="E191" i="67"/>
  <c r="E675" i="67"/>
  <c r="E20" i="67"/>
  <c r="E485" i="67"/>
  <c r="E288" i="67"/>
  <c r="E1102" i="67"/>
  <c r="E31" i="67"/>
  <c r="E680" i="67"/>
  <c r="E798" i="67"/>
  <c r="E208" i="67"/>
  <c r="E533" i="67"/>
  <c r="E62" i="67"/>
  <c r="E870" i="67"/>
  <c r="E185" i="67"/>
  <c r="E1261" i="67"/>
  <c r="E255" i="67"/>
  <c r="E239" i="67"/>
  <c r="E401" i="67"/>
  <c r="E462" i="67"/>
  <c r="E756" i="67"/>
  <c r="E611" i="67"/>
  <c r="E1146" i="67"/>
  <c r="E829" i="67"/>
  <c r="E116" i="67"/>
  <c r="E693" i="67"/>
  <c r="E925" i="67"/>
  <c r="E737" i="67"/>
  <c r="E93" i="67"/>
  <c r="E192" i="67"/>
  <c r="E186" i="67"/>
  <c r="E1044" i="67"/>
  <c r="E194" i="67"/>
  <c r="E1212" i="67"/>
  <c r="E294" i="67"/>
  <c r="E247" i="67"/>
  <c r="E336" i="67"/>
  <c r="E744" i="67"/>
  <c r="E315" i="67"/>
  <c r="E784" i="67"/>
  <c r="E164" i="67"/>
  <c r="E1144" i="67"/>
  <c r="E305" i="67"/>
  <c r="E417" i="67"/>
  <c r="E1036" i="67"/>
  <c r="E1013" i="67"/>
  <c r="E443" i="67"/>
  <c r="E833" i="67"/>
  <c r="E317" i="67"/>
  <c r="E842" i="67"/>
  <c r="E448" i="67"/>
  <c r="E363" i="67"/>
  <c r="E1005" i="67"/>
  <c r="E590" i="67"/>
  <c r="E201" i="67"/>
  <c r="E1041" i="67"/>
  <c r="E1169" i="67"/>
  <c r="E415" i="67"/>
  <c r="E132" i="67"/>
  <c r="E198" i="67"/>
  <c r="E365" i="67"/>
  <c r="E1017" i="67"/>
  <c r="E207" i="67"/>
  <c r="E204" i="67"/>
  <c r="E59" i="67"/>
  <c r="E209" i="67"/>
  <c r="E900" i="67"/>
  <c r="E796" i="67"/>
  <c r="E187" i="67"/>
  <c r="E639" i="67"/>
  <c r="E251" i="67"/>
  <c r="E178" i="67"/>
  <c r="E880" i="67"/>
  <c r="E844" i="67"/>
  <c r="E1070" i="67"/>
  <c r="E746" i="67"/>
  <c r="E887" i="67"/>
  <c r="E788" i="67"/>
  <c r="E1039" i="67"/>
  <c r="E156" i="67"/>
  <c r="E993" i="67"/>
  <c r="E588" i="67"/>
  <c r="E896" i="67"/>
  <c r="E153" i="67"/>
  <c r="E182" i="67"/>
  <c r="E937" i="67"/>
  <c r="E314" i="67"/>
  <c r="E879" i="67"/>
  <c r="E613" i="67"/>
  <c r="E785" i="67"/>
  <c r="E1215" i="67"/>
  <c r="E216" i="67"/>
  <c r="E762" i="67"/>
  <c r="E335" i="67"/>
  <c r="E876" i="67"/>
  <c r="E188" i="67"/>
  <c r="E362" i="67"/>
  <c r="E304" i="67"/>
  <c r="E851" i="67"/>
  <c r="E643" i="67"/>
  <c r="E320" i="67"/>
  <c r="E1018" i="67"/>
  <c r="E1054" i="67"/>
  <c r="E498" i="67"/>
  <c r="E810" i="67"/>
  <c r="E1031" i="67"/>
  <c r="E103" i="67"/>
  <c r="E774" i="67"/>
  <c r="E1163" i="67"/>
  <c r="E728" i="67"/>
  <c r="E386" i="67"/>
  <c r="E487" i="67"/>
  <c r="E834" i="67"/>
  <c r="E942" i="67"/>
  <c r="E888" i="67"/>
  <c r="E205" i="67"/>
  <c r="E176" i="67"/>
  <c r="E110" i="67"/>
  <c r="E1069" i="67"/>
  <c r="E376" i="67"/>
  <c r="E686" i="67"/>
  <c r="E195" i="67"/>
  <c r="E1006" i="67"/>
  <c r="E587" i="67"/>
  <c r="E678" i="67"/>
  <c r="E329" i="67"/>
  <c r="E149" i="67"/>
  <c r="E792" i="67"/>
  <c r="E169" i="67"/>
  <c r="E659" i="67"/>
  <c r="E958" i="67"/>
  <c r="E494" i="67"/>
  <c r="E911" i="67"/>
  <c r="E823" i="67"/>
  <c r="E328" i="67"/>
  <c r="E722" i="67"/>
  <c r="E196" i="67"/>
  <c r="E1001" i="67"/>
  <c r="E1032" i="67"/>
  <c r="E1052" i="67"/>
  <c r="E890" i="67"/>
  <c r="E257" i="67"/>
  <c r="E800" i="67"/>
  <c r="E210" i="67"/>
  <c r="E978" i="67"/>
  <c r="E1004" i="67"/>
  <c r="E86" i="67"/>
  <c r="E1172" i="67"/>
  <c r="E779" i="67"/>
  <c r="E193" i="67"/>
  <c r="E764" i="67"/>
  <c r="E189" i="67"/>
  <c r="E741" i="67"/>
  <c r="E690" i="67"/>
  <c r="E1194" i="67"/>
  <c r="E113" i="67"/>
  <c r="E908" i="67"/>
  <c r="E68" i="67"/>
  <c r="E1059" i="67"/>
  <c r="E71" i="67"/>
  <c r="E749" i="67"/>
  <c r="E1068" i="67"/>
  <c r="E177" i="67"/>
  <c r="E1196" i="67"/>
  <c r="E295" i="67"/>
  <c r="E778" i="67"/>
  <c r="E180" i="67"/>
  <c r="E197" i="67"/>
  <c r="E46" i="67"/>
  <c r="E732" i="67"/>
  <c r="E358" i="67"/>
  <c r="E343" i="67"/>
  <c r="E119" i="67"/>
  <c r="E564" i="67"/>
  <c r="E479" i="67"/>
  <c r="E673" i="67"/>
  <c r="E1051" i="67"/>
  <c r="E1000" i="67"/>
  <c r="E923" i="67"/>
  <c r="E912" i="67"/>
  <c r="E973" i="67"/>
  <c r="E53" i="67"/>
  <c r="E727" i="67"/>
  <c r="E175" i="67"/>
  <c r="E818" i="67"/>
  <c r="E308" i="67"/>
  <c r="E1139" i="67"/>
  <c r="E1019" i="67"/>
  <c r="E795" i="67"/>
  <c r="E45" i="67"/>
  <c r="E548" i="67"/>
  <c r="E467" i="67"/>
  <c r="E136" i="67"/>
  <c r="E661" i="67"/>
  <c r="E527" i="67"/>
  <c r="E765" i="67"/>
  <c r="E11" i="67"/>
  <c r="E572" i="67"/>
  <c r="E534" i="67"/>
  <c r="E578" i="67"/>
  <c r="E199" i="67"/>
  <c r="E524" i="67"/>
  <c r="E433" i="67"/>
  <c r="E523" i="67"/>
  <c r="E1141" i="67"/>
  <c r="E1042" i="67"/>
  <c r="E331" i="67"/>
  <c r="E602" i="67"/>
  <c r="E414" i="67"/>
  <c r="E512" i="67"/>
  <c r="E9" i="67"/>
  <c r="E1120" i="67"/>
  <c r="E92" i="67"/>
  <c r="E48" i="67"/>
  <c r="E1257" i="67"/>
  <c r="E1232" i="67"/>
  <c r="E393" i="67"/>
  <c r="E123" i="67"/>
  <c r="E940" i="67"/>
  <c r="E105" i="67"/>
  <c r="E410" i="67"/>
  <c r="E384" i="67"/>
  <c r="E1229" i="67"/>
  <c r="E516" i="67"/>
  <c r="E129" i="67"/>
  <c r="E104" i="67"/>
  <c r="E573" i="67"/>
  <c r="E447" i="67"/>
  <c r="E394" i="67"/>
  <c r="E419" i="67"/>
  <c r="E424" i="67"/>
  <c r="E664" i="67"/>
  <c r="E608" i="67"/>
  <c r="E929" i="67"/>
  <c r="E665" i="67"/>
  <c r="E553" i="67"/>
  <c r="E531" i="67"/>
  <c r="E8" i="67"/>
  <c r="E612" i="67"/>
  <c r="E1256" i="67"/>
  <c r="E1151" i="67"/>
  <c r="E421" i="67"/>
  <c r="E666" i="67"/>
  <c r="E472" i="67"/>
  <c r="E161" i="67"/>
  <c r="E4" i="67"/>
  <c r="E621" i="67"/>
  <c r="E517" i="67"/>
  <c r="E392" i="67"/>
  <c r="E464" i="67"/>
  <c r="E930" i="67"/>
  <c r="E434" i="67"/>
  <c r="E934" i="67"/>
  <c r="E400" i="67"/>
  <c r="E648" i="67"/>
  <c r="E1238" i="67"/>
  <c r="E372" i="67"/>
  <c r="E379" i="67"/>
  <c r="E319" i="67"/>
  <c r="E528" i="67"/>
  <c r="E542" i="67"/>
  <c r="E267" i="67"/>
  <c r="E26" i="67"/>
  <c r="E266" i="67"/>
  <c r="E70" i="67"/>
  <c r="E1115" i="67"/>
  <c r="E355" i="67"/>
  <c r="E383" i="67"/>
  <c r="E422" i="67"/>
  <c r="E525" i="67"/>
  <c r="E669" i="67"/>
  <c r="E55" i="67"/>
  <c r="E344" i="67"/>
  <c r="E356" i="67"/>
  <c r="E127" i="67"/>
  <c r="E637" i="67"/>
  <c r="E107" i="67"/>
  <c r="E526" i="67"/>
  <c r="E944" i="67"/>
  <c r="E591" i="67"/>
  <c r="E1092" i="67"/>
  <c r="E558" i="67"/>
  <c r="E380" i="67"/>
  <c r="E1085" i="67"/>
  <c r="E346" i="67"/>
  <c r="E43" i="67"/>
  <c r="E651" i="67"/>
  <c r="E366" i="67"/>
  <c r="E1097" i="67"/>
  <c r="E941" i="67"/>
  <c r="E580" i="67"/>
  <c r="E342" i="67"/>
  <c r="E1121" i="67"/>
  <c r="E1093" i="67"/>
  <c r="E402" i="67"/>
  <c r="E589" i="67"/>
  <c r="E96" i="67"/>
  <c r="E16" i="67"/>
  <c r="E411" i="67"/>
  <c r="E1236" i="67"/>
  <c r="E927" i="67"/>
  <c r="E395" i="67"/>
  <c r="E615" i="67"/>
  <c r="E954" i="67"/>
  <c r="E437" i="67"/>
  <c r="E67" i="67"/>
  <c r="E109" i="67"/>
  <c r="E585" i="67"/>
  <c r="E610" i="67"/>
  <c r="E396" i="67"/>
  <c r="E141" i="67"/>
  <c r="E535" i="67"/>
  <c r="E522" i="67"/>
  <c r="E397" i="67"/>
  <c r="E515" i="67"/>
  <c r="E1099" i="67"/>
  <c r="E932" i="67"/>
  <c r="E80" i="67"/>
  <c r="E471" i="67"/>
  <c r="E468" i="67"/>
  <c r="E364" i="67"/>
  <c r="E263" i="67"/>
  <c r="E663" i="67"/>
  <c r="E354" i="67"/>
  <c r="E33" i="67"/>
  <c r="E126" i="67"/>
  <c r="E359" i="67"/>
  <c r="E943" i="67"/>
  <c r="E631" i="67"/>
  <c r="E711" i="67"/>
  <c r="E264" i="67"/>
  <c r="E385" i="67"/>
  <c r="E635" i="67"/>
  <c r="E667" i="67"/>
  <c r="E607" i="67"/>
  <c r="E1105" i="67"/>
  <c r="E1103" i="67"/>
  <c r="E14" i="67"/>
  <c r="E596" i="67"/>
  <c r="E1152" i="67"/>
  <c r="E1190" i="67"/>
  <c r="E413" i="67"/>
  <c r="E371" i="67"/>
  <c r="E470" i="67"/>
  <c r="E12" i="67"/>
  <c r="E1119" i="67"/>
  <c r="E15" i="67"/>
  <c r="E539" i="67"/>
  <c r="E427" i="67"/>
  <c r="E668" i="67"/>
  <c r="E382" i="67"/>
  <c r="E559" i="67"/>
  <c r="E94" i="67"/>
  <c r="E945" i="67"/>
  <c r="E1104" i="67"/>
  <c r="E521" i="67"/>
  <c r="E390" i="67"/>
  <c r="E274" i="67"/>
  <c r="E423" i="67"/>
  <c r="E476" i="67"/>
  <c r="E435" i="67"/>
  <c r="E1100" i="67"/>
  <c r="E647" i="67"/>
  <c r="E24" i="67"/>
  <c r="B541" i="77"/>
  <c r="D541" i="77" s="1"/>
  <c r="B949" i="77"/>
  <c r="D949" i="77" s="1"/>
  <c r="B950" i="77"/>
  <c r="D950" i="77" s="1"/>
  <c r="B1104" i="77"/>
  <c r="D1104" i="77" s="1"/>
  <c r="B951" i="77"/>
  <c r="D951" i="77" s="1"/>
  <c r="B100" i="77"/>
  <c r="D100" i="77" s="1"/>
  <c r="B952" i="77"/>
  <c r="D952" i="77" s="1"/>
  <c r="B363" i="77"/>
  <c r="D363" i="77" s="1"/>
  <c r="B953" i="77"/>
  <c r="D953" i="77" s="1"/>
  <c r="B954" i="77"/>
  <c r="D954" i="77" s="1"/>
  <c r="B1190" i="77"/>
  <c r="D1190" i="77" s="1"/>
  <c r="B1191" i="77"/>
  <c r="D1191" i="77" s="1"/>
  <c r="K541" i="77"/>
  <c r="K949" i="77"/>
  <c r="K950" i="77"/>
  <c r="K1104" i="77"/>
  <c r="K951" i="77"/>
  <c r="K100" i="77"/>
  <c r="K952" i="77"/>
  <c r="R261" i="67" s="1"/>
  <c r="K363" i="77"/>
  <c r="K953" i="77"/>
  <c r="K954" i="77"/>
  <c r="K1190" i="77"/>
  <c r="K1191" i="77"/>
  <c r="B1010" i="77"/>
  <c r="B455" i="77"/>
  <c r="B701" i="77"/>
  <c r="B102" i="77"/>
  <c r="B242" i="77"/>
  <c r="B1249" i="77"/>
  <c r="B129" i="77"/>
  <c r="B702" i="77"/>
  <c r="B103" i="77"/>
  <c r="B1024" i="77"/>
  <c r="B374" i="77"/>
  <c r="B330" i="77"/>
  <c r="B595" i="77"/>
  <c r="B61" i="77"/>
  <c r="B542" i="77"/>
  <c r="B179" i="77"/>
  <c r="B456" i="77"/>
  <c r="B1011" i="77"/>
  <c r="B457" i="77"/>
  <c r="B320" i="77"/>
  <c r="B1209" i="77"/>
  <c r="B376" i="77"/>
  <c r="B618" i="77"/>
  <c r="B286" i="77"/>
  <c r="B331" i="77"/>
  <c r="B987" i="77"/>
  <c r="B1106" i="77"/>
  <c r="B180" i="77"/>
  <c r="B1210" i="77"/>
  <c r="B458" i="77"/>
  <c r="B596" i="77"/>
  <c r="B703" i="77"/>
  <c r="B197" i="77"/>
  <c r="B704" i="77"/>
  <c r="B393" i="77"/>
  <c r="B1107" i="77"/>
  <c r="B1211" i="77"/>
  <c r="B321" i="77"/>
  <c r="B459" i="77"/>
  <c r="B705" i="77"/>
  <c r="B130" i="77"/>
  <c r="B1212" i="77"/>
  <c r="B706" i="77"/>
  <c r="B1025" i="77"/>
  <c r="B1026" i="77"/>
  <c r="B415" i="77"/>
  <c r="B707" i="77"/>
  <c r="B708" i="77"/>
  <c r="B709" i="77"/>
  <c r="B710" i="77"/>
  <c r="B460" i="77"/>
  <c r="B1108" i="77"/>
  <c r="B392" i="77"/>
  <c r="B711" i="77"/>
  <c r="B712" i="77"/>
  <c r="B234" i="77"/>
  <c r="B104" i="77"/>
  <c r="B423" i="77"/>
  <c r="B713" i="77"/>
  <c r="B216" i="77"/>
  <c r="B714" i="77"/>
  <c r="B1027" i="77"/>
  <c r="B364" i="77"/>
  <c r="B1213" i="77"/>
  <c r="B715" i="77"/>
  <c r="B178" i="77"/>
  <c r="B1214" i="77"/>
  <c r="B365" i="77"/>
  <c r="B543" i="77"/>
  <c r="B716" i="77"/>
  <c r="B1028" i="77"/>
  <c r="B461" i="77"/>
  <c r="B979" i="77"/>
  <c r="B131" i="77"/>
  <c r="B619" i="77"/>
  <c r="B1029" i="77"/>
  <c r="B597" i="77"/>
  <c r="B462" i="77"/>
  <c r="B1109" i="77"/>
  <c r="B317" i="77"/>
  <c r="B433" i="77"/>
  <c r="B1215" i="77"/>
  <c r="B1216" i="77"/>
  <c r="B132" i="77"/>
  <c r="B1217" i="77"/>
  <c r="B1110" i="77"/>
  <c r="B377" i="77"/>
  <c r="B717" i="77"/>
  <c r="B1218" i="77"/>
  <c r="B1111" i="77"/>
  <c r="B463" i="77"/>
  <c r="B1030" i="77"/>
  <c r="B598" i="77"/>
  <c r="B62" i="77"/>
  <c r="B464" i="77"/>
  <c r="B1031" i="77"/>
  <c r="B465" i="77"/>
  <c r="B1219" i="77"/>
  <c r="B1220" i="77"/>
  <c r="B620" i="77"/>
  <c r="B250" i="77"/>
  <c r="B1032" i="77"/>
  <c r="B63" i="77"/>
  <c r="B304" i="77"/>
  <c r="B366" i="77"/>
  <c r="B64" i="77"/>
  <c r="B980" i="77"/>
  <c r="B105" i="77"/>
  <c r="B1192" i="77"/>
  <c r="B133" i="77"/>
  <c r="B544" i="77"/>
  <c r="B410" i="77"/>
  <c r="B718" i="77"/>
  <c r="B267" i="77"/>
  <c r="B106" i="77"/>
  <c r="B416" i="77"/>
  <c r="B637" i="77"/>
  <c r="B251" i="77"/>
  <c r="B1033" i="77"/>
  <c r="B1112" i="77"/>
  <c r="B134" i="77"/>
  <c r="B466" i="77"/>
  <c r="B107" i="77"/>
  <c r="B1034" i="77"/>
  <c r="B1113" i="77"/>
  <c r="B719" i="77"/>
  <c r="B65" i="77"/>
  <c r="B1035" i="77"/>
  <c r="B1036" i="77"/>
  <c r="B1037" i="77"/>
  <c r="B66" i="77"/>
  <c r="B67" i="77"/>
  <c r="B1038" i="77"/>
  <c r="B467" i="77"/>
  <c r="B468" i="77"/>
  <c r="B378" i="77"/>
  <c r="B469" i="77"/>
  <c r="B108" i="77"/>
  <c r="B1039" i="77"/>
  <c r="B599" i="77"/>
  <c r="B135" i="77"/>
  <c r="B68" i="77"/>
  <c r="B1203" i="77"/>
  <c r="B1040" i="77"/>
  <c r="B109" i="77"/>
  <c r="B1114" i="77"/>
  <c r="B332" i="77"/>
  <c r="B720" i="77"/>
  <c r="B470" i="77"/>
  <c r="B136" i="77"/>
  <c r="B1041" i="77"/>
  <c r="B333" i="77"/>
  <c r="B185" i="77"/>
  <c r="B621" i="77"/>
  <c r="B1221" i="77"/>
  <c r="B1115" i="77"/>
  <c r="B69" i="77"/>
  <c r="B1222" i="77"/>
  <c r="B70" i="77"/>
  <c r="B721" i="77"/>
  <c r="B471" i="77"/>
  <c r="B600" i="77"/>
  <c r="B379" i="77"/>
  <c r="B110" i="77"/>
  <c r="B722" i="77"/>
  <c r="B71" i="77"/>
  <c r="B1223" i="77"/>
  <c r="B545" i="77"/>
  <c r="B723" i="77"/>
  <c r="B72" i="77"/>
  <c r="B73" i="77"/>
  <c r="B1193" i="77"/>
  <c r="B1042" i="77"/>
  <c r="B442" i="77"/>
  <c r="B1224" i="77"/>
  <c r="B74" i="77"/>
  <c r="B137" i="77"/>
  <c r="B334" i="77"/>
  <c r="B724" i="77"/>
  <c r="B1225" i="77"/>
  <c r="B472" i="77"/>
  <c r="B473" i="77"/>
  <c r="B138" i="77"/>
  <c r="B725" i="77"/>
  <c r="B202" i="77"/>
  <c r="B1012" i="77"/>
  <c r="B726" i="77"/>
  <c r="B434" i="77"/>
  <c r="B186" i="77"/>
  <c r="B601" i="77"/>
  <c r="B252" i="77"/>
  <c r="B727" i="77"/>
  <c r="B111" i="77"/>
  <c r="B281" i="77"/>
  <c r="B181" i="77"/>
  <c r="B187" i="77"/>
  <c r="B1226" i="77"/>
  <c r="B1116" i="77"/>
  <c r="B1013" i="77"/>
  <c r="B728" i="77"/>
  <c r="B139" i="77"/>
  <c r="B75" i="77"/>
  <c r="B1117" i="77"/>
  <c r="B587" i="77"/>
  <c r="B729" i="77"/>
  <c r="B1043" i="77"/>
  <c r="B140" i="77"/>
  <c r="B730" i="77"/>
  <c r="B1044" i="77"/>
  <c r="B443" i="77"/>
  <c r="B1045" i="77"/>
  <c r="B435" i="77"/>
  <c r="B731" i="77"/>
  <c r="B732" i="77"/>
  <c r="B112" i="77"/>
  <c r="B1227" i="77"/>
  <c r="B444" i="77"/>
  <c r="B981" i="77"/>
  <c r="B417" i="77"/>
  <c r="B305" i="77"/>
  <c r="B1046" i="77"/>
  <c r="B1014" i="77"/>
  <c r="B253" i="77"/>
  <c r="B474" i="77"/>
  <c r="B733" i="77"/>
  <c r="B734" i="77"/>
  <c r="B1015" i="77"/>
  <c r="B235" i="77"/>
  <c r="B735" i="77"/>
  <c r="B141" i="77"/>
  <c r="B380" i="77"/>
  <c r="B736" i="77"/>
  <c r="B1194" i="77"/>
  <c r="B622" i="77"/>
  <c r="B1047" i="77"/>
  <c r="B113" i="77"/>
  <c r="B982" i="77"/>
  <c r="B1118" i="77"/>
  <c r="B546" i="77"/>
  <c r="B602" i="77"/>
  <c r="B1119" i="77"/>
  <c r="B1120" i="77"/>
  <c r="B295" i="77"/>
  <c r="B603" i="77"/>
  <c r="B1121" i="77"/>
  <c r="B475" i="77"/>
  <c r="B368" i="77"/>
  <c r="B1016" i="77"/>
  <c r="B1250" i="77"/>
  <c r="B737" i="77"/>
  <c r="B76" i="77"/>
  <c r="B638" i="77"/>
  <c r="B254" i="77"/>
  <c r="B623" i="77"/>
  <c r="B266" i="77"/>
  <c r="B639" i="77"/>
  <c r="B1122" i="77"/>
  <c r="B584" i="77"/>
  <c r="B604" i="77"/>
  <c r="B335" i="77"/>
  <c r="B1048" i="77"/>
  <c r="B1049" i="77"/>
  <c r="B1123" i="77"/>
  <c r="B142" i="77"/>
  <c r="B1017" i="77"/>
  <c r="B738" i="77"/>
  <c r="B77" i="77"/>
  <c r="B188" i="77"/>
  <c r="B255" i="77"/>
  <c r="B739" i="77"/>
  <c r="B1050" i="77"/>
  <c r="B114" i="77"/>
  <c r="B1124" i="77"/>
  <c r="B1051" i="77"/>
  <c r="B143" i="77"/>
  <c r="B230" i="77"/>
  <c r="B296" i="77"/>
  <c r="B322" i="77"/>
  <c r="B115" i="77"/>
  <c r="B236" i="77"/>
  <c r="B640" i="77"/>
  <c r="B198" i="77"/>
  <c r="B189" i="77"/>
  <c r="B1052" i="77"/>
  <c r="B78" i="77"/>
  <c r="B1053" i="77"/>
  <c r="B1125" i="77"/>
  <c r="B1054" i="77"/>
  <c r="B740" i="77"/>
  <c r="B476" i="77"/>
  <c r="B436" i="77"/>
  <c r="B268" i="77"/>
  <c r="B1055" i="77"/>
  <c r="B336" i="77"/>
  <c r="B741" i="77"/>
  <c r="B742" i="77"/>
  <c r="B1056" i="77"/>
  <c r="B1126" i="77"/>
  <c r="B477" i="77"/>
  <c r="B1127" i="77"/>
  <c r="B381" i="77"/>
  <c r="B1057" i="77"/>
  <c r="B478" i="77"/>
  <c r="B1058" i="77"/>
  <c r="B1059" i="77"/>
  <c r="B1060" i="77"/>
  <c r="B1018" i="77"/>
  <c r="B1128" i="77"/>
  <c r="B424" i="77"/>
  <c r="B323" i="77"/>
  <c r="B479" i="77"/>
  <c r="B1129" i="77"/>
  <c r="B282" i="77"/>
  <c r="B480" i="77"/>
  <c r="B624" i="77"/>
  <c r="B256" i="77"/>
  <c r="B1228" i="77"/>
  <c r="B382" i="77"/>
  <c r="B743" i="77"/>
  <c r="B144" i="77"/>
  <c r="B983" i="77"/>
  <c r="B1061" i="77"/>
  <c r="B145" i="77"/>
  <c r="B79" i="77"/>
  <c r="B744" i="77"/>
  <c r="B1062" i="77"/>
  <c r="B1130" i="77"/>
  <c r="B116" i="77"/>
  <c r="B199" i="77"/>
  <c r="B745" i="77"/>
  <c r="B337" i="77"/>
  <c r="B746" i="77"/>
  <c r="B394" i="77"/>
  <c r="B747" i="77"/>
  <c r="B1131" i="77"/>
  <c r="B748" i="77"/>
  <c r="B749" i="77"/>
  <c r="B605" i="77"/>
  <c r="B984" i="77"/>
  <c r="B481" i="77"/>
  <c r="B1063" i="77"/>
  <c r="B418" i="77"/>
  <c r="B1064" i="77"/>
  <c r="B146" i="77"/>
  <c r="B117" i="77"/>
  <c r="B170" i="77"/>
  <c r="B750" i="77"/>
  <c r="B751" i="77"/>
  <c r="B211" i="77"/>
  <c r="B482" i="77"/>
  <c r="B1229" i="77"/>
  <c r="B1065" i="77"/>
  <c r="B1066" i="77"/>
  <c r="B752" i="77"/>
  <c r="B753" i="77"/>
  <c r="B754" i="77"/>
  <c r="B755" i="77"/>
  <c r="B756" i="77"/>
  <c r="B757" i="77"/>
  <c r="B758" i="77"/>
  <c r="B759" i="77"/>
  <c r="B547" i="77"/>
  <c r="B760" i="77"/>
  <c r="B1257" i="77"/>
  <c r="B1067" i="77"/>
  <c r="B203" i="77"/>
  <c r="B761" i="77"/>
  <c r="B1019" i="77"/>
  <c r="B762" i="77"/>
  <c r="B763" i="77"/>
  <c r="B483" i="77"/>
  <c r="B425" i="77"/>
  <c r="B764" i="77"/>
  <c r="B1068" i="77"/>
  <c r="B765" i="77"/>
  <c r="B371" i="77"/>
  <c r="B548" i="77"/>
  <c r="B766" i="77"/>
  <c r="B1132" i="77"/>
  <c r="B411" i="77"/>
  <c r="B147" i="77"/>
  <c r="B118" i="77"/>
  <c r="B80" i="77"/>
  <c r="B484" i="77"/>
  <c r="B1230" i="77"/>
  <c r="B269" i="77"/>
  <c r="B217" i="77"/>
  <c r="B641" i="77"/>
  <c r="B283" i="77"/>
  <c r="B148" i="77"/>
  <c r="B445" i="77"/>
  <c r="B1069" i="77"/>
  <c r="B1231" i="77"/>
  <c r="B625" i="77"/>
  <c r="B280" i="77"/>
  <c r="B218" i="77"/>
  <c r="B767" i="77"/>
  <c r="B119" i="77"/>
  <c r="B149" i="77"/>
  <c r="B150" i="77"/>
  <c r="B1232" i="77"/>
  <c r="B190" i="77"/>
  <c r="B287" i="77"/>
  <c r="B606" i="77"/>
  <c r="B1233" i="77"/>
  <c r="B151" i="77"/>
  <c r="B768" i="77"/>
  <c r="B81" i="77"/>
  <c r="B769" i="77"/>
  <c r="B412" i="77"/>
  <c r="B82" i="77"/>
  <c r="B1070" i="77"/>
  <c r="B1071" i="77"/>
  <c r="B585" i="77"/>
  <c r="B1072" i="77"/>
  <c r="B1073" i="77"/>
  <c r="B626" i="77"/>
  <c r="B270" i="77"/>
  <c r="B426" i="77"/>
  <c r="B485" i="77"/>
  <c r="B486" i="77"/>
  <c r="B487" i="77"/>
  <c r="B770" i="77"/>
  <c r="B771" i="77"/>
  <c r="B83" i="77"/>
  <c r="B288" i="77"/>
  <c r="B191" i="77"/>
  <c r="B84" i="77"/>
  <c r="B1195" i="77"/>
  <c r="B488" i="77"/>
  <c r="B588" i="77"/>
  <c r="B1204" i="77"/>
  <c r="B152" i="77"/>
  <c r="B772" i="77"/>
  <c r="B1020" i="77"/>
  <c r="B607" i="77"/>
  <c r="B489" i="77"/>
  <c r="B271" i="77"/>
  <c r="B153" i="77"/>
  <c r="B204" i="77"/>
  <c r="B120" i="77"/>
  <c r="B1074" i="77"/>
  <c r="B490" i="77"/>
  <c r="B383" i="77"/>
  <c r="B773" i="77"/>
  <c r="B608" i="77"/>
  <c r="B774" i="77"/>
  <c r="B192" i="77"/>
  <c r="B1075" i="77"/>
  <c r="B1133" i="77"/>
  <c r="B1258" i="77"/>
  <c r="B171" i="77"/>
  <c r="B1076" i="77"/>
  <c r="B1021" i="77"/>
  <c r="B775" i="77"/>
  <c r="B776" i="77"/>
  <c r="B1077" i="77"/>
  <c r="B395" i="77"/>
  <c r="B243" i="77"/>
  <c r="B491" i="77"/>
  <c r="B549" i="77"/>
  <c r="B988" i="77"/>
  <c r="B244" i="77"/>
  <c r="B219" i="77"/>
  <c r="B777" i="77"/>
  <c r="B154" i="77"/>
  <c r="B589" i="77"/>
  <c r="B492" i="77"/>
  <c r="B272" i="77"/>
  <c r="B1078" i="77"/>
  <c r="B778" i="77"/>
  <c r="B779" i="77"/>
  <c r="B182" i="77"/>
  <c r="B780" i="77"/>
  <c r="B446" i="77"/>
  <c r="B781" i="77"/>
  <c r="B1134" i="77"/>
  <c r="B220" i="77"/>
  <c r="B493" i="77"/>
  <c r="B1079" i="77"/>
  <c r="B1135" i="77"/>
  <c r="B338" i="77"/>
  <c r="B121" i="77"/>
  <c r="B437" i="77"/>
  <c r="B609" i="77"/>
  <c r="B782" i="77"/>
  <c r="B1251" i="77"/>
  <c r="B783" i="77"/>
  <c r="B85" i="77"/>
  <c r="B1136" i="77"/>
  <c r="B1234" i="77"/>
  <c r="B447" i="77"/>
  <c r="B550" i="77"/>
  <c r="B784" i="77"/>
  <c r="B785" i="77"/>
  <c r="B786" i="77"/>
  <c r="B396" i="77"/>
  <c r="B787" i="77"/>
  <c r="B122" i="77"/>
  <c r="B86" i="77"/>
  <c r="B494" i="77"/>
  <c r="B495" i="77"/>
  <c r="B610" i="77"/>
  <c r="B617" i="77"/>
  <c r="B87" i="77"/>
  <c r="B200" i="77"/>
  <c r="B788" i="77"/>
  <c r="B88" i="77"/>
  <c r="B339" i="77"/>
  <c r="B789" i="77"/>
  <c r="B1137" i="77"/>
  <c r="B385" i="77"/>
  <c r="B790" i="77"/>
  <c r="B245" i="77"/>
  <c r="B791" i="77"/>
  <c r="B155" i="77"/>
  <c r="B496" i="77"/>
  <c r="B792" i="77"/>
  <c r="B1252" i="77"/>
  <c r="B227" i="77"/>
  <c r="B448" i="77"/>
  <c r="B193" i="77"/>
  <c r="B419" i="77"/>
  <c r="B289" i="77"/>
  <c r="B989" i="77"/>
  <c r="B793" i="77"/>
  <c r="B449" i="77"/>
  <c r="B241" i="77"/>
  <c r="B212" i="77"/>
  <c r="B386" i="77"/>
  <c r="B297" i="77"/>
  <c r="B450" i="77"/>
  <c r="B590" i="77"/>
  <c r="B794" i="77"/>
  <c r="B1138" i="77"/>
  <c r="B298" i="77"/>
  <c r="B172" i="77"/>
  <c r="B795" i="77"/>
  <c r="B591" i="77"/>
  <c r="B369" i="77"/>
  <c r="B89" i="77"/>
  <c r="B340" i="77"/>
  <c r="B1235" i="77"/>
  <c r="B796" i="77"/>
  <c r="B797" i="77"/>
  <c r="B299" i="77"/>
  <c r="B611" i="77"/>
  <c r="B1236" i="77"/>
  <c r="B798" i="77"/>
  <c r="B627" i="77"/>
  <c r="B497" i="77"/>
  <c r="B498" i="77"/>
  <c r="B799" i="77"/>
  <c r="B284" i="77"/>
  <c r="B324" i="77"/>
  <c r="B642" i="77"/>
  <c r="B1237" i="77"/>
  <c r="B300" i="77"/>
  <c r="B800" i="77"/>
  <c r="B325" i="77"/>
  <c r="B801" i="77"/>
  <c r="B612" i="77"/>
  <c r="B420" i="77"/>
  <c r="B156" i="77"/>
  <c r="B802" i="77"/>
  <c r="B290" i="77"/>
  <c r="B499" i="77"/>
  <c r="B257" i="77"/>
  <c r="B1022" i="77"/>
  <c r="B384" i="77"/>
  <c r="B1238" i="77"/>
  <c r="B500" i="77"/>
  <c r="B501" i="77"/>
  <c r="B502" i="77"/>
  <c r="B1080" i="77"/>
  <c r="B438" i="77"/>
  <c r="B803" i="77"/>
  <c r="B503" i="77"/>
  <c r="B504" i="77"/>
  <c r="B246" i="77"/>
  <c r="B804" i="77"/>
  <c r="B341" i="77"/>
  <c r="B1239" i="77"/>
  <c r="B1240" i="77"/>
  <c r="B1081" i="77"/>
  <c r="B309" i="77"/>
  <c r="B427" i="77"/>
  <c r="B805" i="77"/>
  <c r="B806" i="77"/>
  <c r="B807" i="77"/>
  <c r="B1139" i="77"/>
  <c r="B808" i="77"/>
  <c r="B809" i="77"/>
  <c r="B1140" i="77"/>
  <c r="B810" i="77"/>
  <c r="B221" i="77"/>
  <c r="B1253" i="77"/>
  <c r="B90" i="77"/>
  <c r="B1082" i="77"/>
  <c r="B1141" i="77"/>
  <c r="B811" i="77"/>
  <c r="B1142" i="77"/>
  <c r="B310" i="77"/>
  <c r="B4" i="77"/>
  <c r="B5" i="77"/>
  <c r="B311" i="77"/>
  <c r="B812" i="77"/>
  <c r="B6" i="77"/>
  <c r="B157" i="77"/>
  <c r="B813" i="77"/>
  <c r="B814" i="77"/>
  <c r="B815" i="77"/>
  <c r="B592" i="77"/>
  <c r="B816" i="77"/>
  <c r="B817" i="77"/>
  <c r="B818" i="77"/>
  <c r="B301" i="77"/>
  <c r="B819" i="77"/>
  <c r="B551" i="77"/>
  <c r="B12" i="77"/>
  <c r="B342" i="77"/>
  <c r="B1083" i="77"/>
  <c r="B326" i="77"/>
  <c r="B820" i="77"/>
  <c r="B158" i="77"/>
  <c r="B13" i="77"/>
  <c r="B990" i="77"/>
  <c r="B1084" i="77"/>
  <c r="B821" i="77"/>
  <c r="B593" i="77"/>
  <c r="B14" i="77"/>
  <c r="B822" i="77"/>
  <c r="B421" i="77"/>
  <c r="B823" i="77"/>
  <c r="B505" i="77"/>
  <c r="B613" i="77"/>
  <c r="B428" i="77"/>
  <c r="B1143" i="77"/>
  <c r="B8" i="77"/>
  <c r="B9" i="77"/>
  <c r="B824" i="77"/>
  <c r="B825" i="77"/>
  <c r="B826" i="77"/>
  <c r="B827" i="77"/>
  <c r="B828" i="77"/>
  <c r="B829" i="77"/>
  <c r="B830" i="77"/>
  <c r="B831" i="77"/>
  <c r="B10" i="77"/>
  <c r="B832" i="77"/>
  <c r="B833" i="77"/>
  <c r="B834" i="77"/>
  <c r="B835" i="77"/>
  <c r="B306" i="77"/>
  <c r="B1085" i="77"/>
  <c r="B836" i="77"/>
  <c r="B307" i="77"/>
  <c r="B552" i="77"/>
  <c r="B1144" i="77"/>
  <c r="B91" i="77"/>
  <c r="B1145" i="77"/>
  <c r="B1146" i="77"/>
  <c r="B837" i="77"/>
  <c r="B273" i="77"/>
  <c r="B1147" i="77"/>
  <c r="B838" i="77"/>
  <c r="B839" i="77"/>
  <c r="B840" i="77"/>
  <c r="B841" i="77"/>
  <c r="B614" i="77"/>
  <c r="B842" i="77"/>
  <c r="B843" i="77"/>
  <c r="B844" i="77"/>
  <c r="B845" i="77"/>
  <c r="B991" i="77"/>
  <c r="B628" i="77"/>
  <c r="B629" i="77"/>
  <c r="B312" i="77"/>
  <c r="B553" i="77"/>
  <c r="B1148" i="77"/>
  <c r="B1149" i="77"/>
  <c r="B274" i="77"/>
  <c r="B554" i="77"/>
  <c r="B992" i="77"/>
  <c r="B555" i="77"/>
  <c r="B846" i="77"/>
  <c r="B258" i="77"/>
  <c r="B1150" i="77"/>
  <c r="B159" i="77"/>
  <c r="B439" i="77"/>
  <c r="B160" i="77"/>
  <c r="B1151" i="77"/>
  <c r="B1152" i="77"/>
  <c r="B847" i="77"/>
  <c r="B123" i="77"/>
  <c r="B556" i="77"/>
  <c r="B1153" i="77"/>
  <c r="B848" i="77"/>
  <c r="B557" i="77"/>
  <c r="B558" i="77"/>
  <c r="B993" i="77"/>
  <c r="B397" i="77"/>
  <c r="B849" i="77"/>
  <c r="B643" i="77"/>
  <c r="B1086" i="77"/>
  <c r="B16" i="77"/>
  <c r="B17" i="77"/>
  <c r="B644" i="77"/>
  <c r="B645" i="77"/>
  <c r="B646" i="77"/>
  <c r="B647" i="77"/>
  <c r="B18" i="77"/>
  <c r="B161" i="77"/>
  <c r="B559" i="77"/>
  <c r="B19" i="77"/>
  <c r="B648" i="77"/>
  <c r="B20" i="77"/>
  <c r="B649" i="77"/>
  <c r="B21" i="77"/>
  <c r="B650" i="77"/>
  <c r="B22" i="77"/>
  <c r="B560" i="77"/>
  <c r="B23" i="77"/>
  <c r="B24" i="77"/>
  <c r="B25" i="77"/>
  <c r="B26" i="77"/>
  <c r="B27" i="77"/>
  <c r="B28" i="77"/>
  <c r="B651" i="77"/>
  <c r="B652" i="77"/>
  <c r="B1196" i="77"/>
  <c r="B1197" i="77"/>
  <c r="B29" i="77"/>
  <c r="B30" i="77"/>
  <c r="B653" i="77"/>
  <c r="B654" i="77"/>
  <c r="B655" i="77"/>
  <c r="B656" i="77"/>
  <c r="B657" i="77"/>
  <c r="B31" i="77"/>
  <c r="B32" i="77"/>
  <c r="B658" i="77"/>
  <c r="B561" i="77"/>
  <c r="B659" i="77"/>
  <c r="B33" i="77"/>
  <c r="B562" i="77"/>
  <c r="B34" i="77"/>
  <c r="B660" i="77"/>
  <c r="B35" i="77"/>
  <c r="B92" i="77"/>
  <c r="B36" i="77"/>
  <c r="B661" i="77"/>
  <c r="B662" i="77"/>
  <c r="B663" i="77"/>
  <c r="B664" i="77"/>
  <c r="B665" i="77"/>
  <c r="B37" i="77"/>
  <c r="B38" i="77"/>
  <c r="B39" i="77"/>
  <c r="B40" i="77"/>
  <c r="B41" i="77"/>
  <c r="B666" i="77"/>
  <c r="B194" i="77"/>
  <c r="B667" i="77"/>
  <c r="B668" i="77"/>
  <c r="B669" i="77"/>
  <c r="B506" i="77"/>
  <c r="B42" i="77"/>
  <c r="B670" i="77"/>
  <c r="B43" i="77"/>
  <c r="B44" i="77"/>
  <c r="B671" i="77"/>
  <c r="B440" i="77"/>
  <c r="B672" i="77"/>
  <c r="B563" i="77"/>
  <c r="B45" i="77"/>
  <c r="B46" i="77"/>
  <c r="B47" i="77"/>
  <c r="B673" i="77"/>
  <c r="B674" i="77"/>
  <c r="B675" i="77"/>
  <c r="B507" i="77"/>
  <c r="B676" i="77"/>
  <c r="B677" i="77"/>
  <c r="B678" i="77"/>
  <c r="B850" i="77"/>
  <c r="B48" i="77"/>
  <c r="B679" i="77"/>
  <c r="B680" i="77"/>
  <c r="B681" i="77"/>
  <c r="B564" i="77"/>
  <c r="B682" i="77"/>
  <c r="B49" i="77"/>
  <c r="B565" i="77"/>
  <c r="B683" i="77"/>
  <c r="B50" i="77"/>
  <c r="B684" i="77"/>
  <c r="B1259" i="77"/>
  <c r="B851" i="77"/>
  <c r="B685" i="77"/>
  <c r="B686" i="77"/>
  <c r="B247" i="77"/>
  <c r="B51" i="77"/>
  <c r="B52" i="77"/>
  <c r="B1260" i="77"/>
  <c r="B687" i="77"/>
  <c r="B1154" i="77"/>
  <c r="B1023" i="77"/>
  <c r="B1155" i="77"/>
  <c r="B976" i="77"/>
  <c r="B53" i="77"/>
  <c r="B343" i="77"/>
  <c r="B688" i="77"/>
  <c r="B689" i="77"/>
  <c r="B566" i="77"/>
  <c r="B508" i="77"/>
  <c r="B1156" i="77"/>
  <c r="B567" i="77"/>
  <c r="B413" i="77"/>
  <c r="B690" i="77"/>
  <c r="B509" i="77"/>
  <c r="B852" i="77"/>
  <c r="B344" i="77"/>
  <c r="B313" i="77"/>
  <c r="B314" i="77"/>
  <c r="B315" i="77"/>
  <c r="B691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985" i="77"/>
  <c r="B291" i="77"/>
  <c r="B316" i="77"/>
  <c r="B292" i="77"/>
  <c r="B525" i="77"/>
  <c r="B994" i="77"/>
  <c r="B853" i="77"/>
  <c r="B995" i="77"/>
  <c r="B54" i="77"/>
  <c r="B996" i="77"/>
  <c r="B997" i="77"/>
  <c r="B55" i="77"/>
  <c r="B568" i="77"/>
  <c r="B998" i="77"/>
  <c r="B854" i="77"/>
  <c r="B569" i="77"/>
  <c r="B570" i="77"/>
  <c r="B1157" i="77"/>
  <c r="B231" i="77"/>
  <c r="B855" i="77"/>
  <c r="B526" i="77"/>
  <c r="B1198" i="77"/>
  <c r="B527" i="77"/>
  <c r="B345" i="77"/>
  <c r="B528" i="77"/>
  <c r="B999" i="77"/>
  <c r="B1000" i="77"/>
  <c r="B1001" i="77"/>
  <c r="B1002" i="77"/>
  <c r="B856" i="77"/>
  <c r="B529" i="77"/>
  <c r="B1003" i="77"/>
  <c r="B1205" i="77"/>
  <c r="B1158" i="77"/>
  <c r="B1206" i="77"/>
  <c r="B857" i="77"/>
  <c r="B1241" i="77"/>
  <c r="B1004" i="77"/>
  <c r="B977" i="77"/>
  <c r="B346" i="77"/>
  <c r="B1087" i="77"/>
  <c r="B858" i="77"/>
  <c r="B162" i="77"/>
  <c r="B1242" i="77"/>
  <c r="B422" i="77"/>
  <c r="B163" i="77"/>
  <c r="B571" i="77"/>
  <c r="B572" i="77"/>
  <c r="B1159" i="77"/>
  <c r="B573" i="77"/>
  <c r="B375" i="77"/>
  <c r="B1199" i="77"/>
  <c r="B859" i="77"/>
  <c r="B574" i="77"/>
  <c r="B1160" i="77"/>
  <c r="B575" i="77"/>
  <c r="B576" i="77"/>
  <c r="B1161" i="77"/>
  <c r="B1005" i="77"/>
  <c r="B1006" i="77"/>
  <c r="B1088" i="77"/>
  <c r="B1207" i="77"/>
  <c r="B1162" i="77"/>
  <c r="B429" i="77"/>
  <c r="B1243" i="77"/>
  <c r="B615" i="77"/>
  <c r="B1089" i="77"/>
  <c r="B259" i="77"/>
  <c r="B173" i="77"/>
  <c r="B1007" i="77"/>
  <c r="B860" i="77"/>
  <c r="B577" i="77"/>
  <c r="B861" i="77"/>
  <c r="B1090" i="77"/>
  <c r="B1163" i="77"/>
  <c r="B630" i="77"/>
  <c r="B631" i="77"/>
  <c r="B1008" i="77"/>
  <c r="B327" i="77"/>
  <c r="B978" i="77"/>
  <c r="B164" i="77"/>
  <c r="B451" i="77"/>
  <c r="B862" i="77"/>
  <c r="B578" i="77"/>
  <c r="B530" i="77"/>
  <c r="B1164" i="77"/>
  <c r="B1091" i="77"/>
  <c r="B863" i="77"/>
  <c r="B632" i="77"/>
  <c r="B864" i="77"/>
  <c r="B865" i="77"/>
  <c r="B1009" i="77"/>
  <c r="B866" i="77"/>
  <c r="B867" i="77"/>
  <c r="B868" i="77"/>
  <c r="B398" i="77"/>
  <c r="B1165" i="77"/>
  <c r="B1166" i="77"/>
  <c r="B869" i="77"/>
  <c r="B870" i="77"/>
  <c r="B213" i="77"/>
  <c r="B871" i="77"/>
  <c r="B872" i="77"/>
  <c r="B873" i="77"/>
  <c r="B874" i="77"/>
  <c r="B579" i="77"/>
  <c r="B165" i="77"/>
  <c r="B1092" i="77"/>
  <c r="B875" i="77"/>
  <c r="B1167" i="77"/>
  <c r="B1168" i="77"/>
  <c r="B430" i="77"/>
  <c r="B237" i="77"/>
  <c r="B318" i="77"/>
  <c r="B1169" i="77"/>
  <c r="B1170" i="77"/>
  <c r="B876" i="77"/>
  <c r="B877" i="77"/>
  <c r="B692" i="77"/>
  <c r="B56" i="77"/>
  <c r="B347" i="77"/>
  <c r="B1171" i="77"/>
  <c r="B222" i="77"/>
  <c r="B1093" i="77"/>
  <c r="B878" i="77"/>
  <c r="B879" i="77"/>
  <c r="B880" i="77"/>
  <c r="B881" i="77"/>
  <c r="B293" i="77"/>
  <c r="B580" i="77"/>
  <c r="B882" i="77"/>
  <c r="B372" i="77"/>
  <c r="B1172" i="77"/>
  <c r="B260" i="77"/>
  <c r="B275" i="77"/>
  <c r="B166" i="77"/>
  <c r="B1094" i="77"/>
  <c r="B223" i="77"/>
  <c r="B633" i="77"/>
  <c r="B215" i="77"/>
  <c r="B174" i="77"/>
  <c r="B302" i="77"/>
  <c r="B348" i="77"/>
  <c r="B883" i="77"/>
  <c r="B986" i="77"/>
  <c r="B248" i="77"/>
  <c r="B399" i="77"/>
  <c r="B224" i="77"/>
  <c r="B232" i="77"/>
  <c r="B349" i="77"/>
  <c r="B884" i="77"/>
  <c r="B1095" i="77"/>
  <c r="B586" i="77"/>
  <c r="B1096" i="77"/>
  <c r="B183" i="77"/>
  <c r="B885" i="77"/>
  <c r="B431" i="77"/>
  <c r="B205" i="77"/>
  <c r="B886" i="77"/>
  <c r="B400" i="77"/>
  <c r="B887" i="77"/>
  <c r="B1244" i="77"/>
  <c r="B350" i="77"/>
  <c r="B328" i="77"/>
  <c r="B888" i="77"/>
  <c r="B889" i="77"/>
  <c r="B890" i="77"/>
  <c r="B432" i="77"/>
  <c r="B370" i="77"/>
  <c r="B1200" i="77"/>
  <c r="B1201" i="77"/>
  <c r="B206" i="77"/>
  <c r="B891" i="77"/>
  <c r="B261" i="77"/>
  <c r="B276" i="77"/>
  <c r="B277" i="77"/>
  <c r="B401" i="77"/>
  <c r="B308" i="77"/>
  <c r="B1097" i="77"/>
  <c r="B238" i="77"/>
  <c r="B367" i="77"/>
  <c r="B239" i="77"/>
  <c r="B892" i="77"/>
  <c r="B1173" i="77"/>
  <c r="B893" i="77"/>
  <c r="B262" i="77"/>
  <c r="B894" i="77"/>
  <c r="B93" i="77"/>
  <c r="B228" i="77"/>
  <c r="B594" i="77"/>
  <c r="B214" i="77"/>
  <c r="B249" i="77"/>
  <c r="B1254" i="77"/>
  <c r="B207" i="77"/>
  <c r="B1098" i="77"/>
  <c r="B895" i="77"/>
  <c r="B351" i="77"/>
  <c r="B896" i="77"/>
  <c r="B897" i="77"/>
  <c r="B1174" i="77"/>
  <c r="B1261" i="77"/>
  <c r="B175" i="77"/>
  <c r="B124" i="77"/>
  <c r="B531" i="77"/>
  <c r="B1255" i="77"/>
  <c r="B898" i="77"/>
  <c r="B387" i="77"/>
  <c r="B388" i="77"/>
  <c r="B402" i="77"/>
  <c r="B1099" i="77"/>
  <c r="B414" i="77"/>
  <c r="B1245" i="77"/>
  <c r="B352" i="77"/>
  <c r="B353" i="77"/>
  <c r="B278" i="77"/>
  <c r="B195" i="77"/>
  <c r="B532" i="77"/>
  <c r="B1262" i="77"/>
  <c r="B167" i="77"/>
  <c r="B57" i="77"/>
  <c r="B899" i="77"/>
  <c r="B329" i="77"/>
  <c r="B303" i="77"/>
  <c r="B533" i="77"/>
  <c r="B693" i="77"/>
  <c r="B7" i="77"/>
  <c r="B1202" i="77"/>
  <c r="B1175" i="77"/>
  <c r="B534" i="77"/>
  <c r="B694" i="77"/>
  <c r="B581" i="77"/>
  <c r="B294" i="77"/>
  <c r="B900" i="77"/>
  <c r="B1246" i="77"/>
  <c r="B1256" i="77"/>
  <c r="B1176" i="77"/>
  <c r="B1100" i="77"/>
  <c r="B1177" i="77"/>
  <c r="B168" i="77"/>
  <c r="B901" i="77"/>
  <c r="B403" i="77"/>
  <c r="B176" i="77"/>
  <c r="B902" i="77"/>
  <c r="B903" i="77"/>
  <c r="B904" i="77"/>
  <c r="B452" i="77"/>
  <c r="B285" i="77"/>
  <c r="B905" i="77"/>
  <c r="B196" i="77"/>
  <c r="B906" i="77"/>
  <c r="B907" i="77"/>
  <c r="B908" i="77"/>
  <c r="B94" i="77"/>
  <c r="B909" i="77"/>
  <c r="B910" i="77"/>
  <c r="B354" i="77"/>
  <c r="B125" i="77"/>
  <c r="B233" i="77"/>
  <c r="B911" i="77"/>
  <c r="B355" i="77"/>
  <c r="B404" i="77"/>
  <c r="B356" i="77"/>
  <c r="B405" i="77"/>
  <c r="B389" i="77"/>
  <c r="B582" i="77"/>
  <c r="B912" i="77"/>
  <c r="B535" i="77"/>
  <c r="B357" i="77"/>
  <c r="B1178" i="77"/>
  <c r="B406" i="77"/>
  <c r="B536" i="77"/>
  <c r="B126" i="77"/>
  <c r="B279" i="77"/>
  <c r="B11" i="77"/>
  <c r="B913" i="77"/>
  <c r="B914" i="77"/>
  <c r="B915" i="77"/>
  <c r="B208" i="77"/>
  <c r="B916" i="77"/>
  <c r="B695" i="77"/>
  <c r="B537" i="77"/>
  <c r="B1179" i="77"/>
  <c r="B127" i="77"/>
  <c r="B407" i="77"/>
  <c r="B583" i="77"/>
  <c r="B696" i="77"/>
  <c r="B95" i="77"/>
  <c r="B96" i="77"/>
  <c r="B225" i="77"/>
  <c r="B265" i="77"/>
  <c r="B358" i="77"/>
  <c r="B634" i="77"/>
  <c r="B408" i="77"/>
  <c r="B1180" i="77"/>
  <c r="B1101" i="77"/>
  <c r="B917" i="77"/>
  <c r="B918" i="77"/>
  <c r="B919" i="77"/>
  <c r="B177" i="77"/>
  <c r="B920" i="77"/>
  <c r="B209" i="77"/>
  <c r="B390" i="77"/>
  <c r="B319" i="77"/>
  <c r="B921" i="77"/>
  <c r="B538" i="77"/>
  <c r="B922" i="77"/>
  <c r="B1181" i="77"/>
  <c r="B923" i="77"/>
  <c r="B373" i="77"/>
  <c r="B359" i="77"/>
  <c r="B924" i="77"/>
  <c r="B97" i="77"/>
  <c r="B360" i="77"/>
  <c r="B409" i="77"/>
  <c r="B98" i="77"/>
  <c r="B361" i="77"/>
  <c r="B925" i="77"/>
  <c r="B1182" i="77"/>
  <c r="B926" i="77"/>
  <c r="B226" i="77"/>
  <c r="B240" i="77"/>
  <c r="B362" i="77"/>
  <c r="B263" i="77"/>
  <c r="B201" i="77"/>
  <c r="B927" i="77"/>
  <c r="B928" i="77"/>
  <c r="B929" i="77"/>
  <c r="B539" i="77"/>
  <c r="B930" i="77"/>
  <c r="B15" i="77"/>
  <c r="B931" i="77"/>
  <c r="B932" i="77"/>
  <c r="B933" i="77"/>
  <c r="B934" i="77"/>
  <c r="B935" i="77"/>
  <c r="B1102" i="77"/>
  <c r="B936" i="77"/>
  <c r="B937" i="77"/>
  <c r="B1103" i="77"/>
  <c r="B938" i="77"/>
  <c r="B939" i="77"/>
  <c r="B58" i="77"/>
  <c r="B940" i="77"/>
  <c r="B941" i="77"/>
  <c r="B697" i="77"/>
  <c r="B59" i="77"/>
  <c r="B942" i="77"/>
  <c r="B635" i="77"/>
  <c r="B943" i="77"/>
  <c r="B944" i="77"/>
  <c r="B99" i="77"/>
  <c r="B616" i="77"/>
  <c r="B1183" i="77"/>
  <c r="B945" i="77"/>
  <c r="B1184" i="77"/>
  <c r="B391" i="77"/>
  <c r="B1185" i="77"/>
  <c r="B946" i="77"/>
  <c r="B1186" i="77"/>
  <c r="B947" i="77"/>
  <c r="B1187" i="77"/>
  <c r="B948" i="77"/>
  <c r="B540" i="77"/>
  <c r="B184" i="77"/>
  <c r="B128" i="77"/>
  <c r="B229" i="77"/>
  <c r="B1188" i="77"/>
  <c r="B1189" i="77"/>
  <c r="B1208" i="77"/>
  <c r="D814" i="77" l="1"/>
  <c r="D147" i="77"/>
  <c r="D456" i="77"/>
  <c r="D659" i="77"/>
  <c r="K814" i="77"/>
  <c r="K147" i="77"/>
  <c r="K456" i="77"/>
  <c r="K659" i="77"/>
  <c r="P1015" i="67"/>
  <c r="P361" i="67"/>
  <c r="P1026" i="67"/>
  <c r="P833" i="67"/>
  <c r="P628" i="67"/>
  <c r="P879" i="67"/>
  <c r="P209" i="67"/>
  <c r="P1159" i="67"/>
  <c r="P690" i="67"/>
  <c r="P1042" i="67"/>
  <c r="P412" i="67"/>
  <c r="P862" i="67"/>
  <c r="P29" i="67"/>
  <c r="P217" i="67"/>
  <c r="P726" i="67"/>
  <c r="P31" i="67"/>
  <c r="P130" i="67"/>
  <c r="P466" i="67"/>
  <c r="P944" i="67"/>
  <c r="P92" i="67"/>
  <c r="P911" i="67"/>
  <c r="P531" i="67"/>
  <c r="P981" i="67"/>
  <c r="P674" i="67"/>
  <c r="P1051" i="67"/>
  <c r="P1227" i="67"/>
  <c r="P975" i="67"/>
  <c r="P1100" i="67"/>
  <c r="P845" i="67"/>
  <c r="P1228" i="67"/>
  <c r="P796" i="67"/>
  <c r="P921" i="67"/>
  <c r="P964" i="67"/>
  <c r="P752" i="67"/>
  <c r="P317" i="67"/>
  <c r="P1104" i="67"/>
  <c r="P1225" i="67"/>
  <c r="P588" i="67"/>
  <c r="P498" i="67"/>
  <c r="P829" i="67"/>
  <c r="P184" i="67"/>
  <c r="P1229" i="67"/>
  <c r="P658" i="67"/>
  <c r="P877" i="67"/>
  <c r="P391" i="67"/>
  <c r="P1182" i="67"/>
  <c r="P987" i="67"/>
  <c r="P497" i="67"/>
  <c r="P649" i="67"/>
  <c r="P501" i="67"/>
  <c r="P894" i="67"/>
  <c r="P915" i="67"/>
  <c r="P82" i="67"/>
  <c r="P935" i="67"/>
  <c r="P1179" i="67"/>
  <c r="P1125" i="67"/>
  <c r="P842" i="67"/>
  <c r="P1259" i="67"/>
  <c r="P328" i="67"/>
  <c r="P151" i="67"/>
  <c r="P660" i="67"/>
  <c r="P88" i="67"/>
  <c r="P377" i="67"/>
  <c r="P718" i="67"/>
  <c r="P906" i="67"/>
  <c r="P351" i="67"/>
  <c r="P291" i="67"/>
  <c r="P805" i="67"/>
  <c r="P1016" i="67"/>
  <c r="P1194" i="67"/>
  <c r="P434" i="67"/>
  <c r="P521" i="67"/>
  <c r="P442" i="67"/>
  <c r="P952" i="67"/>
  <c r="P387" i="67"/>
  <c r="P656" i="67"/>
  <c r="P616" i="67"/>
  <c r="P30" i="67"/>
  <c r="P516" i="67"/>
  <c r="P286" i="67"/>
  <c r="P303" i="67"/>
  <c r="P591" i="67"/>
  <c r="P111" i="67"/>
  <c r="P643" i="67"/>
  <c r="P648" i="67"/>
  <c r="P503" i="67"/>
  <c r="P324" i="67"/>
  <c r="P105" i="67"/>
  <c r="P853" i="67"/>
  <c r="P44" i="67"/>
  <c r="P675" i="67"/>
  <c r="P1038" i="67"/>
  <c r="P527" i="67"/>
  <c r="P47" i="67"/>
  <c r="P78" i="67"/>
  <c r="P1114" i="67"/>
  <c r="P762" i="67"/>
  <c r="P282" i="67"/>
  <c r="P713" i="67"/>
  <c r="P1197" i="67"/>
  <c r="P1173" i="67"/>
  <c r="P1009" i="67"/>
  <c r="P573" i="67"/>
  <c r="P190" i="67"/>
  <c r="P821" i="67"/>
  <c r="P406" i="67"/>
  <c r="P789" i="67"/>
  <c r="P360" i="67"/>
  <c r="P720" i="67"/>
  <c r="P302" i="67"/>
  <c r="P775" i="67"/>
  <c r="P285" i="67"/>
  <c r="P405" i="67"/>
  <c r="P506" i="67"/>
  <c r="P722" i="67"/>
  <c r="P290" i="67"/>
  <c r="P241" i="67"/>
  <c r="P464" i="67"/>
  <c r="P483" i="67"/>
  <c r="P554" i="67"/>
  <c r="P336" i="67"/>
  <c r="P683" i="67"/>
  <c r="P390" i="67"/>
  <c r="P647" i="67"/>
  <c r="P510" i="67"/>
  <c r="P914" i="67"/>
  <c r="P496" i="67"/>
  <c r="P594" i="67"/>
  <c r="P969" i="67"/>
  <c r="P322" i="67"/>
  <c r="P24" i="67"/>
  <c r="P55" i="67"/>
  <c r="P566" i="67"/>
  <c r="P49" i="67"/>
  <c r="P414" i="67"/>
  <c r="P850" i="67"/>
  <c r="P740" i="67"/>
  <c r="P852" i="67"/>
  <c r="P943" i="67"/>
  <c r="P200" i="67"/>
  <c r="P1043" i="67"/>
  <c r="P34" i="67"/>
  <c r="P124" i="67"/>
  <c r="P409" i="67"/>
  <c r="P150" i="67"/>
  <c r="P214" i="67"/>
  <c r="P536" i="67"/>
  <c r="P545" i="67"/>
  <c r="P644" i="67"/>
  <c r="P306" i="67"/>
  <c r="P75" i="67"/>
  <c r="P703" i="67"/>
  <c r="P621" i="67"/>
  <c r="P211" i="67"/>
  <c r="P1087" i="67"/>
  <c r="P904" i="67"/>
  <c r="P1170" i="67"/>
  <c r="P1205" i="67"/>
  <c r="P370" i="67"/>
  <c r="P1181" i="67"/>
  <c r="P422" i="67"/>
  <c r="P113" i="67"/>
  <c r="P857" i="67"/>
  <c r="P449" i="67"/>
  <c r="P949" i="67"/>
  <c r="P1143" i="67"/>
  <c r="P196" i="67"/>
  <c r="P1209" i="67"/>
  <c r="P856" i="67"/>
  <c r="P172" i="67"/>
  <c r="P144" i="67"/>
  <c r="P1150" i="67"/>
  <c r="P85" i="67"/>
  <c r="P634" i="67"/>
  <c r="P162" i="67"/>
  <c r="P772" i="67"/>
  <c r="P774" i="67"/>
  <c r="P523" i="67"/>
  <c r="P680" i="67"/>
  <c r="P433" i="67"/>
  <c r="P956" i="67"/>
  <c r="P80" i="67"/>
  <c r="P1138" i="67"/>
  <c r="P1014" i="67"/>
  <c r="P1003" i="67"/>
  <c r="P1254" i="67"/>
  <c r="P375" i="67"/>
  <c r="P810" i="67"/>
  <c r="P246" i="67"/>
  <c r="P1086" i="67"/>
  <c r="P1092" i="67"/>
  <c r="P606" i="67"/>
  <c r="P66" i="67"/>
  <c r="P1211" i="67"/>
  <c r="P1234" i="67"/>
  <c r="P270" i="67"/>
  <c r="P131" i="67"/>
  <c r="P1049" i="67"/>
  <c r="P548" i="67"/>
  <c r="P618" i="67"/>
  <c r="P467" i="67"/>
  <c r="P724" i="67"/>
  <c r="P798" i="67"/>
  <c r="P1065" i="67"/>
  <c r="P819" i="67"/>
  <c r="P931" i="67"/>
  <c r="P992" i="67"/>
  <c r="P132" i="67"/>
  <c r="P968" i="67"/>
  <c r="P1224" i="67"/>
  <c r="P846" i="67"/>
  <c r="P861" i="67"/>
  <c r="P576" i="67"/>
  <c r="P558" i="67"/>
  <c r="P155" i="67"/>
  <c r="P300" i="67"/>
  <c r="P600" i="67"/>
  <c r="P595" i="67"/>
  <c r="P948" i="67"/>
  <c r="P350" i="67"/>
  <c r="P936" i="67"/>
  <c r="P765" i="67"/>
  <c r="P395" i="67"/>
  <c r="P1000" i="67"/>
  <c r="P378" i="67"/>
  <c r="P210" i="67"/>
  <c r="P1171" i="67"/>
  <c r="P143" i="67"/>
  <c r="P908" i="67"/>
  <c r="P1248" i="67"/>
  <c r="P312" i="67"/>
  <c r="P1255" i="67"/>
  <c r="P584" i="67"/>
  <c r="P1145" i="67"/>
  <c r="P97" i="67"/>
  <c r="P652" i="67"/>
  <c r="P760" i="67"/>
  <c r="P152" i="67"/>
  <c r="P854" i="67"/>
  <c r="P278" i="67"/>
  <c r="P522" i="67"/>
  <c r="P455" i="67"/>
  <c r="P693" i="67"/>
  <c r="P514" i="67"/>
  <c r="P1158" i="67"/>
  <c r="P1260" i="67"/>
  <c r="P794" i="67"/>
  <c r="P315" i="67"/>
  <c r="P238" i="67"/>
  <c r="P21" i="67"/>
  <c r="P669" i="67"/>
  <c r="P424" i="67"/>
  <c r="P18" i="67"/>
  <c r="P965" i="67"/>
  <c r="P447" i="67"/>
  <c r="P326" i="67"/>
  <c r="P631" i="67"/>
  <c r="P206" i="67"/>
  <c r="P171" i="67"/>
  <c r="P559" i="67"/>
  <c r="P955" i="67"/>
  <c r="P331" i="67"/>
  <c r="P670" i="67"/>
  <c r="P1093" i="67"/>
  <c r="P436" i="67"/>
  <c r="P746" i="67"/>
  <c r="P1129" i="67"/>
  <c r="P64" i="67"/>
  <c r="P1198" i="67"/>
  <c r="P382" i="67"/>
  <c r="P311" i="67"/>
  <c r="P813" i="67"/>
  <c r="P532" i="67"/>
  <c r="P309" i="67"/>
  <c r="P716" i="67"/>
  <c r="P587" i="67"/>
  <c r="P310" i="67"/>
  <c r="P298" i="67"/>
  <c r="P1236" i="67"/>
  <c r="P437" i="67"/>
  <c r="P925" i="67"/>
  <c r="P342" i="67"/>
  <c r="P116" i="67"/>
  <c r="P323" i="67"/>
  <c r="P123" i="67"/>
  <c r="P1238" i="67"/>
  <c r="P1231" i="67"/>
  <c r="P896" i="67"/>
  <c r="P398" i="67"/>
  <c r="P953" i="67"/>
  <c r="P292" i="67"/>
  <c r="P830" i="67"/>
  <c r="P1163" i="67"/>
  <c r="P154" i="67"/>
  <c r="P384" i="67"/>
  <c r="P1078" i="67"/>
  <c r="P13" i="67"/>
  <c r="P645" i="67"/>
  <c r="P596" i="67"/>
  <c r="P276" i="67"/>
  <c r="P891" i="67"/>
  <c r="P893" i="67"/>
  <c r="P519" i="67"/>
  <c r="P63" i="67"/>
  <c r="P831" i="67"/>
  <c r="P567" i="67"/>
  <c r="P783" i="67"/>
  <c r="P163" i="67"/>
  <c r="P751" i="67"/>
  <c r="P1001" i="67"/>
  <c r="P299" i="67"/>
  <c r="P133" i="67"/>
  <c r="P1165" i="67"/>
  <c r="P867" i="67"/>
  <c r="P549" i="67"/>
  <c r="P95" i="67"/>
  <c r="P791" i="67"/>
  <c r="P808" i="67"/>
  <c r="P279" i="67"/>
  <c r="P304" i="67"/>
  <c r="P865" i="67"/>
  <c r="P1252" i="67"/>
  <c r="P620" i="67"/>
  <c r="P882" i="67"/>
  <c r="P793" i="67"/>
  <c r="P682" i="67"/>
  <c r="P1203" i="67"/>
  <c r="P5" i="67"/>
  <c r="P638" i="67"/>
  <c r="P844" i="67"/>
  <c r="P107" i="67"/>
  <c r="P738" i="67"/>
  <c r="P593" i="67"/>
  <c r="P1080" i="67"/>
  <c r="P630" i="67"/>
  <c r="P1164" i="67"/>
  <c r="P17" i="67"/>
  <c r="P551" i="67"/>
  <c r="P1060" i="67"/>
  <c r="P666" i="67"/>
  <c r="P208" i="67"/>
  <c r="P125" i="67"/>
  <c r="P330" i="67"/>
  <c r="P296" i="67"/>
  <c r="P96" i="67"/>
  <c r="P725" i="67"/>
  <c r="P205" i="67"/>
  <c r="P1035" i="67"/>
  <c r="P755" i="67"/>
  <c r="P1176" i="67"/>
  <c r="P1071" i="67"/>
  <c r="P337" i="67"/>
  <c r="P186" i="67"/>
  <c r="P1256" i="67"/>
  <c r="P1047" i="67"/>
  <c r="P615" i="67"/>
  <c r="P1117" i="67"/>
  <c r="P769" i="67"/>
  <c r="P739" i="67"/>
  <c r="P1039" i="67"/>
  <c r="P175" i="67"/>
  <c r="P1110" i="67"/>
  <c r="P448" i="67"/>
  <c r="P971" i="67"/>
  <c r="P681" i="67"/>
  <c r="P462" i="67"/>
  <c r="P592" i="67"/>
  <c r="P642" i="67"/>
  <c r="P1168" i="67"/>
  <c r="P1200" i="67"/>
  <c r="P664" i="67"/>
  <c r="P432" i="67"/>
  <c r="P491" i="67"/>
  <c r="P1050" i="67"/>
  <c r="P68" i="67"/>
  <c r="P818" i="67"/>
  <c r="P933" i="67"/>
  <c r="P413" i="67"/>
  <c r="P254" i="67"/>
  <c r="P1142" i="67"/>
  <c r="P1020" i="67"/>
  <c r="P958" i="67"/>
  <c r="P1108" i="67"/>
  <c r="P363" i="67"/>
  <c r="P1027" i="67"/>
  <c r="P768" i="67"/>
  <c r="P1069" i="67"/>
  <c r="P624" i="67"/>
  <c r="P266" i="67"/>
  <c r="P1059" i="67"/>
  <c r="P863" i="67"/>
  <c r="P418" i="67"/>
  <c r="P995" i="67"/>
  <c r="P71" i="67"/>
  <c r="P605" i="67"/>
  <c r="P98" i="67"/>
  <c r="P575" i="67"/>
  <c r="P851" i="67"/>
  <c r="P922" i="67"/>
  <c r="P167" i="67"/>
  <c r="P676" i="67"/>
  <c r="P444" i="67"/>
  <c r="P928" i="67"/>
  <c r="P178" i="67"/>
  <c r="P855" i="67"/>
  <c r="P950" i="67"/>
  <c r="P892" i="67"/>
  <c r="P1032" i="67"/>
  <c r="P505" i="67"/>
  <c r="P556" i="67"/>
  <c r="P215" i="67"/>
  <c r="P1076" i="67"/>
  <c r="P864" i="67"/>
  <c r="P1151" i="67"/>
  <c r="P564" i="67"/>
  <c r="P582" i="67"/>
  <c r="P275" i="67"/>
  <c r="P164" i="67"/>
  <c r="P1213" i="67"/>
  <c r="P380" i="67"/>
  <c r="P465" i="67"/>
  <c r="P42" i="67"/>
  <c r="P581" i="67"/>
  <c r="P609" i="67"/>
  <c r="P577" i="67"/>
  <c r="P1222" i="67"/>
  <c r="P629" i="67"/>
  <c r="P749" i="67"/>
  <c r="P1140" i="67"/>
  <c r="P352" i="67"/>
  <c r="P632" i="67"/>
  <c r="P671" i="67"/>
  <c r="P426" i="67"/>
  <c r="P712" i="67"/>
  <c r="P1155" i="67"/>
  <c r="P471" i="67"/>
  <c r="P826" i="67"/>
  <c r="P704" i="67"/>
  <c r="P355" i="67"/>
  <c r="P619" i="67"/>
  <c r="P25" i="67"/>
  <c r="P1157" i="67"/>
  <c r="P319" i="67"/>
  <c r="P198" i="67"/>
  <c r="P868" i="67"/>
  <c r="P1022" i="67"/>
  <c r="P173" i="67"/>
  <c r="P334" i="67"/>
  <c r="P468" i="67"/>
  <c r="P109" i="67"/>
  <c r="P1044" i="67"/>
  <c r="P985" i="67"/>
  <c r="P923" i="67"/>
  <c r="P747" i="67"/>
  <c r="P926" i="67"/>
  <c r="P934" i="67"/>
  <c r="P782" i="67"/>
  <c r="P733" i="67"/>
  <c r="P8" i="67"/>
  <c r="P694" i="67"/>
  <c r="P1144" i="67"/>
  <c r="P771" i="67"/>
  <c r="P490" i="67"/>
  <c r="P1193" i="67"/>
  <c r="P598" i="67"/>
  <c r="P1167" i="67"/>
  <c r="P61" i="67"/>
  <c r="P431" i="67"/>
  <c r="P569" i="67"/>
  <c r="P912" i="67"/>
  <c r="P137" i="67"/>
  <c r="P835" i="67"/>
  <c r="P650" i="67"/>
  <c r="P446" i="67"/>
  <c r="P1191" i="67"/>
  <c r="P509" i="67"/>
  <c r="P1174" i="67"/>
  <c r="P871" i="67"/>
  <c r="P814" i="67"/>
  <c r="P213" i="67"/>
  <c r="P1074" i="67"/>
  <c r="P441" i="67"/>
  <c r="P717" i="67"/>
  <c r="P902" i="67"/>
  <c r="P881" i="67"/>
  <c r="P711" i="67"/>
  <c r="P1113" i="67"/>
  <c r="P1002" i="67"/>
  <c r="P709" i="67"/>
  <c r="P599" i="67"/>
  <c r="P504" i="67"/>
  <c r="P335" i="67"/>
  <c r="P972" i="67"/>
  <c r="P1040" i="67"/>
  <c r="P119" i="67"/>
  <c r="P1068" i="67"/>
  <c r="P552" i="67"/>
  <c r="P617" i="67"/>
  <c r="P1175" i="67"/>
  <c r="P50" i="67"/>
  <c r="P484" i="67"/>
  <c r="P540" i="67"/>
  <c r="P122" i="67"/>
  <c r="P397" i="67"/>
  <c r="P1237" i="67"/>
  <c r="P1230" i="67"/>
  <c r="P790" i="67"/>
  <c r="P142" i="67"/>
  <c r="P472" i="67"/>
  <c r="P274" i="67"/>
  <c r="P887" i="67"/>
  <c r="P364" i="67"/>
  <c r="P913" i="67"/>
  <c r="P678" i="67"/>
  <c r="P889" i="67"/>
  <c r="P445" i="67"/>
  <c r="P499" i="67"/>
  <c r="P263" i="67"/>
  <c r="P320" i="67"/>
  <c r="P374" i="67"/>
  <c r="P383" i="67"/>
  <c r="P141" i="67"/>
  <c r="P754" i="67"/>
  <c r="P159" i="67"/>
  <c r="P640" i="67"/>
  <c r="P727" i="67"/>
  <c r="P108" i="67"/>
  <c r="P349" i="67"/>
  <c r="P1090" i="67"/>
  <c r="P537" i="67"/>
  <c r="P978" i="67"/>
  <c r="P341" i="67"/>
  <c r="P1223" i="67"/>
  <c r="P420" i="67"/>
  <c r="P777" i="67"/>
  <c r="P524" i="67"/>
  <c r="P1062" i="67"/>
  <c r="P1128" i="67"/>
  <c r="P1188" i="67"/>
  <c r="P589" i="67"/>
  <c r="P453" i="67"/>
  <c r="P677" i="67"/>
  <c r="P348" i="67"/>
  <c r="P11" i="67"/>
  <c r="P1085" i="67"/>
  <c r="P780" i="67"/>
  <c r="P176" i="67"/>
  <c r="P51" i="67"/>
  <c r="P1133" i="67"/>
  <c r="P1004" i="67"/>
  <c r="P365" i="67"/>
  <c r="P982" i="67"/>
  <c r="P1178" i="67"/>
  <c r="P1192" i="67"/>
  <c r="P799" i="67"/>
  <c r="P636" i="67"/>
  <c r="P388" i="67"/>
  <c r="P333" i="67"/>
  <c r="P736" i="67"/>
  <c r="P977" i="67"/>
  <c r="P1053" i="67"/>
  <c r="P187" i="67"/>
  <c r="P86" i="67"/>
  <c r="P753" i="67"/>
  <c r="P245" i="67"/>
  <c r="P608" i="67"/>
  <c r="P1172" i="67"/>
  <c r="P635" i="67"/>
  <c r="P102" i="67"/>
  <c r="P177" i="67"/>
  <c r="P38" i="67"/>
  <c r="P533" i="67"/>
  <c r="P264" i="67"/>
  <c r="P1141" i="67"/>
  <c r="P663" i="67"/>
  <c r="P1056" i="67"/>
  <c r="P824" i="67"/>
  <c r="P307" i="67"/>
  <c r="P289" i="67"/>
  <c r="P1024" i="67"/>
  <c r="P339" i="67"/>
  <c r="P284" i="67"/>
  <c r="P1031" i="67"/>
  <c r="P353" i="67"/>
  <c r="P966" i="67"/>
  <c r="P1206" i="67"/>
  <c r="P667" i="67"/>
  <c r="P625" i="67"/>
  <c r="P1025" i="67"/>
  <c r="P807" i="67"/>
  <c r="P265" i="67"/>
  <c r="P886" i="67"/>
  <c r="P947" i="67"/>
  <c r="P318" i="67"/>
  <c r="P204" i="67"/>
  <c r="P153" i="67"/>
  <c r="P1127" i="67"/>
  <c r="P822" i="67"/>
  <c r="P1146" i="67"/>
  <c r="P773" i="67"/>
  <c r="P1235" i="67"/>
  <c r="P633" i="67"/>
  <c r="P1190" i="67"/>
  <c r="P1028" i="67"/>
  <c r="P1196" i="67"/>
  <c r="P779" i="67"/>
  <c r="P438" i="67"/>
  <c r="P543" i="67"/>
  <c r="P994" i="67"/>
  <c r="P473" i="67"/>
  <c r="P161" i="67"/>
  <c r="P389" i="67"/>
  <c r="P314" i="67"/>
  <c r="P875" i="67"/>
  <c r="P916" i="67"/>
  <c r="P721" i="67"/>
  <c r="P803" i="67"/>
  <c r="P919" i="67"/>
  <c r="P429" i="67"/>
  <c r="P1098" i="67"/>
  <c r="P1137" i="67"/>
  <c r="P1012" i="67"/>
  <c r="P828" i="67"/>
  <c r="P403" i="67"/>
  <c r="P9" i="67"/>
  <c r="P295" i="67"/>
  <c r="P553" i="67"/>
  <c r="P417" i="67"/>
  <c r="P903" i="67"/>
  <c r="P1221" i="67"/>
  <c r="P518" i="67"/>
  <c r="P1136" i="67"/>
  <c r="P508" i="67"/>
  <c r="P627" i="67"/>
  <c r="P489" i="67"/>
  <c r="P623" i="67"/>
  <c r="P705" i="67"/>
  <c r="P699" i="67"/>
  <c r="P730" i="67"/>
  <c r="P346" i="67"/>
  <c r="P140" i="67"/>
  <c r="P1112" i="67"/>
  <c r="P1005" i="67"/>
  <c r="P183" i="67"/>
  <c r="P327" i="67"/>
  <c r="P960" i="67"/>
  <c r="P272" i="67"/>
  <c r="P817" i="67"/>
  <c r="P580" i="67"/>
  <c r="P1216" i="67"/>
  <c r="P696" i="67"/>
  <c r="P1247" i="67"/>
  <c r="P917" i="67"/>
  <c r="P997" i="67"/>
  <c r="P847" i="67"/>
  <c r="P1250" i="67"/>
  <c r="P81" i="67"/>
  <c r="P400" i="67"/>
  <c r="P347" i="67"/>
  <c r="P20" i="67"/>
  <c r="P393" i="67"/>
  <c r="P399" i="67"/>
  <c r="P1257" i="67"/>
  <c r="P841" i="67"/>
  <c r="P267" i="67"/>
  <c r="P878" i="67"/>
  <c r="P84" i="67"/>
  <c r="P655" i="67"/>
  <c r="P1226" i="67"/>
  <c r="P1177" i="67"/>
  <c r="P165" i="67"/>
  <c r="P729" i="67"/>
  <c r="P1030" i="67"/>
  <c r="P929" i="67"/>
  <c r="P909" i="67"/>
  <c r="P87" i="67"/>
  <c r="P1185" i="67"/>
  <c r="P62" i="67"/>
  <c r="P520" i="67"/>
  <c r="P477" i="67"/>
  <c r="P1202" i="67"/>
  <c r="P1233" i="67"/>
  <c r="P689" i="67"/>
  <c r="P827" i="67"/>
  <c r="P843" i="67"/>
  <c r="P316" i="67"/>
  <c r="P65" i="67"/>
  <c r="P1232" i="67"/>
  <c r="P967" i="67"/>
  <c r="P737" i="67"/>
  <c r="P280" i="67"/>
  <c r="P12" i="67"/>
  <c r="P240" i="67"/>
  <c r="P381" i="67"/>
  <c r="P998" i="67"/>
  <c r="P1081" i="67"/>
  <c r="P989" i="67"/>
  <c r="P1189" i="67"/>
  <c r="P707" i="67"/>
  <c r="P1111" i="67"/>
  <c r="P1120" i="67"/>
  <c r="P439" i="67"/>
  <c r="P89" i="67"/>
  <c r="P860" i="67"/>
  <c r="P457" i="67"/>
  <c r="P158" i="67"/>
  <c r="P555" i="67"/>
  <c r="P23" i="67"/>
  <c r="P961" i="67"/>
  <c r="P778" i="67"/>
  <c r="P40" i="67"/>
  <c r="P392" i="67"/>
  <c r="P1149" i="67"/>
  <c r="P1246" i="67"/>
  <c r="P697" i="67"/>
  <c r="P706" i="67"/>
  <c r="P407" i="67"/>
  <c r="P128" i="67"/>
  <c r="P849" i="67"/>
  <c r="P345" i="67"/>
  <c r="P1243" i="67"/>
  <c r="P1152" i="67"/>
  <c r="P766" i="67"/>
  <c r="P742" i="67"/>
  <c r="P734" i="67"/>
  <c r="P1116" i="67"/>
  <c r="P654" i="67"/>
  <c r="P301" i="67"/>
  <c r="P714" i="67"/>
  <c r="P463" i="67"/>
  <c r="P181" i="67"/>
  <c r="P1101" i="67"/>
  <c r="P957" i="67"/>
  <c r="P565" i="67"/>
  <c r="P613" i="67"/>
  <c r="P542" i="67"/>
  <c r="P984" i="67"/>
  <c r="P1013" i="67"/>
  <c r="P1119" i="67"/>
  <c r="P27" i="67"/>
  <c r="P35" i="67"/>
  <c r="P459" i="67"/>
  <c r="P858" i="67"/>
  <c r="P590" i="67"/>
  <c r="P94" i="67"/>
  <c r="P1154" i="67"/>
  <c r="P970" i="67"/>
  <c r="P427" i="67"/>
  <c r="P373" i="67"/>
  <c r="P692" i="67"/>
  <c r="P182" i="67"/>
  <c r="P764" i="67"/>
  <c r="P563" i="67"/>
  <c r="P242" i="67"/>
  <c r="P837" i="67"/>
  <c r="P43" i="67"/>
  <c r="P802" i="67"/>
  <c r="P423" i="67"/>
  <c r="P201" i="67"/>
  <c r="P685" i="67"/>
  <c r="P758" i="67"/>
  <c r="P58" i="67"/>
  <c r="P1118" i="67"/>
  <c r="P1041" i="67"/>
  <c r="P988" i="67"/>
  <c r="P100" i="67"/>
  <c r="P135" i="67"/>
  <c r="P586" i="67"/>
  <c r="P838" i="67"/>
  <c r="P1084" i="67"/>
  <c r="P834" i="67"/>
  <c r="P930" i="67"/>
  <c r="P874" i="67"/>
  <c r="P1052" i="67"/>
  <c r="P823" i="67"/>
  <c r="P329" i="67"/>
  <c r="P544" i="67"/>
  <c r="P731" i="67"/>
  <c r="P354" i="67"/>
  <c r="P321" i="67"/>
  <c r="P1070" i="67"/>
  <c r="P539" i="67"/>
  <c r="P920" i="67"/>
  <c r="P515" i="67"/>
  <c r="P180" i="67"/>
  <c r="P602" i="67"/>
  <c r="P873" i="67"/>
  <c r="P653" i="67"/>
  <c r="P57" i="67"/>
  <c r="P191" i="67"/>
  <c r="P258" i="67"/>
  <c r="P1153" i="67"/>
  <c r="P396" i="67"/>
  <c r="P15" i="67"/>
  <c r="P700" i="67"/>
  <c r="P404" i="67"/>
  <c r="P601" i="67"/>
  <c r="P197" i="67"/>
  <c r="P145" i="67"/>
  <c r="P1166" i="67"/>
  <c r="P757" i="67"/>
  <c r="P1126" i="67"/>
  <c r="P937" i="67"/>
  <c r="P547" i="67"/>
  <c r="P942" i="67"/>
  <c r="P294" i="67"/>
  <c r="P884" i="67"/>
  <c r="P376" i="67"/>
  <c r="P1262" i="67"/>
  <c r="P1033" i="67"/>
  <c r="P112" i="67"/>
  <c r="P804" i="67"/>
  <c r="P996" i="67"/>
  <c r="P48" i="67"/>
  <c r="P715" i="67"/>
  <c r="P728" i="67"/>
  <c r="P513" i="67"/>
  <c r="P1199" i="67"/>
  <c r="P637" i="67"/>
  <c r="P1029" i="67"/>
  <c r="P895" i="67"/>
  <c r="P1249" i="67"/>
  <c r="P157" i="67"/>
  <c r="P411" i="67"/>
  <c r="P344" i="67"/>
  <c r="P1099" i="67"/>
  <c r="P1106" i="67"/>
  <c r="P604" i="67"/>
  <c r="P332" i="67"/>
  <c r="P1008" i="67"/>
  <c r="P550" i="67"/>
  <c r="P763" i="67"/>
  <c r="P19" i="67"/>
  <c r="P22" i="67"/>
  <c r="P1096" i="67"/>
  <c r="P702" i="67"/>
  <c r="P560" i="67"/>
  <c r="P973" i="67"/>
  <c r="P866" i="67"/>
  <c r="P924" i="67"/>
  <c r="P408" i="67"/>
  <c r="P39" i="67"/>
  <c r="P46" i="67"/>
  <c r="P212" i="67"/>
  <c r="P494" i="67"/>
  <c r="P719" i="67"/>
  <c r="P946" i="67"/>
  <c r="P1073" i="67"/>
  <c r="P440" i="67"/>
  <c r="P1124" i="67"/>
  <c r="P870" i="67"/>
  <c r="P788" i="67"/>
  <c r="P641" i="67"/>
  <c r="P1011" i="67"/>
  <c r="P1241" i="67"/>
  <c r="P1097" i="67"/>
  <c r="P898" i="67"/>
  <c r="P1258" i="67"/>
  <c r="P1240" i="67"/>
  <c r="P460" i="67"/>
  <c r="P271" i="67"/>
  <c r="P963" i="67"/>
  <c r="P1094" i="67"/>
  <c r="P983" i="67"/>
  <c r="P1134" i="67"/>
  <c r="P1169" i="67"/>
  <c r="P1132" i="67"/>
  <c r="P458" i="67"/>
  <c r="P33" i="67"/>
  <c r="P485" i="67"/>
  <c r="P811" i="67"/>
  <c r="P561" i="67"/>
  <c r="P885" i="67"/>
  <c r="P1245" i="67"/>
  <c r="P325" i="67"/>
  <c r="P939" i="67"/>
  <c r="P962" i="67"/>
  <c r="P787" i="67"/>
  <c r="P1162" i="67"/>
  <c r="P557" i="67"/>
  <c r="P149" i="67"/>
  <c r="P579" i="67"/>
  <c r="P248" i="67"/>
  <c r="P1180" i="67"/>
  <c r="P1063" i="67"/>
  <c r="P673" i="67"/>
  <c r="P247" i="67"/>
  <c r="P562" i="67"/>
  <c r="P897" i="67"/>
  <c r="P614" i="67"/>
  <c r="P1037" i="67"/>
  <c r="P288" i="67"/>
  <c r="P1017" i="67"/>
  <c r="P475" i="67"/>
  <c r="P268" i="67"/>
  <c r="P744" i="67"/>
  <c r="P480" i="67"/>
  <c r="P1066" i="67"/>
  <c r="P202" i="67"/>
  <c r="P990" i="67"/>
  <c r="P277" i="67"/>
  <c r="P918" i="67"/>
  <c r="P451" i="67"/>
  <c r="P394" i="67"/>
  <c r="P999" i="67"/>
  <c r="P816" i="67"/>
  <c r="P910" i="67"/>
  <c r="P1045" i="67"/>
  <c r="P1130" i="67"/>
  <c r="P415" i="67"/>
  <c r="P1067" i="67"/>
  <c r="P4" i="67"/>
  <c r="P517" i="67"/>
  <c r="P1219" i="67"/>
  <c r="P461" i="67"/>
  <c r="P786" i="67"/>
  <c r="P526" i="67"/>
  <c r="P189" i="67"/>
  <c r="P974" i="67"/>
  <c r="P657" i="67"/>
  <c r="P1161" i="67"/>
  <c r="P216" i="67"/>
  <c r="P367" i="67"/>
  <c r="P160" i="67"/>
  <c r="P60" i="67"/>
  <c r="P379" i="67"/>
  <c r="P36" i="67"/>
  <c r="P980" i="67"/>
  <c r="P651" i="67"/>
  <c r="P672" i="67"/>
  <c r="P170" i="67"/>
  <c r="P456" i="67"/>
  <c r="P193" i="67"/>
  <c r="P646" i="67"/>
  <c r="P478" i="67"/>
  <c r="P53" i="67"/>
  <c r="P1242" i="67"/>
  <c r="P809" i="67"/>
  <c r="P743" i="67"/>
  <c r="P481" i="67"/>
  <c r="P1239" i="67"/>
  <c r="P507" i="67"/>
  <c r="P840" i="67"/>
  <c r="P511" i="67"/>
  <c r="P732" i="67"/>
  <c r="P735" i="67"/>
  <c r="P369" i="67"/>
  <c r="P410" i="67"/>
  <c r="P1095" i="67"/>
  <c r="P146" i="67"/>
  <c r="P570" i="67"/>
  <c r="P502" i="67"/>
  <c r="P688" i="67"/>
  <c r="P357" i="67"/>
  <c r="P430" i="67"/>
  <c r="P701" i="67"/>
  <c r="P574" i="67"/>
  <c r="P668" i="67"/>
  <c r="P954" i="67"/>
  <c r="P538" i="67"/>
  <c r="P585" i="67"/>
  <c r="P890" i="67"/>
  <c r="P185" i="67"/>
  <c r="P93" i="67"/>
  <c r="P251" i="67"/>
  <c r="P273" i="67"/>
  <c r="P495" i="67"/>
  <c r="P607" i="67"/>
  <c r="P188" i="67"/>
  <c r="P534" i="67"/>
  <c r="P612" i="67"/>
  <c r="P986" i="67"/>
  <c r="P1010" i="67"/>
  <c r="P1218" i="67"/>
  <c r="P1123" i="67"/>
  <c r="P372" i="67"/>
  <c r="P872" i="67"/>
  <c r="P708" i="67"/>
  <c r="P1018" i="67"/>
  <c r="P695" i="67"/>
  <c r="P1019" i="67"/>
  <c r="P79" i="67"/>
  <c r="P45" i="67"/>
  <c r="P168" i="67"/>
  <c r="P73" i="67"/>
  <c r="P1105" i="67"/>
  <c r="P1184" i="67"/>
  <c r="P756" i="67"/>
  <c r="P748" i="67"/>
  <c r="P70" i="67"/>
  <c r="P583" i="67"/>
  <c r="P106" i="67"/>
  <c r="P611" i="67"/>
  <c r="P691" i="67"/>
  <c r="P56" i="67"/>
  <c r="P1207" i="67"/>
  <c r="P52" i="67"/>
  <c r="P103" i="67"/>
  <c r="P784" i="67"/>
  <c r="P139" i="67"/>
  <c r="P257" i="67"/>
  <c r="P1107" i="67"/>
  <c r="P665" i="67"/>
  <c r="P37" i="67"/>
  <c r="P356" i="67"/>
  <c r="P684" i="67"/>
  <c r="P366" i="67"/>
  <c r="P662" i="67"/>
  <c r="P7" i="67"/>
  <c r="P454" i="67"/>
  <c r="P1115" i="67"/>
  <c r="P192" i="67"/>
  <c r="P880" i="67"/>
  <c r="P572" i="67"/>
  <c r="P839" i="67"/>
  <c r="P1055" i="67"/>
  <c r="P792" i="67"/>
  <c r="P1091" i="67"/>
  <c r="P1160" i="67"/>
  <c r="P1057" i="67"/>
  <c r="P16" i="67"/>
  <c r="P1253" i="67"/>
  <c r="P297" i="67"/>
  <c r="P1083" i="67"/>
  <c r="P1034" i="67"/>
  <c r="P148" i="67"/>
  <c r="P800" i="67"/>
  <c r="P101" i="67"/>
  <c r="P32" i="67"/>
  <c r="P767" i="67"/>
  <c r="P305" i="67"/>
  <c r="P797" i="67"/>
  <c r="P1061" i="67"/>
  <c r="P785" i="67"/>
  <c r="P991" i="67"/>
  <c r="P932" i="67"/>
  <c r="P443" i="67"/>
  <c r="P469" i="67"/>
  <c r="P1210" i="67"/>
  <c r="P1103" i="67"/>
  <c r="P770" i="67"/>
  <c r="P416" i="67"/>
  <c r="P1261" i="67"/>
  <c r="P1156" i="67"/>
  <c r="P244" i="67"/>
  <c r="P1135" i="67"/>
  <c r="P905" i="67"/>
  <c r="P269" i="67"/>
  <c r="P452" i="67"/>
  <c r="P340" i="67"/>
  <c r="P259" i="67"/>
  <c r="P401" i="67"/>
  <c r="P710" i="67"/>
  <c r="P927" i="67"/>
  <c r="P83" i="67"/>
  <c r="P126" i="67"/>
  <c r="P512" i="67"/>
  <c r="P1007" i="67"/>
  <c r="P820" i="67"/>
  <c r="P901" i="67"/>
  <c r="P941" i="67"/>
  <c r="P308" i="67"/>
  <c r="P1046" i="67"/>
  <c r="P876" i="67"/>
  <c r="P1195" i="67"/>
  <c r="P639" i="67"/>
  <c r="P741" i="67"/>
  <c r="P659" i="67"/>
  <c r="P476" i="67"/>
  <c r="P976" i="67"/>
  <c r="P869" i="67"/>
  <c r="P74" i="67"/>
  <c r="P1208" i="67"/>
  <c r="P69" i="67"/>
  <c r="P1088" i="67"/>
  <c r="P938" i="67"/>
  <c r="P525" i="67"/>
  <c r="P138" i="67"/>
  <c r="P883" i="67"/>
  <c r="P1082" i="67"/>
  <c r="P59" i="67"/>
  <c r="P759" i="67"/>
  <c r="P338" i="67"/>
  <c r="P1186" i="67"/>
  <c r="P67" i="67"/>
  <c r="P622" i="67"/>
  <c r="P1183" i="67"/>
  <c r="P1131" i="67"/>
  <c r="P362" i="67"/>
  <c r="P488" i="67"/>
  <c r="P385" i="67"/>
  <c r="P1054" i="67"/>
  <c r="P698" i="67"/>
  <c r="P1064" i="67"/>
  <c r="P26" i="67"/>
  <c r="P1121" i="67"/>
  <c r="P1244" i="67"/>
  <c r="P359" i="67"/>
  <c r="P597" i="67"/>
  <c r="P166" i="67"/>
  <c r="P815" i="67"/>
  <c r="P492" i="67"/>
  <c r="P129" i="67"/>
  <c r="P1075" i="67"/>
  <c r="P482" i="67"/>
  <c r="P371" i="67"/>
  <c r="P10" i="67"/>
  <c r="P41" i="67"/>
  <c r="P812" i="67"/>
  <c r="P1048" i="67"/>
  <c r="P888" i="67"/>
  <c r="P435" i="67"/>
  <c r="P568" i="67"/>
  <c r="P546" i="67"/>
  <c r="P687" i="67"/>
  <c r="P110" i="67"/>
  <c r="P243" i="67"/>
  <c r="P571" i="67"/>
  <c r="P686" i="67"/>
  <c r="P136" i="67"/>
  <c r="P493" i="67"/>
  <c r="P795" i="67"/>
  <c r="P134" i="67"/>
  <c r="P486" i="67"/>
  <c r="P661" i="67"/>
  <c r="P848" i="67"/>
  <c r="P907" i="67"/>
  <c r="P474" i="67"/>
  <c r="P255" i="67"/>
  <c r="P603" i="67"/>
  <c r="P1102" i="67"/>
  <c r="P1122" i="67"/>
  <c r="P421" i="67"/>
  <c r="P368" i="67"/>
  <c r="P610" i="67"/>
  <c r="P179" i="67"/>
  <c r="P72" i="67"/>
  <c r="P781" i="67"/>
  <c r="P199" i="67"/>
  <c r="P283" i="67"/>
  <c r="P281" i="67"/>
  <c r="P761" i="67"/>
  <c r="P801" i="67"/>
  <c r="P127" i="67"/>
  <c r="P1147" i="67"/>
  <c r="P256" i="67"/>
  <c r="P252" i="67"/>
  <c r="P313" i="67"/>
  <c r="P578" i="67"/>
  <c r="P450" i="67"/>
  <c r="P169" i="67"/>
  <c r="P679" i="67"/>
  <c r="P859" i="67"/>
  <c r="P1148" i="67"/>
  <c r="P1079" i="67"/>
  <c r="P156" i="67"/>
  <c r="P836" i="67"/>
  <c r="P1251" i="67"/>
  <c r="P1036" i="67"/>
  <c r="P194" i="67"/>
  <c r="P14" i="67"/>
  <c r="P945" i="67"/>
  <c r="P425" i="67"/>
  <c r="P203" i="67"/>
  <c r="P951" i="67"/>
  <c r="P825" i="67"/>
  <c r="P1021" i="67"/>
  <c r="P1077" i="67"/>
  <c r="P3" i="67"/>
  <c r="P6" i="67"/>
  <c r="P470" i="67"/>
  <c r="P1023" i="67"/>
  <c r="P1072" i="67"/>
  <c r="P287" i="67"/>
  <c r="P28" i="67"/>
  <c r="P959" i="67"/>
  <c r="P940" i="67"/>
  <c r="P207" i="67"/>
  <c r="P174" i="67"/>
  <c r="P832" i="67"/>
  <c r="P1139" i="67"/>
  <c r="P1212" i="67"/>
  <c r="P104" i="67"/>
  <c r="P479" i="67"/>
  <c r="P115" i="67"/>
  <c r="P402" i="67"/>
  <c r="P419" i="67"/>
  <c r="P723" i="67"/>
  <c r="P626" i="67"/>
  <c r="P899" i="67"/>
  <c r="P1204" i="67"/>
  <c r="P979" i="67"/>
  <c r="P147" i="67"/>
  <c r="P1109" i="67"/>
  <c r="P529" i="67"/>
  <c r="P1217" i="67"/>
  <c r="P90" i="67"/>
  <c r="P528" i="67"/>
  <c r="P541" i="67"/>
  <c r="P750" i="67"/>
  <c r="P806" i="67"/>
  <c r="P1089" i="67"/>
  <c r="P99" i="67"/>
  <c r="P1201" i="67"/>
  <c r="P195" i="67"/>
  <c r="P745" i="67"/>
  <c r="P900" i="67"/>
  <c r="P776" i="67"/>
  <c r="P386" i="67"/>
  <c r="P1220" i="67"/>
  <c r="P1187" i="67"/>
  <c r="P1058" i="67"/>
  <c r="P1214" i="67"/>
  <c r="P535" i="67"/>
  <c r="P530" i="67"/>
  <c r="P1215" i="67"/>
  <c r="P1006" i="67"/>
  <c r="P358" i="67"/>
  <c r="P343" i="67"/>
  <c r="P114" i="67"/>
  <c r="P293" i="67"/>
  <c r="P500" i="67"/>
  <c r="P428" i="67"/>
  <c r="P239" i="67"/>
  <c r="P487" i="67"/>
  <c r="P993" i="67"/>
  <c r="S993" i="67"/>
  <c r="S487" i="67"/>
  <c r="S239" i="67"/>
  <c r="S428" i="67"/>
  <c r="S500" i="67"/>
  <c r="S293" i="67"/>
  <c r="S114" i="67"/>
  <c r="S343" i="67"/>
  <c r="S358" i="67"/>
  <c r="S1006" i="67"/>
  <c r="S1215" i="67"/>
  <c r="S530" i="67"/>
  <c r="S535" i="67"/>
  <c r="S1214" i="67"/>
  <c r="S1058" i="67"/>
  <c r="S1187" i="67"/>
  <c r="S1220" i="67"/>
  <c r="S386" i="67"/>
  <c r="S776" i="67"/>
  <c r="S900" i="67"/>
  <c r="S745" i="67"/>
  <c r="S195" i="67"/>
  <c r="S1201" i="67"/>
  <c r="S99" i="67"/>
  <c r="S1089" i="67"/>
  <c r="S806" i="67"/>
  <c r="S750" i="67"/>
  <c r="S541" i="67"/>
  <c r="S528" i="67"/>
  <c r="S90" i="67"/>
  <c r="S1217" i="67"/>
  <c r="S529" i="67"/>
  <c r="S1109" i="67"/>
  <c r="S147" i="67"/>
  <c r="S979" i="67"/>
  <c r="S1204" i="67"/>
  <c r="S899" i="67"/>
  <c r="S626" i="67"/>
  <c r="S723" i="67"/>
  <c r="S419" i="67"/>
  <c r="S402" i="67"/>
  <c r="S115" i="67"/>
  <c r="S479" i="67"/>
  <c r="S104" i="67"/>
  <c r="S1212" i="67"/>
  <c r="S1139" i="67"/>
  <c r="S832" i="67"/>
  <c r="S174" i="67"/>
  <c r="S207" i="67"/>
  <c r="S940" i="67"/>
  <c r="S959" i="67"/>
  <c r="S28" i="67"/>
  <c r="S287" i="67"/>
  <c r="S1072" i="67"/>
  <c r="S1023" i="67"/>
  <c r="S470" i="67"/>
  <c r="S6" i="67"/>
  <c r="S3" i="67"/>
  <c r="S1077" i="67"/>
  <c r="S1021" i="67"/>
  <c r="S825" i="67"/>
  <c r="S951" i="67"/>
  <c r="S203" i="67"/>
  <c r="S425" i="67"/>
  <c r="S945" i="67"/>
  <c r="S14" i="67"/>
  <c r="S194" i="67"/>
  <c r="S1036" i="67"/>
  <c r="S1251" i="67"/>
  <c r="S836" i="67"/>
  <c r="S156" i="67"/>
  <c r="S1079" i="67"/>
  <c r="S1148" i="67"/>
  <c r="S859" i="67"/>
  <c r="S679" i="67"/>
  <c r="S169" i="67"/>
  <c r="S450" i="67"/>
  <c r="S578" i="67"/>
  <c r="S313" i="67"/>
  <c r="S252" i="67"/>
  <c r="S256" i="67"/>
  <c r="S1147" i="67"/>
  <c r="S127" i="67"/>
  <c r="S801" i="67"/>
  <c r="S761" i="67"/>
  <c r="S281" i="67"/>
  <c r="S283" i="67"/>
  <c r="S199" i="67"/>
  <c r="S781" i="67"/>
  <c r="S72" i="67"/>
  <c r="S179" i="67"/>
  <c r="S610" i="67"/>
  <c r="S368" i="67"/>
  <c r="S421" i="67"/>
  <c r="S1122" i="67"/>
  <c r="S1102" i="67"/>
  <c r="S603" i="67"/>
  <c r="S255" i="67"/>
  <c r="S474" i="67"/>
  <c r="S907" i="67"/>
  <c r="S848" i="67"/>
  <c r="S661" i="67"/>
  <c r="S486" i="67"/>
  <c r="S134" i="67"/>
  <c r="S795" i="67"/>
  <c r="S493" i="67"/>
  <c r="S136" i="67"/>
  <c r="S686" i="67"/>
  <c r="S571" i="67"/>
  <c r="S243" i="67"/>
  <c r="S110" i="67"/>
  <c r="S687" i="67"/>
  <c r="S546" i="67"/>
  <c r="S568" i="67"/>
  <c r="S435" i="67"/>
  <c r="S888" i="67"/>
  <c r="S1048" i="67"/>
  <c r="S812" i="67"/>
  <c r="S41" i="67"/>
  <c r="S10" i="67"/>
  <c r="S371" i="67"/>
  <c r="S482" i="67"/>
  <c r="S1075" i="67"/>
  <c r="S129" i="67"/>
  <c r="S492" i="67"/>
  <c r="S815" i="67"/>
  <c r="S166" i="67"/>
  <c r="S597" i="67"/>
  <c r="S359" i="67"/>
  <c r="S1244" i="67"/>
  <c r="S1121" i="67"/>
  <c r="S26" i="67"/>
  <c r="S1064" i="67"/>
  <c r="S698" i="67"/>
  <c r="S1054" i="67"/>
  <c r="S385" i="67"/>
  <c r="S488" i="67"/>
  <c r="S362" i="67"/>
  <c r="S1131" i="67"/>
  <c r="S1183" i="67"/>
  <c r="S622" i="67"/>
  <c r="S67" i="67"/>
  <c r="S1186" i="67"/>
  <c r="S338" i="67"/>
  <c r="S759" i="67"/>
  <c r="S59" i="67"/>
  <c r="S1082" i="67"/>
  <c r="S883" i="67"/>
  <c r="S138" i="67"/>
  <c r="S525" i="67"/>
  <c r="S938" i="67"/>
  <c r="S1088" i="67"/>
  <c r="S69" i="67"/>
  <c r="S1208" i="67"/>
  <c r="S74" i="67"/>
  <c r="S869" i="67"/>
  <c r="S976" i="67"/>
  <c r="S476" i="67"/>
  <c r="S659" i="67"/>
  <c r="S741" i="67"/>
  <c r="S639" i="67"/>
  <c r="S1195" i="67"/>
  <c r="S876" i="67"/>
  <c r="S1046" i="67"/>
  <c r="S308" i="67"/>
  <c r="S941" i="67"/>
  <c r="S901" i="67"/>
  <c r="S820" i="67"/>
  <c r="S1007" i="67"/>
  <c r="S512" i="67"/>
  <c r="S126" i="67"/>
  <c r="S83" i="67"/>
  <c r="S927" i="67"/>
  <c r="S710" i="67"/>
  <c r="S401" i="67"/>
  <c r="S259" i="67"/>
  <c r="S340" i="67"/>
  <c r="S452" i="67"/>
  <c r="S269" i="67"/>
  <c r="S905" i="67"/>
  <c r="S1135" i="67"/>
  <c r="S244" i="67"/>
  <c r="S1156" i="67"/>
  <c r="S1261" i="67"/>
  <c r="S416" i="67"/>
  <c r="S770" i="67"/>
  <c r="S1103" i="67"/>
  <c r="S1210" i="67"/>
  <c r="S469" i="67"/>
  <c r="S443" i="67"/>
  <c r="S932" i="67"/>
  <c r="S991" i="67"/>
  <c r="S785" i="67"/>
  <c r="S1061" i="67"/>
  <c r="S797" i="67"/>
  <c r="S305" i="67"/>
  <c r="S767" i="67"/>
  <c r="S32" i="67"/>
  <c r="S101" i="67"/>
  <c r="S800" i="67"/>
  <c r="S148" i="67"/>
  <c r="S1034" i="67"/>
  <c r="S1083" i="67"/>
  <c r="S297" i="67"/>
  <c r="S1253" i="67"/>
  <c r="S16" i="67"/>
  <c r="S1057" i="67"/>
  <c r="S1160" i="67"/>
  <c r="S1091" i="67"/>
  <c r="S792" i="67"/>
  <c r="S1055" i="67"/>
  <c r="S839" i="67"/>
  <c r="S572" i="67"/>
  <c r="S880" i="67"/>
  <c r="S192" i="67"/>
  <c r="S1115" i="67"/>
  <c r="S454" i="67"/>
  <c r="S7" i="67"/>
  <c r="S662" i="67"/>
  <c r="S366" i="67"/>
  <c r="S684" i="67"/>
  <c r="S356" i="67"/>
  <c r="S37" i="67"/>
  <c r="S665" i="67"/>
  <c r="S1107" i="67"/>
  <c r="S257" i="67"/>
  <c r="S139" i="67"/>
  <c r="S784" i="67"/>
  <c r="S103" i="67"/>
  <c r="S52" i="67"/>
  <c r="S1207" i="67"/>
  <c r="S56" i="67"/>
  <c r="S691" i="67"/>
  <c r="S611" i="67"/>
  <c r="S106" i="67"/>
  <c r="S583" i="67"/>
  <c r="S70" i="67"/>
  <c r="S748" i="67"/>
  <c r="S756" i="67"/>
  <c r="S1184" i="67"/>
  <c r="S1105" i="67"/>
  <c r="S73" i="67"/>
  <c r="S168" i="67"/>
  <c r="S45" i="67"/>
  <c r="S79" i="67"/>
  <c r="S1019" i="67"/>
  <c r="S695" i="67"/>
  <c r="S1018" i="67"/>
  <c r="S708" i="67"/>
  <c r="S872" i="67"/>
  <c r="S372" i="67"/>
  <c r="S1123" i="67"/>
  <c r="S1218" i="67"/>
  <c r="S1010" i="67"/>
  <c r="S986" i="67"/>
  <c r="S612" i="67"/>
  <c r="S534" i="67"/>
  <c r="S188" i="67"/>
  <c r="S607" i="67"/>
  <c r="S495" i="67"/>
  <c r="S273" i="67"/>
  <c r="S251" i="67"/>
  <c r="S93" i="67"/>
  <c r="S185" i="67"/>
  <c r="S890" i="67"/>
  <c r="S585" i="67"/>
  <c r="S538" i="67"/>
  <c r="S954" i="67"/>
  <c r="S668" i="67"/>
  <c r="S574" i="67"/>
  <c r="S701" i="67"/>
  <c r="S430" i="67"/>
  <c r="S357" i="67"/>
  <c r="S688" i="67"/>
  <c r="S502" i="67"/>
  <c r="S570" i="67"/>
  <c r="S146" i="67"/>
  <c r="S1095" i="67"/>
  <c r="S410" i="67"/>
  <c r="S369" i="67"/>
  <c r="S735" i="67"/>
  <c r="S732" i="67"/>
  <c r="S511" i="67"/>
  <c r="S840" i="67"/>
  <c r="S507" i="67"/>
  <c r="S1239" i="67"/>
  <c r="S481" i="67"/>
  <c r="S743" i="67"/>
  <c r="S809" i="67"/>
  <c r="S1242" i="67"/>
  <c r="S53" i="67"/>
  <c r="S478" i="67"/>
  <c r="S646" i="67"/>
  <c r="S193" i="67"/>
  <c r="S456" i="67"/>
  <c r="S170" i="67"/>
  <c r="S672" i="67"/>
  <c r="S651" i="67"/>
  <c r="S980" i="67"/>
  <c r="S36" i="67"/>
  <c r="S379" i="67"/>
  <c r="S60" i="67"/>
  <c r="S160" i="67"/>
  <c r="S367" i="67"/>
  <c r="S216" i="67"/>
  <c r="S1161" i="67"/>
  <c r="S657" i="67"/>
  <c r="S974" i="67"/>
  <c r="S189" i="67"/>
  <c r="S526" i="67"/>
  <c r="S786" i="67"/>
  <c r="S461" i="67"/>
  <c r="S1219" i="67"/>
  <c r="S517" i="67"/>
  <c r="S4" i="67"/>
  <c r="S1067" i="67"/>
  <c r="S415" i="67"/>
  <c r="S1130" i="67"/>
  <c r="S1045" i="67"/>
  <c r="S910" i="67"/>
  <c r="S816" i="67"/>
  <c r="S999" i="67"/>
  <c r="S394" i="67"/>
  <c r="S451" i="67"/>
  <c r="S918" i="67"/>
  <c r="S277" i="67"/>
  <c r="S990" i="67"/>
  <c r="S202" i="67"/>
  <c r="S1066" i="67"/>
  <c r="S480" i="67"/>
  <c r="S744" i="67"/>
  <c r="S268" i="67"/>
  <c r="S475" i="67"/>
  <c r="S1017" i="67"/>
  <c r="S288" i="67"/>
  <c r="S1037" i="67"/>
  <c r="S614" i="67"/>
  <c r="S897" i="67"/>
  <c r="S562" i="67"/>
  <c r="S247" i="67"/>
  <c r="S673" i="67"/>
  <c r="S1063" i="67"/>
  <c r="S1180" i="67"/>
  <c r="S248" i="67"/>
  <c r="S579" i="67"/>
  <c r="S149" i="67"/>
  <c r="S557" i="67"/>
  <c r="S1162" i="67"/>
  <c r="S787" i="67"/>
  <c r="S962" i="67"/>
  <c r="S939" i="67"/>
  <c r="S325" i="67"/>
  <c r="S1245" i="67"/>
  <c r="S885" i="67"/>
  <c r="S561" i="67"/>
  <c r="S811" i="67"/>
  <c r="S485" i="67"/>
  <c r="S33" i="67"/>
  <c r="S458" i="67"/>
  <c r="S1132" i="67"/>
  <c r="S1169" i="67"/>
  <c r="S1134" i="67"/>
  <c r="S983" i="67"/>
  <c r="S1094" i="67"/>
  <c r="S963" i="67"/>
  <c r="S271" i="67"/>
  <c r="S460" i="67"/>
  <c r="S1240" i="67"/>
  <c r="S1258" i="67"/>
  <c r="S898" i="67"/>
  <c r="S1097" i="67"/>
  <c r="S1241" i="67"/>
  <c r="S1011" i="67"/>
  <c r="S641" i="67"/>
  <c r="S788" i="67"/>
  <c r="S870" i="67"/>
  <c r="S1124" i="67"/>
  <c r="S440" i="67"/>
  <c r="S1073" i="67"/>
  <c r="S946" i="67"/>
  <c r="S719" i="67"/>
  <c r="S494" i="67"/>
  <c r="S212" i="67"/>
  <c r="S46" i="67"/>
  <c r="S39" i="67"/>
  <c r="S408" i="67"/>
  <c r="S924" i="67"/>
  <c r="S866" i="67"/>
  <c r="S973" i="67"/>
  <c r="S560" i="67"/>
  <c r="S702" i="67"/>
  <c r="S1096" i="67"/>
  <c r="S22" i="67"/>
  <c r="S19" i="67"/>
  <c r="S763" i="67"/>
  <c r="S550" i="67"/>
  <c r="S1008" i="67"/>
  <c r="S332" i="67"/>
  <c r="S604" i="67"/>
  <c r="S1106" i="67"/>
  <c r="S1099" i="67"/>
  <c r="S344" i="67"/>
  <c r="S411" i="67"/>
  <c r="S157" i="67"/>
  <c r="S1249" i="67"/>
  <c r="S895" i="67"/>
  <c r="S1029" i="67"/>
  <c r="S637" i="67"/>
  <c r="S1199" i="67"/>
  <c r="S513" i="67"/>
  <c r="S728" i="67"/>
  <c r="S715" i="67"/>
  <c r="S48" i="67"/>
  <c r="S996" i="67"/>
  <c r="S804" i="67"/>
  <c r="S112" i="67"/>
  <c r="S1033" i="67"/>
  <c r="S1262" i="67"/>
  <c r="S376" i="67"/>
  <c r="S884" i="67"/>
  <c r="S294" i="67"/>
  <c r="S942" i="67"/>
  <c r="S547" i="67"/>
  <c r="S937" i="67"/>
  <c r="S1126" i="67"/>
  <c r="S757" i="67"/>
  <c r="S1166" i="67"/>
  <c r="S145" i="67"/>
  <c r="S197" i="67"/>
  <c r="S601" i="67"/>
  <c r="S404" i="67"/>
  <c r="S700" i="67"/>
  <c r="S15" i="67"/>
  <c r="S396" i="67"/>
  <c r="S1153" i="67"/>
  <c r="S258" i="67"/>
  <c r="S191" i="67"/>
  <c r="S57" i="67"/>
  <c r="S653" i="67"/>
  <c r="S873" i="67"/>
  <c r="S602" i="67"/>
  <c r="S180" i="67"/>
  <c r="S515" i="67"/>
  <c r="S920" i="67"/>
  <c r="S539" i="67"/>
  <c r="S1070" i="67"/>
  <c r="S321" i="67"/>
  <c r="S354" i="67"/>
  <c r="S731" i="67"/>
  <c r="S544" i="67"/>
  <c r="S329" i="67"/>
  <c r="S823" i="67"/>
  <c r="S1052" i="67"/>
  <c r="S874" i="67"/>
  <c r="S930" i="67"/>
  <c r="S834" i="67"/>
  <c r="S1084" i="67"/>
  <c r="S838" i="67"/>
  <c r="S586" i="67"/>
  <c r="S135" i="67"/>
  <c r="S100" i="67"/>
  <c r="S988" i="67"/>
  <c r="S1041" i="67"/>
  <c r="S1118" i="67"/>
  <c r="S58" i="67"/>
  <c r="S758" i="67"/>
  <c r="S685" i="67"/>
  <c r="S201" i="67"/>
  <c r="S423" i="67"/>
  <c r="S802" i="67"/>
  <c r="S43" i="67"/>
  <c r="S837" i="67"/>
  <c r="S242" i="67"/>
  <c r="S563" i="67"/>
  <c r="S764" i="67"/>
  <c r="S182" i="67"/>
  <c r="S692" i="67"/>
  <c r="S373" i="67"/>
  <c r="S427" i="67"/>
  <c r="S970" i="67"/>
  <c r="S1154" i="67"/>
  <c r="S94" i="67"/>
  <c r="S590" i="67"/>
  <c r="S858" i="67"/>
  <c r="S459" i="67"/>
  <c r="S35" i="67"/>
  <c r="S27" i="67"/>
  <c r="S1119" i="67"/>
  <c r="S1013" i="67"/>
  <c r="S984" i="67"/>
  <c r="S542" i="67"/>
  <c r="S613" i="67"/>
  <c r="S565" i="67"/>
  <c r="S957" i="67"/>
  <c r="S1101" i="67"/>
  <c r="S181" i="67"/>
  <c r="S463" i="67"/>
  <c r="S714" i="67"/>
  <c r="S301" i="67"/>
  <c r="S654" i="67"/>
  <c r="S1116" i="67"/>
  <c r="S734" i="67"/>
  <c r="S742" i="67"/>
  <c r="S766" i="67"/>
  <c r="S1152" i="67"/>
  <c r="S1243" i="67"/>
  <c r="S345" i="67"/>
  <c r="S849" i="67"/>
  <c r="S128" i="67"/>
  <c r="S407" i="67"/>
  <c r="S706" i="67"/>
  <c r="S697" i="67"/>
  <c r="S1246" i="67"/>
  <c r="S1149" i="67"/>
  <c r="S392" i="67"/>
  <c r="S40" i="67"/>
  <c r="S778" i="67"/>
  <c r="S961" i="67"/>
  <c r="S23" i="67"/>
  <c r="S555" i="67"/>
  <c r="S158" i="67"/>
  <c r="S457" i="67"/>
  <c r="S860" i="67"/>
  <c r="S89" i="67"/>
  <c r="S439" i="67"/>
  <c r="S1120" i="67"/>
  <c r="S1111" i="67"/>
  <c r="S707" i="67"/>
  <c r="S1189" i="67"/>
  <c r="S989" i="67"/>
  <c r="S1081" i="67"/>
  <c r="S998" i="67"/>
  <c r="S381" i="67"/>
  <c r="S240" i="67"/>
  <c r="S12" i="67"/>
  <c r="S280" i="67"/>
  <c r="S737" i="67"/>
  <c r="S967" i="67"/>
  <c r="S1232" i="67"/>
  <c r="S65" i="67"/>
  <c r="S316" i="67"/>
  <c r="S843" i="67"/>
  <c r="S827" i="67"/>
  <c r="S689" i="67"/>
  <c r="S1233" i="67"/>
  <c r="S1202" i="67"/>
  <c r="S477" i="67"/>
  <c r="S520" i="67"/>
  <c r="S62" i="67"/>
  <c r="S1185" i="67"/>
  <c r="S87" i="67"/>
  <c r="S909" i="67"/>
  <c r="S929" i="67"/>
  <c r="S1030" i="67"/>
  <c r="S729" i="67"/>
  <c r="S165" i="67"/>
  <c r="S1177" i="67"/>
  <c r="S1226" i="67"/>
  <c r="S655" i="67"/>
  <c r="S84" i="67"/>
  <c r="S878" i="67"/>
  <c r="S267" i="67"/>
  <c r="S841" i="67"/>
  <c r="S1257" i="67"/>
  <c r="S399" i="67"/>
  <c r="S393" i="67"/>
  <c r="S20" i="67"/>
  <c r="S347" i="67"/>
  <c r="S400" i="67"/>
  <c r="S81" i="67"/>
  <c r="S1250" i="67"/>
  <c r="S847" i="67"/>
  <c r="S997" i="67"/>
  <c r="S917" i="67"/>
  <c r="S1247" i="67"/>
  <c r="S696" i="67"/>
  <c r="S1216" i="67"/>
  <c r="S580" i="67"/>
  <c r="S817" i="67"/>
  <c r="S272" i="67"/>
  <c r="S960" i="67"/>
  <c r="S327" i="67"/>
  <c r="S183" i="67"/>
  <c r="S1005" i="67"/>
  <c r="S1112" i="67"/>
  <c r="S140" i="67"/>
  <c r="S346" i="67"/>
  <c r="S730" i="67"/>
  <c r="S699" i="67"/>
  <c r="S705" i="67"/>
  <c r="S623" i="67"/>
  <c r="S489" i="67"/>
  <c r="S627" i="67"/>
  <c r="S508" i="67"/>
  <c r="S1136" i="67"/>
  <c r="S518" i="67"/>
  <c r="S1221" i="67"/>
  <c r="S903" i="67"/>
  <c r="S417" i="67"/>
  <c r="S553" i="67"/>
  <c r="S295" i="67"/>
  <c r="S9" i="67"/>
  <c r="S403" i="67"/>
  <c r="S828" i="67"/>
  <c r="S1012" i="67"/>
  <c r="S1137" i="67"/>
  <c r="S1098" i="67"/>
  <c r="S429" i="67"/>
  <c r="S919" i="67"/>
  <c r="S803" i="67"/>
  <c r="S721" i="67"/>
  <c r="S916" i="67"/>
  <c r="S875" i="67"/>
  <c r="S314" i="67"/>
  <c r="S389" i="67"/>
  <c r="S161" i="67"/>
  <c r="S473" i="67"/>
  <c r="S994" i="67"/>
  <c r="S543" i="67"/>
  <c r="S438" i="67"/>
  <c r="S779" i="67"/>
  <c r="S1196" i="67"/>
  <c r="S1028" i="67"/>
  <c r="S1190" i="67"/>
  <c r="S633" i="67"/>
  <c r="S1235" i="67"/>
  <c r="S773" i="67"/>
  <c r="S1146" i="67"/>
  <c r="S822" i="67"/>
  <c r="S1127" i="67"/>
  <c r="S153" i="67"/>
  <c r="S204" i="67"/>
  <c r="S318" i="67"/>
  <c r="S947" i="67"/>
  <c r="S886" i="67"/>
  <c r="S265" i="67"/>
  <c r="S807" i="67"/>
  <c r="S1025" i="67"/>
  <c r="S625" i="67"/>
  <c r="S667" i="67"/>
  <c r="S1206" i="67"/>
  <c r="S966" i="67"/>
  <c r="S353" i="67"/>
  <c r="S1031" i="67"/>
  <c r="S284" i="67"/>
  <c r="S339" i="67"/>
  <c r="S1024" i="67"/>
  <c r="S289" i="67"/>
  <c r="S307" i="67"/>
  <c r="S824" i="67"/>
  <c r="S1056" i="67"/>
  <c r="S663" i="67"/>
  <c r="S1141" i="67"/>
  <c r="S264" i="67"/>
  <c r="S533" i="67"/>
  <c r="S38" i="67"/>
  <c r="S177" i="67"/>
  <c r="S102" i="67"/>
  <c r="S635" i="67"/>
  <c r="S1172" i="67"/>
  <c r="S608" i="67"/>
  <c r="S245" i="67"/>
  <c r="S753" i="67"/>
  <c r="S86" i="67"/>
  <c r="S187" i="67"/>
  <c r="S1053" i="67"/>
  <c r="S977" i="67"/>
  <c r="S736" i="67"/>
  <c r="S333" i="67"/>
  <c r="S388" i="67"/>
  <c r="S636" i="67"/>
  <c r="S799" i="67"/>
  <c r="S1192" i="67"/>
  <c r="S1178" i="67"/>
  <c r="S982" i="67"/>
  <c r="S365" i="67"/>
  <c r="S1004" i="67"/>
  <c r="S1133" i="67"/>
  <c r="S51" i="67"/>
  <c r="S176" i="67"/>
  <c r="S780" i="67"/>
  <c r="S1085" i="67"/>
  <c r="S11" i="67"/>
  <c r="S348" i="67"/>
  <c r="S677" i="67"/>
  <c r="S453" i="67"/>
  <c r="S589" i="67"/>
  <c r="S1188" i="67"/>
  <c r="S1128" i="67"/>
  <c r="S1062" i="67"/>
  <c r="S524" i="67"/>
  <c r="S777" i="67"/>
  <c r="S420" i="67"/>
  <c r="S1223" i="67"/>
  <c r="S341" i="67"/>
  <c r="S978" i="67"/>
  <c r="S537" i="67"/>
  <c r="S1090" i="67"/>
  <c r="S349" i="67"/>
  <c r="S108" i="67"/>
  <c r="S727" i="67"/>
  <c r="S640" i="67"/>
  <c r="S159" i="67"/>
  <c r="S754" i="67"/>
  <c r="S141" i="67"/>
  <c r="S383" i="67"/>
  <c r="S374" i="67"/>
  <c r="S320" i="67"/>
  <c r="S263" i="67"/>
  <c r="S499" i="67"/>
  <c r="S445" i="67"/>
  <c r="S889" i="67"/>
  <c r="S678" i="67"/>
  <c r="S913" i="67"/>
  <c r="S364" i="67"/>
  <c r="S887" i="67"/>
  <c r="S274" i="67"/>
  <c r="S472" i="67"/>
  <c r="S142" i="67"/>
  <c r="S790" i="67"/>
  <c r="S1230" i="67"/>
  <c r="S1237" i="67"/>
  <c r="S397" i="67"/>
  <c r="S122" i="67"/>
  <c r="S540" i="67"/>
  <c r="S484" i="67"/>
  <c r="S50" i="67"/>
  <c r="S1175" i="67"/>
  <c r="S617" i="67"/>
  <c r="S552" i="67"/>
  <c r="S1068" i="67"/>
  <c r="S119" i="67"/>
  <c r="S1040" i="67"/>
  <c r="S972" i="67"/>
  <c r="S335" i="67"/>
  <c r="S504" i="67"/>
  <c r="S599" i="67"/>
  <c r="S709" i="67"/>
  <c r="S1002" i="67"/>
  <c r="S1113" i="67"/>
  <c r="S711" i="67"/>
  <c r="S881" i="67"/>
  <c r="S902" i="67"/>
  <c r="S717" i="67"/>
  <c r="S441" i="67"/>
  <c r="S1074" i="67"/>
  <c r="S213" i="67"/>
  <c r="S814" i="67"/>
  <c r="S871" i="67"/>
  <c r="S1174" i="67"/>
  <c r="S509" i="67"/>
  <c r="S1191" i="67"/>
  <c r="S446" i="67"/>
  <c r="S650" i="67"/>
  <c r="S835" i="67"/>
  <c r="S137" i="67"/>
  <c r="S912" i="67"/>
  <c r="S569" i="67"/>
  <c r="S431" i="67"/>
  <c r="S61" i="67"/>
  <c r="S1167" i="67"/>
  <c r="S598" i="67"/>
  <c r="S1193" i="67"/>
  <c r="S490" i="67"/>
  <c r="S771" i="67"/>
  <c r="S1144" i="67"/>
  <c r="S694" i="67"/>
  <c r="S8" i="67"/>
  <c r="S733" i="67"/>
  <c r="S782" i="67"/>
  <c r="S934" i="67"/>
  <c r="S926" i="67"/>
  <c r="S747" i="67"/>
  <c r="S923" i="67"/>
  <c r="S985" i="67"/>
  <c r="S1044" i="67"/>
  <c r="S109" i="67"/>
  <c r="S468" i="67"/>
  <c r="S334" i="67"/>
  <c r="S173" i="67"/>
  <c r="S1022" i="67"/>
  <c r="S868" i="67"/>
  <c r="S198" i="67"/>
  <c r="S319" i="67"/>
  <c r="S1157" i="67"/>
  <c r="S25" i="67"/>
  <c r="S619" i="67"/>
  <c r="S355" i="67"/>
  <c r="S704" i="67"/>
  <c r="S826" i="67"/>
  <c r="S471" i="67"/>
  <c r="S1155" i="67"/>
  <c r="S712" i="67"/>
  <c r="S426" i="67"/>
  <c r="S671" i="67"/>
  <c r="S632" i="67"/>
  <c r="S352" i="67"/>
  <c r="S1140" i="67"/>
  <c r="S749" i="67"/>
  <c r="S629" i="67"/>
  <c r="S1222" i="67"/>
  <c r="S577" i="67"/>
  <c r="S609" i="67"/>
  <c r="S581" i="67"/>
  <c r="S42" i="67"/>
  <c r="S465" i="67"/>
  <c r="S380" i="67"/>
  <c r="S1213" i="67"/>
  <c r="S164" i="67"/>
  <c r="S275" i="67"/>
  <c r="S582" i="67"/>
  <c r="S564" i="67"/>
  <c r="S1151" i="67"/>
  <c r="S864" i="67"/>
  <c r="S1076" i="67"/>
  <c r="S215" i="67"/>
  <c r="S556" i="67"/>
  <c r="S505" i="67"/>
  <c r="S1032" i="67"/>
  <c r="S892" i="67"/>
  <c r="S950" i="67"/>
  <c r="S855" i="67"/>
  <c r="S178" i="67"/>
  <c r="S928" i="67"/>
  <c r="S444" i="67"/>
  <c r="S676" i="67"/>
  <c r="S167" i="67"/>
  <c r="S922" i="67"/>
  <c r="S851" i="67"/>
  <c r="S575" i="67"/>
  <c r="S98" i="67"/>
  <c r="S605" i="67"/>
  <c r="S71" i="67"/>
  <c r="S995" i="67"/>
  <c r="S418" i="67"/>
  <c r="S863" i="67"/>
  <c r="S1059" i="67"/>
  <c r="S266" i="67"/>
  <c r="S624" i="67"/>
  <c r="S1069" i="67"/>
  <c r="S768" i="67"/>
  <c r="S1027" i="67"/>
  <c r="S363" i="67"/>
  <c r="S1108" i="67"/>
  <c r="S958" i="67"/>
  <c r="S1020" i="67"/>
  <c r="S1142" i="67"/>
  <c r="S254" i="67"/>
  <c r="S413" i="67"/>
  <c r="S933" i="67"/>
  <c r="S818" i="67"/>
  <c r="S68" i="67"/>
  <c r="S1050" i="67"/>
  <c r="S491" i="67"/>
  <c r="S432" i="67"/>
  <c r="S664" i="67"/>
  <c r="S1200" i="67"/>
  <c r="S1168" i="67"/>
  <c r="S642" i="67"/>
  <c r="S592" i="67"/>
  <c r="S462" i="67"/>
  <c r="S681" i="67"/>
  <c r="S971" i="67"/>
  <c r="S448" i="67"/>
  <c r="S1110" i="67"/>
  <c r="S175" i="67"/>
  <c r="S1039" i="67"/>
  <c r="S739" i="67"/>
  <c r="S769" i="67"/>
  <c r="S1117" i="67"/>
  <c r="S615" i="67"/>
  <c r="S1047" i="67"/>
  <c r="S1256" i="67"/>
  <c r="S186" i="67"/>
  <c r="S337" i="67"/>
  <c r="S1071" i="67"/>
  <c r="S1176" i="67"/>
  <c r="S755" i="67"/>
  <c r="S1035" i="67"/>
  <c r="S205" i="67"/>
  <c r="S725" i="67"/>
  <c r="S96" i="67"/>
  <c r="S296" i="67"/>
  <c r="S330" i="67"/>
  <c r="S125" i="67"/>
  <c r="S208" i="67"/>
  <c r="S666" i="67"/>
  <c r="S1060" i="67"/>
  <c r="S551" i="67"/>
  <c r="S17" i="67"/>
  <c r="S1164" i="67"/>
  <c r="S630" i="67"/>
  <c r="S1080" i="67"/>
  <c r="S593" i="67"/>
  <c r="S738" i="67"/>
  <c r="S107" i="67"/>
  <c r="S844" i="67"/>
  <c r="S638" i="67"/>
  <c r="S5" i="67"/>
  <c r="S1203" i="67"/>
  <c r="S682" i="67"/>
  <c r="S793" i="67"/>
  <c r="S882" i="67"/>
  <c r="S620" i="67"/>
  <c r="S1252" i="67"/>
  <c r="S865" i="67"/>
  <c r="S304" i="67"/>
  <c r="S279" i="67"/>
  <c r="S808" i="67"/>
  <c r="S791" i="67"/>
  <c r="S95" i="67"/>
  <c r="S549" i="67"/>
  <c r="S867" i="67"/>
  <c r="S1165" i="67"/>
  <c r="S133" i="67"/>
  <c r="S299" i="67"/>
  <c r="S1001" i="67"/>
  <c r="S751" i="67"/>
  <c r="S163" i="67"/>
  <c r="S783" i="67"/>
  <c r="S567" i="67"/>
  <c r="S831" i="67"/>
  <c r="S63" i="67"/>
  <c r="S519" i="67"/>
  <c r="S893" i="67"/>
  <c r="S891" i="67"/>
  <c r="S276" i="67"/>
  <c r="S596" i="67"/>
  <c r="S645" i="67"/>
  <c r="S13" i="67"/>
  <c r="S1078" i="67"/>
  <c r="S384" i="67"/>
  <c r="S154" i="67"/>
  <c r="S1163" i="67"/>
  <c r="S830" i="67"/>
  <c r="S292" i="67"/>
  <c r="S953" i="67"/>
  <c r="S398" i="67"/>
  <c r="S896" i="67"/>
  <c r="S1231" i="67"/>
  <c r="S1238" i="67"/>
  <c r="S123" i="67"/>
  <c r="S323" i="67"/>
  <c r="S116" i="67"/>
  <c r="S342" i="67"/>
  <c r="S925" i="67"/>
  <c r="S437" i="67"/>
  <c r="S1236" i="67"/>
  <c r="S298" i="67"/>
  <c r="S310" i="67"/>
  <c r="S587" i="67"/>
  <c r="S716" i="67"/>
  <c r="S309" i="67"/>
  <c r="S532" i="67"/>
  <c r="S813" i="67"/>
  <c r="S311" i="67"/>
  <c r="S382" i="67"/>
  <c r="S1198" i="67"/>
  <c r="S64" i="67"/>
  <c r="S1129" i="67"/>
  <c r="S746" i="67"/>
  <c r="S436" i="67"/>
  <c r="S1093" i="67"/>
  <c r="S670" i="67"/>
  <c r="S331" i="67"/>
  <c r="S955" i="67"/>
  <c r="S559" i="67"/>
  <c r="S171" i="67"/>
  <c r="S206" i="67"/>
  <c r="S631" i="67"/>
  <c r="S326" i="67"/>
  <c r="S447" i="67"/>
  <c r="S965" i="67"/>
  <c r="S18" i="67"/>
  <c r="S424" i="67"/>
  <c r="S669" i="67"/>
  <c r="S21" i="67"/>
  <c r="S238" i="67"/>
  <c r="S315" i="67"/>
  <c r="S794" i="67"/>
  <c r="S1260" i="67"/>
  <c r="S1158" i="67"/>
  <c r="S514" i="67"/>
  <c r="S693" i="67"/>
  <c r="S455" i="67"/>
  <c r="S522" i="67"/>
  <c r="S278" i="67"/>
  <c r="S854" i="67"/>
  <c r="S152" i="67"/>
  <c r="S760" i="67"/>
  <c r="S652" i="67"/>
  <c r="S97" i="67"/>
  <c r="S1145" i="67"/>
  <c r="S584" i="67"/>
  <c r="S1255" i="67"/>
  <c r="S312" i="67"/>
  <c r="S1248" i="67"/>
  <c r="S908" i="67"/>
  <c r="S143" i="67"/>
  <c r="S1171" i="67"/>
  <c r="S210" i="67"/>
  <c r="S378" i="67"/>
  <c r="S1000" i="67"/>
  <c r="S395" i="67"/>
  <c r="S765" i="67"/>
  <c r="S936" i="67"/>
  <c r="S350" i="67"/>
  <c r="S948" i="67"/>
  <c r="S595" i="67"/>
  <c r="S600" i="67"/>
  <c r="S300" i="67"/>
  <c r="S155" i="67"/>
  <c r="S558" i="67"/>
  <c r="S576" i="67"/>
  <c r="S861" i="67"/>
  <c r="S846" i="67"/>
  <c r="S1224" i="67"/>
  <c r="S968" i="67"/>
  <c r="S132" i="67"/>
  <c r="S992" i="67"/>
  <c r="S931" i="67"/>
  <c r="S819" i="67"/>
  <c r="S1065" i="67"/>
  <c r="S798" i="67"/>
  <c r="S724" i="67"/>
  <c r="S467" i="67"/>
  <c r="S618" i="67"/>
  <c r="S548" i="67"/>
  <c r="S1049" i="67"/>
  <c r="S131" i="67"/>
  <c r="S270" i="67"/>
  <c r="S1234" i="67"/>
  <c r="S1211" i="67"/>
  <c r="S66" i="67"/>
  <c r="S606" i="67"/>
  <c r="S1092" i="67"/>
  <c r="S1086" i="67"/>
  <c r="S246" i="67"/>
  <c r="S810" i="67"/>
  <c r="S375" i="67"/>
  <c r="S1254" i="67"/>
  <c r="S1003" i="67"/>
  <c r="S1014" i="67"/>
  <c r="S1138" i="67"/>
  <c r="S80" i="67"/>
  <c r="S956" i="67"/>
  <c r="S433" i="67"/>
  <c r="S680" i="67"/>
  <c r="S523" i="67"/>
  <c r="S774" i="67"/>
  <c r="S772" i="67"/>
  <c r="S162" i="67"/>
  <c r="S634" i="67"/>
  <c r="S85" i="67"/>
  <c r="S1150" i="67"/>
  <c r="S144" i="67"/>
  <c r="S172" i="67"/>
  <c r="S856" i="67"/>
  <c r="S1209" i="67"/>
  <c r="S196" i="67"/>
  <c r="S1143" i="67"/>
  <c r="S949" i="67"/>
  <c r="S449" i="67"/>
  <c r="S857" i="67"/>
  <c r="S113" i="67"/>
  <c r="S422" i="67"/>
  <c r="S1181" i="67"/>
  <c r="S370" i="67"/>
  <c r="S1205" i="67"/>
  <c r="S1170" i="67"/>
  <c r="S904" i="67"/>
  <c r="S1087" i="67"/>
  <c r="S211" i="67"/>
  <c r="S621" i="67"/>
  <c r="S703" i="67"/>
  <c r="S75" i="67"/>
  <c r="S306" i="67"/>
  <c r="S644" i="67"/>
  <c r="S545" i="67"/>
  <c r="S536" i="67"/>
  <c r="S214" i="67"/>
  <c r="S150" i="67"/>
  <c r="S409" i="67"/>
  <c r="S124" i="67"/>
  <c r="S34" i="67"/>
  <c r="S1043" i="67"/>
  <c r="S200" i="67"/>
  <c r="S943" i="67"/>
  <c r="S852" i="67"/>
  <c r="S740" i="67"/>
  <c r="S850" i="67"/>
  <c r="S414" i="67"/>
  <c r="S49" i="67"/>
  <c r="S566" i="67"/>
  <c r="S55" i="67"/>
  <c r="S24" i="67"/>
  <c r="S322" i="67"/>
  <c r="S969" i="67"/>
  <c r="S594" i="67"/>
  <c r="S496" i="67"/>
  <c r="S914" i="67"/>
  <c r="S510" i="67"/>
  <c r="S647" i="67"/>
  <c r="S390" i="67"/>
  <c r="S683" i="67"/>
  <c r="S336" i="67"/>
  <c r="S554" i="67"/>
  <c r="S483" i="67"/>
  <c r="S464" i="67"/>
  <c r="S241" i="67"/>
  <c r="S290" i="67"/>
  <c r="S722" i="67"/>
  <c r="S506" i="67"/>
  <c r="S405" i="67"/>
  <c r="S285" i="67"/>
  <c r="S775" i="67"/>
  <c r="S302" i="67"/>
  <c r="S720" i="67"/>
  <c r="S360" i="67"/>
  <c r="S789" i="67"/>
  <c r="S406" i="67"/>
  <c r="S821" i="67"/>
  <c r="S190" i="67"/>
  <c r="S573" i="67"/>
  <c r="S1009" i="67"/>
  <c r="S1173" i="67"/>
  <c r="S1197" i="67"/>
  <c r="S713" i="67"/>
  <c r="S282" i="67"/>
  <c r="S762" i="67"/>
  <c r="S1114" i="67"/>
  <c r="S78" i="67"/>
  <c r="S47" i="67"/>
  <c r="S527" i="67"/>
  <c r="S1038" i="67"/>
  <c r="S675" i="67"/>
  <c r="S44" i="67"/>
  <c r="S853" i="67"/>
  <c r="S105" i="67"/>
  <c r="S324" i="67"/>
  <c r="S503" i="67"/>
  <c r="S648" i="67"/>
  <c r="S643" i="67"/>
  <c r="S111" i="67"/>
  <c r="S591" i="67"/>
  <c r="S303" i="67"/>
  <c r="S286" i="67"/>
  <c r="S516" i="67"/>
  <c r="S30" i="67"/>
  <c r="S616" i="67"/>
  <c r="S656" i="67"/>
  <c r="S387" i="67"/>
  <c r="S952" i="67"/>
  <c r="S442" i="67"/>
  <c r="S521" i="67"/>
  <c r="S434" i="67"/>
  <c r="S1194" i="67"/>
  <c r="S1016" i="67"/>
  <c r="S805" i="67"/>
  <c r="S291" i="67"/>
  <c r="S351" i="67"/>
  <c r="S906" i="67"/>
  <c r="S718" i="67"/>
  <c r="S377" i="67"/>
  <c r="S88" i="67"/>
  <c r="S660" i="67"/>
  <c r="S151" i="67"/>
  <c r="S328" i="67"/>
  <c r="S1259" i="67"/>
  <c r="S842" i="67"/>
  <c r="S1125" i="67"/>
  <c r="S1179" i="67"/>
  <c r="S935" i="67"/>
  <c r="S82" i="67"/>
  <c r="S915" i="67"/>
  <c r="S894" i="67"/>
  <c r="S501" i="67"/>
  <c r="S649" i="67"/>
  <c r="S497" i="67"/>
  <c r="S987" i="67"/>
  <c r="S1182" i="67"/>
  <c r="S391" i="67"/>
  <c r="S877" i="67"/>
  <c r="S658" i="67"/>
  <c r="S1229" i="67"/>
  <c r="S184" i="67"/>
  <c r="S829" i="67"/>
  <c r="S498" i="67"/>
  <c r="S588" i="67"/>
  <c r="S1225" i="67"/>
  <c r="S1104" i="67"/>
  <c r="S317" i="67"/>
  <c r="S752" i="67"/>
  <c r="S964" i="67"/>
  <c r="S921" i="67"/>
  <c r="S796" i="67"/>
  <c r="S1228" i="67"/>
  <c r="S845" i="67"/>
  <c r="S1100" i="67"/>
  <c r="S975" i="67"/>
  <c r="S1227" i="67"/>
  <c r="S1051" i="67"/>
  <c r="S674" i="67"/>
  <c r="S981" i="67"/>
  <c r="S531" i="67"/>
  <c r="S911" i="67"/>
  <c r="S92" i="67"/>
  <c r="S944" i="67"/>
  <c r="S466" i="67"/>
  <c r="S130" i="67"/>
  <c r="S31" i="67"/>
  <c r="S726" i="67"/>
  <c r="S217" i="67"/>
  <c r="S29" i="67"/>
  <c r="S862" i="67"/>
  <c r="S412" i="67"/>
  <c r="S1042" i="67"/>
  <c r="S690" i="67"/>
  <c r="S1159" i="67"/>
  <c r="S209" i="67"/>
  <c r="S879" i="67"/>
  <c r="S628" i="67"/>
  <c r="S833" i="67"/>
  <c r="S1026" i="67"/>
  <c r="S361" i="67"/>
  <c r="I816" i="67" l="1"/>
  <c r="I160" i="67"/>
  <c r="I876" i="67"/>
  <c r="I314" i="67"/>
  <c r="I531" i="67"/>
  <c r="I111" i="67"/>
  <c r="I1128" i="67"/>
  <c r="I74" i="67"/>
  <c r="I452" i="67"/>
  <c r="I266" i="67"/>
  <c r="I490" i="67"/>
  <c r="I293" i="67"/>
  <c r="I379" i="67"/>
  <c r="I1090" i="67"/>
  <c r="I910" i="67"/>
  <c r="I1228" i="67"/>
  <c r="I153" i="67"/>
  <c r="I11" i="67"/>
  <c r="I1223" i="67"/>
  <c r="I964" i="67"/>
  <c r="I1045" i="67"/>
  <c r="I336" i="67"/>
  <c r="I683" i="67"/>
  <c r="I886" i="67"/>
  <c r="I995" i="67"/>
  <c r="I42" i="67"/>
  <c r="I940" i="67"/>
  <c r="I338" i="67"/>
  <c r="I598" i="67"/>
  <c r="I551" i="67"/>
  <c r="I1082" i="67"/>
  <c r="I510" i="67"/>
  <c r="I401" i="67"/>
  <c r="I630" i="67"/>
  <c r="I622" i="67"/>
  <c r="I914" i="67"/>
  <c r="I363" i="67"/>
  <c r="I268" i="67"/>
  <c r="I582" i="67"/>
  <c r="I1026" i="67"/>
  <c r="I543" i="67"/>
  <c r="I892" i="67"/>
  <c r="I500" i="67"/>
  <c r="I516" i="67"/>
  <c r="I755" i="67"/>
  <c r="I642" i="67"/>
  <c r="I137" i="67"/>
  <c r="I518" i="67"/>
  <c r="I466" i="67"/>
  <c r="I417" i="67"/>
  <c r="I605" i="67"/>
  <c r="I592" i="67"/>
  <c r="I68" i="67"/>
  <c r="I564" i="67"/>
  <c r="I308" i="67"/>
  <c r="I29" i="67"/>
  <c r="I119" i="67"/>
  <c r="I1076" i="67"/>
  <c r="I790" i="67"/>
  <c r="I198" i="67"/>
  <c r="I269" i="67"/>
  <c r="I78" i="67"/>
  <c r="I167" i="67"/>
  <c r="I142" i="67"/>
  <c r="I1016" i="67"/>
  <c r="I484" i="67"/>
  <c r="I295" i="67"/>
  <c r="I717" i="67"/>
  <c r="I1093" i="67"/>
  <c r="I194" i="67"/>
  <c r="I348" i="67"/>
  <c r="I1136" i="67"/>
  <c r="I1053" i="67"/>
  <c r="I868" i="67"/>
  <c r="I462" i="67"/>
  <c r="I1230" i="67"/>
  <c r="I480" i="67"/>
  <c r="I1176" i="67"/>
  <c r="I488" i="67"/>
  <c r="I1183" i="67"/>
  <c r="I723" i="67"/>
  <c r="I593" i="67"/>
  <c r="I1114" i="67"/>
  <c r="I1195" i="67"/>
  <c r="I824" i="67"/>
  <c r="I902" i="67"/>
  <c r="I465" i="67"/>
  <c r="I676" i="67"/>
  <c r="I1012" i="67"/>
  <c r="I1251" i="67"/>
  <c r="I1059" i="67"/>
  <c r="I541" i="67"/>
  <c r="I762" i="67"/>
  <c r="I889" i="67"/>
  <c r="I296" i="67"/>
  <c r="I445" i="67"/>
  <c r="I540" i="67"/>
  <c r="I508" i="67"/>
  <c r="I631" i="67"/>
  <c r="I353" i="67"/>
  <c r="I1047" i="67"/>
  <c r="I733" i="67"/>
  <c r="I1098" i="67"/>
  <c r="I173" i="67"/>
  <c r="I496" i="67"/>
  <c r="I86" i="67"/>
  <c r="I186" i="67"/>
  <c r="I156" i="67"/>
  <c r="I981" i="67"/>
  <c r="I674" i="67"/>
  <c r="I14" i="67"/>
  <c r="I638" i="67"/>
  <c r="I1130" i="67"/>
  <c r="I1225" i="67"/>
  <c r="I709" i="67"/>
  <c r="I385" i="67"/>
  <c r="I44" i="67"/>
  <c r="I877" i="67"/>
  <c r="I1089" i="67"/>
  <c r="I818" i="67"/>
  <c r="I241" i="67"/>
  <c r="I415" i="67"/>
  <c r="I282" i="67"/>
  <c r="I863" i="67"/>
  <c r="I1068" i="67"/>
  <c r="I390" i="67"/>
  <c r="I365" i="67"/>
  <c r="I1140" i="67"/>
  <c r="I933" i="67"/>
  <c r="I627" i="67"/>
  <c r="I966" i="67"/>
  <c r="I202" i="67"/>
  <c r="I489" i="67"/>
  <c r="I978" i="67"/>
  <c r="I887" i="67"/>
  <c r="I1025" i="67"/>
  <c r="I1007" i="67"/>
  <c r="I428" i="67"/>
  <c r="I444" i="67"/>
  <c r="I623" i="67"/>
  <c r="I833" i="67"/>
  <c r="I825" i="67"/>
  <c r="I552" i="67"/>
  <c r="I990" i="67"/>
  <c r="I1108" i="67"/>
  <c r="I1137" i="67"/>
  <c r="I1110" i="67"/>
  <c r="I299" i="67"/>
  <c r="I559" i="67"/>
  <c r="I92" i="67"/>
  <c r="I171" i="67"/>
  <c r="I330" i="67"/>
  <c r="I928" i="67"/>
  <c r="I397" i="67"/>
  <c r="I82" i="67"/>
  <c r="I713" i="67"/>
  <c r="I102" i="67"/>
  <c r="I777" i="67"/>
  <c r="I448" i="67"/>
  <c r="I710" i="67"/>
  <c r="I1164" i="67"/>
  <c r="I588" i="67"/>
  <c r="I828" i="67"/>
  <c r="I1071" i="67"/>
  <c r="I36" i="67"/>
  <c r="I333" i="67"/>
  <c r="I1054" i="67"/>
  <c r="I1046" i="67"/>
  <c r="I1027" i="67"/>
  <c r="I1172" i="67"/>
  <c r="I47" i="67"/>
  <c r="I418" i="67"/>
  <c r="I413" i="67"/>
  <c r="I265" i="67"/>
  <c r="I216" i="67"/>
  <c r="I380" i="67"/>
  <c r="I1197" i="67"/>
  <c r="I1206" i="67"/>
  <c r="I254" i="67"/>
  <c r="I476" i="67"/>
  <c r="I918" i="67"/>
  <c r="I303" i="67"/>
  <c r="I923" i="67"/>
  <c r="I326" i="67"/>
  <c r="I647" i="67"/>
  <c r="I125" i="67"/>
  <c r="I1067" i="67"/>
  <c r="I975" i="67"/>
  <c r="I725" i="67"/>
  <c r="I779" i="67"/>
  <c r="I537" i="67"/>
  <c r="I705" i="67"/>
  <c r="I525" i="67"/>
  <c r="I1088" i="67"/>
  <c r="I493" i="67"/>
  <c r="I71" i="67"/>
  <c r="I1044" i="67"/>
  <c r="I1159" i="67"/>
  <c r="I412" i="67"/>
  <c r="I383" i="67"/>
  <c r="I1032" i="67"/>
  <c r="I1127" i="67"/>
  <c r="I699" i="67"/>
  <c r="I524" i="67"/>
  <c r="I675" i="67"/>
  <c r="I938" i="67"/>
  <c r="I432" i="67"/>
  <c r="I746" i="67"/>
  <c r="I275" i="67"/>
  <c r="I976" i="67"/>
  <c r="I944" i="67"/>
  <c r="I498" i="67"/>
  <c r="I727" i="67"/>
  <c r="I628" i="67"/>
  <c r="I1004" i="67"/>
  <c r="I678" i="67"/>
  <c r="I594" i="67"/>
  <c r="I1151" i="67"/>
  <c r="I122" i="67"/>
  <c r="I554" i="67"/>
  <c r="I730" i="67"/>
  <c r="I805" i="67"/>
  <c r="I1142" i="67"/>
  <c r="I239" i="67"/>
  <c r="I747" i="67"/>
  <c r="I394" i="67"/>
  <c r="I745" i="67"/>
  <c r="I4" i="67"/>
  <c r="I690" i="67"/>
  <c r="I178" i="67"/>
  <c r="I994" i="67"/>
  <c r="I517" i="67"/>
  <c r="I1219" i="67"/>
  <c r="I855" i="67"/>
  <c r="I776" i="67"/>
  <c r="I639" i="67"/>
  <c r="I468" i="67"/>
  <c r="I1141" i="67"/>
  <c r="I681" i="67"/>
  <c r="I591" i="67"/>
  <c r="I900" i="67"/>
  <c r="I98" i="67"/>
  <c r="I1020" i="67"/>
  <c r="I1017" i="67"/>
  <c r="I1024" i="67"/>
  <c r="I69" i="67"/>
  <c r="I617" i="67"/>
  <c r="I6" i="67"/>
  <c r="I982" i="67"/>
  <c r="I667" i="67"/>
  <c r="I1179" i="67"/>
  <c r="I346" i="67"/>
  <c r="I286" i="67"/>
  <c r="I438" i="67"/>
  <c r="I163" i="67"/>
  <c r="I553" i="67"/>
  <c r="I1015" i="67"/>
  <c r="I881" i="67"/>
  <c r="I1100" i="67"/>
  <c r="I1173" i="67"/>
  <c r="I491" i="67"/>
  <c r="I575" i="67"/>
  <c r="I987" i="67"/>
  <c r="I461" i="67"/>
  <c r="I473" i="67"/>
  <c r="I754" i="67"/>
  <c r="I140" i="67"/>
  <c r="I475" i="67"/>
  <c r="I663" i="67"/>
  <c r="I950" i="67"/>
  <c r="I744" i="67"/>
  <c r="I1208" i="67"/>
  <c r="I1056" i="67"/>
  <c r="I958" i="67"/>
  <c r="I339" i="67"/>
  <c r="I453" i="67"/>
  <c r="I786" i="67"/>
  <c r="I533" i="67"/>
  <c r="I1182" i="67"/>
  <c r="I1051" i="67"/>
  <c r="I1155" i="67"/>
  <c r="I845" i="67"/>
  <c r="I1112" i="67"/>
  <c r="I796" i="67"/>
  <c r="I1191" i="67"/>
  <c r="I1022" i="67"/>
  <c r="I505" i="67"/>
  <c r="I807" i="67"/>
  <c r="I1005" i="67"/>
  <c r="I851" i="67"/>
  <c r="I1193" i="67"/>
  <c r="I351" i="67"/>
  <c r="I1009" i="67"/>
  <c r="I1125" i="67"/>
  <c r="I96" i="67"/>
  <c r="I161" i="67"/>
  <c r="I945" i="67"/>
  <c r="I651" i="67"/>
  <c r="I126" i="67"/>
  <c r="I436" i="67"/>
  <c r="I487" i="67"/>
  <c r="I768" i="67"/>
  <c r="I650" i="67"/>
  <c r="I993" i="67"/>
  <c r="I666" i="67"/>
  <c r="I822" i="67"/>
  <c r="I905" i="67"/>
  <c r="I486" i="67"/>
  <c r="I1038" i="67"/>
  <c r="I1194" i="67"/>
  <c r="I1066" i="67"/>
  <c r="I183" i="67"/>
  <c r="I643" i="67"/>
  <c r="I573" i="67"/>
  <c r="I879" i="67"/>
  <c r="I927" i="67"/>
  <c r="I1050" i="67"/>
  <c r="I327" i="67"/>
  <c r="I864" i="67"/>
  <c r="I635" i="67"/>
  <c r="I1023" i="67"/>
  <c r="I999" i="67"/>
  <c r="I284" i="67"/>
  <c r="I947" i="67"/>
  <c r="I1085" i="67"/>
  <c r="I862" i="67"/>
  <c r="I1036" i="67"/>
  <c r="I337" i="67"/>
  <c r="I497" i="67"/>
  <c r="I980" i="67"/>
  <c r="I971" i="67"/>
  <c r="I446" i="67"/>
  <c r="I17" i="67"/>
  <c r="I1196" i="67"/>
  <c r="I367" i="67"/>
  <c r="I434" i="67"/>
  <c r="I752" i="67"/>
  <c r="I911" i="67"/>
  <c r="I922" i="67"/>
  <c r="I795" i="67"/>
  <c r="I164" i="67"/>
  <c r="I869" i="67"/>
  <c r="I1213" i="67"/>
  <c r="I99" i="67"/>
  <c r="I51" i="67"/>
  <c r="I355" i="67"/>
  <c r="I960" i="67"/>
  <c r="I31" i="67"/>
  <c r="I1146" i="67"/>
  <c r="I217" i="67"/>
  <c r="I318" i="67"/>
  <c r="I512" i="67"/>
  <c r="I426" i="67"/>
  <c r="I780" i="67"/>
  <c r="I215" i="67"/>
  <c r="I451" i="67"/>
  <c r="I1168" i="67"/>
  <c r="I1201" i="67"/>
  <c r="I1256" i="67"/>
  <c r="I883" i="67"/>
  <c r="I190" i="67"/>
  <c r="I288" i="67"/>
  <c r="I1186" i="67"/>
  <c r="I751" i="67"/>
  <c r="I556" i="67"/>
  <c r="I361" i="67"/>
  <c r="I136" i="67"/>
  <c r="I773" i="67"/>
  <c r="I9" i="67"/>
  <c r="I60" i="67"/>
  <c r="I272" i="67"/>
  <c r="I470" i="67"/>
  <c r="I735" i="67"/>
  <c r="I192" i="67"/>
  <c r="I70" i="67"/>
  <c r="I481" i="67"/>
  <c r="I611" i="67"/>
  <c r="I880" i="67"/>
  <c r="I668" i="67"/>
  <c r="I570" i="67"/>
  <c r="I691" i="67"/>
  <c r="I5" i="67"/>
  <c r="I882" i="67"/>
  <c r="I572" i="67"/>
  <c r="I56" i="67"/>
  <c r="I583" i="67"/>
  <c r="I1252" i="67"/>
  <c r="I495" i="67"/>
  <c r="I1107" i="67"/>
  <c r="I839" i="67"/>
  <c r="I1019" i="67"/>
  <c r="I1239" i="67"/>
  <c r="I607" i="67"/>
  <c r="I1207" i="67"/>
  <c r="I701" i="67"/>
  <c r="I793" i="67"/>
  <c r="I456" i="67"/>
  <c r="I1218" i="67"/>
  <c r="I1242" i="67"/>
  <c r="I770" i="67"/>
  <c r="I1055" i="67"/>
  <c r="I416" i="67"/>
  <c r="I756" i="67"/>
  <c r="I372" i="67"/>
  <c r="I792" i="67"/>
  <c r="I1091" i="67"/>
  <c r="I574" i="67"/>
  <c r="I672" i="67"/>
  <c r="I52" i="67"/>
  <c r="I1160" i="67"/>
  <c r="I305" i="67"/>
  <c r="I1057" i="67"/>
  <c r="I79" i="67"/>
  <c r="I665" i="67"/>
  <c r="I1123" i="67"/>
  <c r="I37" i="67"/>
  <c r="I356" i="67"/>
  <c r="I684" i="67"/>
  <c r="I16" i="67"/>
  <c r="I890" i="67"/>
  <c r="I507" i="67"/>
  <c r="I1253" i="67"/>
  <c r="I366" i="67"/>
  <c r="I732" i="67"/>
  <c r="I297" i="67"/>
  <c r="I865" i="67"/>
  <c r="I1083" i="67"/>
  <c r="I369" i="67"/>
  <c r="I840" i="67"/>
  <c r="I7" i="67"/>
  <c r="I608" i="67"/>
  <c r="I986" i="67"/>
  <c r="I103" i="67"/>
  <c r="I106" i="67"/>
  <c r="I45" i="67"/>
  <c r="I193" i="67"/>
  <c r="I1034" i="67"/>
  <c r="I148" i="67"/>
  <c r="I511" i="67"/>
  <c r="I1010" i="67"/>
  <c r="I872" i="67"/>
  <c r="I188" i="67"/>
  <c r="I800" i="67"/>
  <c r="I748" i="67"/>
  <c r="I168" i="67"/>
  <c r="I454" i="67"/>
  <c r="I662" i="67"/>
  <c r="I620" i="67"/>
  <c r="I1210" i="67"/>
  <c r="I101" i="67"/>
  <c r="I784" i="67"/>
  <c r="I244" i="67"/>
  <c r="I279" i="67"/>
  <c r="I304" i="67"/>
  <c r="I139" i="67"/>
  <c r="I170" i="67"/>
  <c r="I73" i="67"/>
  <c r="I257" i="67"/>
  <c r="I410" i="67"/>
  <c r="I682" i="67"/>
  <c r="I1261" i="67"/>
  <c r="I502" i="67"/>
  <c r="I95" i="67"/>
  <c r="I1115" i="67"/>
  <c r="I1184" i="67"/>
  <c r="I708" i="67"/>
  <c r="I1135" i="67"/>
  <c r="I1203" i="67"/>
  <c r="I1105" i="67"/>
  <c r="I809" i="67"/>
  <c r="I1156" i="67"/>
  <c r="I1018" i="67"/>
  <c r="I534" i="67"/>
  <c r="I808" i="67"/>
  <c r="I695" i="67"/>
  <c r="I32" i="67"/>
  <c r="I767" i="67"/>
  <c r="I612" i="67"/>
  <c r="I743" i="67"/>
  <c r="I58" i="67"/>
  <c r="I812" i="67"/>
  <c r="I1169" i="67"/>
  <c r="I781" i="67"/>
  <c r="I1189" i="67"/>
  <c r="I896" i="67"/>
  <c r="I997" i="67"/>
  <c r="I1250" i="67"/>
  <c r="I579" i="67"/>
  <c r="I400" i="67"/>
  <c r="I35" i="67"/>
  <c r="I1029" i="67"/>
  <c r="I847" i="67"/>
  <c r="I895" i="67"/>
  <c r="I87" i="67"/>
  <c r="I1258" i="67"/>
  <c r="I804" i="67"/>
  <c r="I199" i="67"/>
  <c r="I687" i="67"/>
  <c r="I716" i="67"/>
  <c r="I271" i="67"/>
  <c r="I838" i="67"/>
  <c r="I653" i="67"/>
  <c r="I64" i="67"/>
  <c r="I258" i="67"/>
  <c r="I41" i="67"/>
  <c r="I1120" i="67"/>
  <c r="I1097" i="67"/>
  <c r="I587" i="67"/>
  <c r="I457" i="67"/>
  <c r="I1153" i="67"/>
  <c r="I757" i="67"/>
  <c r="I929" i="67"/>
  <c r="I482" i="67"/>
  <c r="I917" i="67"/>
  <c r="I309" i="67"/>
  <c r="I827" i="67"/>
  <c r="I843" i="67"/>
  <c r="I989" i="67"/>
  <c r="I1132" i="67"/>
  <c r="I398" i="67"/>
  <c r="I953" i="67"/>
  <c r="I788" i="67"/>
  <c r="I283" i="67"/>
  <c r="I942" i="67"/>
  <c r="I1048" i="67"/>
  <c r="I1185" i="67"/>
  <c r="I57" i="67"/>
  <c r="I281" i="67"/>
  <c r="I860" i="67"/>
  <c r="I158" i="67"/>
  <c r="I294" i="67"/>
  <c r="I439" i="67"/>
  <c r="I555" i="67"/>
  <c r="I46" i="67"/>
  <c r="I396" i="67"/>
  <c r="I381" i="67"/>
  <c r="I23" i="67"/>
  <c r="I930" i="67"/>
  <c r="I1249" i="67"/>
  <c r="I859" i="67"/>
  <c r="I292" i="67"/>
  <c r="I62" i="67"/>
  <c r="I728" i="67"/>
  <c r="I830" i="67"/>
  <c r="I520" i="67"/>
  <c r="I1063" i="67"/>
  <c r="I169" i="67"/>
  <c r="I248" i="67"/>
  <c r="I110" i="67"/>
  <c r="I1084" i="67"/>
  <c r="I957" i="67"/>
  <c r="I961" i="67"/>
  <c r="I778" i="67"/>
  <c r="I48" i="67"/>
  <c r="I157" i="67"/>
  <c r="I347" i="67"/>
  <c r="I40" i="67"/>
  <c r="I1030" i="67"/>
  <c r="I316" i="67"/>
  <c r="I392" i="67"/>
  <c r="I1240" i="67"/>
  <c r="I179" i="67"/>
  <c r="I815" i="67"/>
  <c r="I458" i="67"/>
  <c r="I411" i="67"/>
  <c r="I1198" i="67"/>
  <c r="I477" i="67"/>
  <c r="I641" i="67"/>
  <c r="I267" i="67"/>
  <c r="I1149" i="67"/>
  <c r="I897" i="67"/>
  <c r="I359" i="67"/>
  <c r="I1246" i="67"/>
  <c r="I787" i="67"/>
  <c r="I764" i="67"/>
  <c r="I15" i="67"/>
  <c r="I946" i="67"/>
  <c r="I311" i="67"/>
  <c r="I874" i="67"/>
  <c r="I1163" i="67"/>
  <c r="I597" i="67"/>
  <c r="I761" i="67"/>
  <c r="I700" i="67"/>
  <c r="I707" i="67"/>
  <c r="I547" i="67"/>
  <c r="I697" i="67"/>
  <c r="I1238" i="67"/>
  <c r="I837" i="67"/>
  <c r="I84" i="67"/>
  <c r="I344" i="67"/>
  <c r="I614" i="67"/>
  <c r="I310" i="67"/>
  <c r="I568" i="67"/>
  <c r="I706" i="67"/>
  <c r="I123" i="67"/>
  <c r="I154" i="67"/>
  <c r="I384" i="67"/>
  <c r="I655" i="67"/>
  <c r="I212" i="67"/>
  <c r="I407" i="67"/>
  <c r="I65" i="67"/>
  <c r="I492" i="67"/>
  <c r="I1232" i="67"/>
  <c r="I513" i="67"/>
  <c r="I996" i="67"/>
  <c r="I1202" i="67"/>
  <c r="I298" i="67"/>
  <c r="I342" i="67"/>
  <c r="I1079" i="67"/>
  <c r="I801" i="67"/>
  <c r="I191" i="67"/>
  <c r="I565" i="67"/>
  <c r="I128" i="67"/>
  <c r="I33" i="67"/>
  <c r="I1052" i="67"/>
  <c r="I1099" i="67"/>
  <c r="I715" i="67"/>
  <c r="I884" i="67"/>
  <c r="I376" i="67"/>
  <c r="I1106" i="67"/>
  <c r="I604" i="67"/>
  <c r="I849" i="67"/>
  <c r="I129" i="67"/>
  <c r="I345" i="67"/>
  <c r="I898" i="67"/>
  <c r="I758" i="67"/>
  <c r="I878" i="67"/>
  <c r="I1243" i="67"/>
  <c r="I532" i="67"/>
  <c r="I1118" i="67"/>
  <c r="I332" i="67"/>
  <c r="I1008" i="67"/>
  <c r="I450" i="67"/>
  <c r="I550" i="67"/>
  <c r="I546" i="67"/>
  <c r="I1078" i="67"/>
  <c r="I1152" i="67"/>
  <c r="I135" i="67"/>
  <c r="I485" i="67"/>
  <c r="I673" i="67"/>
  <c r="I323" i="67"/>
  <c r="I1199" i="67"/>
  <c r="I970" i="67"/>
  <c r="I766" i="67"/>
  <c r="I763" i="67"/>
  <c r="I1041" i="67"/>
  <c r="I823" i="67"/>
  <c r="I967" i="67"/>
  <c r="I329" i="67"/>
  <c r="I19" i="67"/>
  <c r="I613" i="67"/>
  <c r="I1236" i="67"/>
  <c r="I1011" i="67"/>
  <c r="I542" i="67"/>
  <c r="I998" i="67"/>
  <c r="I1081" i="67"/>
  <c r="I1241" i="67"/>
  <c r="I637" i="67"/>
  <c r="I742" i="67"/>
  <c r="I1262" i="67"/>
  <c r="I734" i="67"/>
  <c r="I888" i="67"/>
  <c r="I1226" i="67"/>
  <c r="I116" i="67"/>
  <c r="I460" i="67"/>
  <c r="I737" i="67"/>
  <c r="I544" i="67"/>
  <c r="I1111" i="67"/>
  <c r="I909" i="67"/>
  <c r="I280" i="67"/>
  <c r="I811" i="67"/>
  <c r="I20" i="67"/>
  <c r="I1033" i="67"/>
  <c r="I313" i="67"/>
  <c r="I43" i="67"/>
  <c r="I1116" i="67"/>
  <c r="I654" i="67"/>
  <c r="I22" i="67"/>
  <c r="I802" i="67"/>
  <c r="I963" i="67"/>
  <c r="I437" i="67"/>
  <c r="I1231" i="67"/>
  <c r="I112" i="67"/>
  <c r="I1075" i="67"/>
  <c r="I571" i="67"/>
  <c r="I127" i="67"/>
  <c r="I561" i="67"/>
  <c r="I247" i="67"/>
  <c r="I1096" i="67"/>
  <c r="I731" i="67"/>
  <c r="I243" i="67"/>
  <c r="I13" i="67"/>
  <c r="I937" i="67"/>
  <c r="I645" i="67"/>
  <c r="I702" i="67"/>
  <c r="I1162" i="67"/>
  <c r="I557" i="67"/>
  <c r="I393" i="67"/>
  <c r="I421" i="67"/>
  <c r="I1147" i="67"/>
  <c r="I89" i="67"/>
  <c r="I562" i="67"/>
  <c r="I560" i="67"/>
  <c r="I1177" i="67"/>
  <c r="I165" i="67"/>
  <c r="I834" i="67"/>
  <c r="I885" i="67"/>
  <c r="I988" i="67"/>
  <c r="I1257" i="67"/>
  <c r="I962" i="67"/>
  <c r="I578" i="67"/>
  <c r="I719" i="67"/>
  <c r="I255" i="67"/>
  <c r="I1233" i="67"/>
  <c r="I301" i="67"/>
  <c r="I354" i="67"/>
  <c r="I596" i="67"/>
  <c r="I679" i="67"/>
  <c r="I714" i="67"/>
  <c r="I973" i="67"/>
  <c r="I81" i="67"/>
  <c r="I729" i="67"/>
  <c r="I423" i="67"/>
  <c r="I1245" i="67"/>
  <c r="I321" i="67"/>
  <c r="I1073" i="67"/>
  <c r="I166" i="67"/>
  <c r="I201" i="67"/>
  <c r="I368" i="67"/>
  <c r="I427" i="67"/>
  <c r="I463" i="67"/>
  <c r="I100" i="67"/>
  <c r="I404" i="67"/>
  <c r="I1037" i="67"/>
  <c r="I12" i="67"/>
  <c r="I1070" i="67"/>
  <c r="I39" i="67"/>
  <c r="I539" i="67"/>
  <c r="I1148" i="67"/>
  <c r="I870" i="67"/>
  <c r="I925" i="67"/>
  <c r="I866" i="67"/>
  <c r="I181" i="67"/>
  <c r="I1101" i="67"/>
  <c r="I586" i="67"/>
  <c r="I924" i="67"/>
  <c r="I325" i="67"/>
  <c r="I749" i="67"/>
  <c r="I176" i="67"/>
  <c r="I263" i="67"/>
  <c r="I934" i="67"/>
  <c r="I240" i="67"/>
  <c r="I875" i="67"/>
  <c r="I985" i="67"/>
  <c r="I817" i="67"/>
  <c r="I916" i="67"/>
  <c r="I785" i="67"/>
  <c r="I599" i="67"/>
  <c r="I535" i="67"/>
  <c r="I1113" i="67"/>
  <c r="I185" i="67"/>
  <c r="I67" i="67"/>
  <c r="I1060" i="67"/>
  <c r="I334" i="67"/>
  <c r="I636" i="67"/>
  <c r="I1237" i="67"/>
  <c r="I435" i="67"/>
  <c r="I530" i="67"/>
  <c r="I504" i="67"/>
  <c r="I276" i="67"/>
  <c r="I891" i="67"/>
  <c r="I264" i="67"/>
  <c r="I955" i="67"/>
  <c r="I926" i="67"/>
  <c r="I893" i="67"/>
  <c r="I459" i="67"/>
  <c r="I580" i="67"/>
  <c r="I689" i="67"/>
  <c r="I1215" i="67"/>
  <c r="I1102" i="67"/>
  <c r="I626" i="67"/>
  <c r="I1035" i="67"/>
  <c r="I519" i="67"/>
  <c r="I403" i="67"/>
  <c r="I1166" i="67"/>
  <c r="I197" i="67"/>
  <c r="I474" i="67"/>
  <c r="I941" i="67"/>
  <c r="I207" i="67"/>
  <c r="I382" i="67"/>
  <c r="I93" i="67"/>
  <c r="I664" i="67"/>
  <c r="I1062" i="67"/>
  <c r="I640" i="67"/>
  <c r="I939" i="67"/>
  <c r="I526" i="67"/>
  <c r="I1002" i="67"/>
  <c r="I1119" i="67"/>
  <c r="I141" i="67"/>
  <c r="I1104" i="67"/>
  <c r="I83" i="67"/>
  <c r="I991" i="67"/>
  <c r="I373" i="67"/>
  <c r="I1072" i="67"/>
  <c r="I711" i="67"/>
  <c r="I1180" i="67"/>
  <c r="I388" i="67"/>
  <c r="I603" i="67"/>
  <c r="I1187" i="67"/>
  <c r="I646" i="67"/>
  <c r="I1220" i="67"/>
  <c r="I425" i="67"/>
  <c r="I624" i="67"/>
  <c r="I138" i="67"/>
  <c r="I175" i="67"/>
  <c r="I759" i="67"/>
  <c r="I721" i="67"/>
  <c r="I145" i="67"/>
  <c r="I431" i="67"/>
  <c r="I187" i="67"/>
  <c r="I791" i="67"/>
  <c r="I563" i="67"/>
  <c r="I704" i="67"/>
  <c r="I858" i="67"/>
  <c r="I984" i="67"/>
  <c r="I134" i="67"/>
  <c r="I63" i="67"/>
  <c r="I803" i="67"/>
  <c r="I814" i="67"/>
  <c r="I341" i="67"/>
  <c r="I251" i="67"/>
  <c r="I736" i="67"/>
  <c r="I835" i="67"/>
  <c r="I174" i="67"/>
  <c r="I848" i="67"/>
  <c r="I686" i="67"/>
  <c r="I189" i="67"/>
  <c r="I832" i="67"/>
  <c r="I932" i="67"/>
  <c r="I349" i="67"/>
  <c r="I107" i="67"/>
  <c r="I1121" i="67"/>
  <c r="I577" i="67"/>
  <c r="I205" i="67"/>
  <c r="I443" i="67"/>
  <c r="I335" i="67"/>
  <c r="I625" i="67"/>
  <c r="I782" i="67"/>
  <c r="I307" i="67"/>
  <c r="I899" i="67"/>
  <c r="I738" i="67"/>
  <c r="I688" i="67"/>
  <c r="I317" i="67"/>
  <c r="I389" i="67"/>
  <c r="I331" i="67"/>
  <c r="I287" i="67"/>
  <c r="I1175" i="67"/>
  <c r="I977" i="67"/>
  <c r="I1006" i="67"/>
  <c r="I478" i="67"/>
  <c r="I1139" i="67"/>
  <c r="I692" i="67"/>
  <c r="I1212" i="67"/>
  <c r="I954" i="67"/>
  <c r="I907" i="67"/>
  <c r="I3" i="67"/>
  <c r="I829" i="67"/>
  <c r="I1103" i="67"/>
  <c r="I590" i="67"/>
  <c r="I1129" i="67"/>
  <c r="I901" i="67"/>
  <c r="I974" i="67"/>
  <c r="I1001" i="67"/>
  <c r="I1190" i="67"/>
  <c r="I184" i="67"/>
  <c r="I177" i="67"/>
  <c r="I147" i="67"/>
  <c r="I1204" i="67"/>
  <c r="I104" i="67"/>
  <c r="I1069" i="67"/>
  <c r="I1109" i="67"/>
  <c r="I149" i="67"/>
  <c r="I633" i="67"/>
  <c r="I806" i="67"/>
  <c r="I213" i="67"/>
  <c r="I919" i="67"/>
  <c r="I182" i="67"/>
  <c r="I26" i="67"/>
  <c r="I256" i="67"/>
  <c r="I274" i="67"/>
  <c r="I440" i="67"/>
  <c r="I629" i="67"/>
  <c r="I609" i="67"/>
  <c r="I1094" i="67"/>
  <c r="I420" i="67"/>
  <c r="I813" i="67"/>
  <c r="I753" i="67"/>
  <c r="I698" i="67"/>
  <c r="I1126" i="67"/>
  <c r="I871" i="67"/>
  <c r="I1080" i="67"/>
  <c r="I195" i="67"/>
  <c r="I25" i="67"/>
  <c r="I472" i="67"/>
  <c r="I206" i="67"/>
  <c r="I10" i="67"/>
  <c r="I750" i="67"/>
  <c r="I649" i="67"/>
  <c r="I569" i="67"/>
  <c r="I1058" i="67"/>
  <c r="I386" i="67"/>
  <c r="I252" i="67"/>
  <c r="I358" i="67"/>
  <c r="I429" i="67"/>
  <c r="I913" i="67"/>
  <c r="I479" i="67"/>
  <c r="I1165" i="67"/>
  <c r="I28" i="67"/>
  <c r="I951" i="67"/>
  <c r="I1178" i="67"/>
  <c r="I1144" i="67"/>
  <c r="I903" i="67"/>
  <c r="I1221" i="67"/>
  <c r="I972" i="67"/>
  <c r="I712" i="67"/>
  <c r="I610" i="67"/>
  <c r="I671" i="67"/>
  <c r="I1157" i="67"/>
  <c r="I1040" i="67"/>
  <c r="I1122" i="67"/>
  <c r="I959" i="67"/>
  <c r="I130" i="67"/>
  <c r="I469" i="67"/>
  <c r="I242" i="67"/>
  <c r="I831" i="67"/>
  <c r="I27" i="67"/>
  <c r="I53" i="67"/>
  <c r="I399" i="67"/>
  <c r="I1192" i="67"/>
  <c r="I1174" i="67"/>
  <c r="I1013" i="67"/>
  <c r="I115" i="67"/>
  <c r="I983" i="67"/>
  <c r="I799" i="67"/>
  <c r="I159" i="67"/>
  <c r="I245" i="67"/>
  <c r="I1124" i="67"/>
  <c r="I1061" i="67"/>
  <c r="I1074" i="67"/>
  <c r="I471" i="67"/>
  <c r="I657" i="67"/>
  <c r="I1131" i="67"/>
  <c r="I61" i="67"/>
  <c r="I72" i="67"/>
  <c r="I1216" i="67"/>
  <c r="I146" i="67"/>
  <c r="I589" i="67"/>
  <c r="I1200" i="67"/>
  <c r="I408" i="67"/>
  <c r="I1188" i="67"/>
  <c r="I59" i="67"/>
  <c r="I38" i="67"/>
  <c r="I1021" i="67"/>
  <c r="I529" i="67"/>
  <c r="I357" i="67"/>
  <c r="I1244" i="67"/>
  <c r="I538" i="67"/>
  <c r="I1217" i="67"/>
  <c r="I441" i="67"/>
  <c r="I273" i="67"/>
  <c r="I1064" i="67"/>
  <c r="I826" i="67"/>
  <c r="I661" i="67"/>
  <c r="I94" i="67"/>
  <c r="I836" i="67"/>
  <c r="I601" i="67"/>
  <c r="I549" i="67"/>
  <c r="I208" i="67"/>
  <c r="I277" i="67"/>
  <c r="I1154" i="67"/>
  <c r="I1167" i="67"/>
  <c r="I841" i="67"/>
  <c r="I90" i="67"/>
  <c r="I109" i="67"/>
  <c r="I632" i="67"/>
  <c r="I364" i="67"/>
  <c r="I402" i="67"/>
  <c r="I659" i="67"/>
  <c r="I343" i="67"/>
  <c r="I912" i="67"/>
  <c r="I1222" i="67"/>
  <c r="I203" i="67"/>
  <c r="I430" i="67"/>
  <c r="I979" i="67"/>
  <c r="I585" i="67"/>
  <c r="I419" i="67"/>
  <c r="I1235" i="67"/>
  <c r="I289" i="67"/>
  <c r="I867" i="67"/>
  <c r="I114" i="67"/>
  <c r="I1031" i="67"/>
  <c r="I340" i="67"/>
  <c r="I771" i="67"/>
  <c r="I259" i="67"/>
  <c r="I696" i="67"/>
  <c r="I1134" i="67"/>
  <c r="I1077" i="67"/>
  <c r="I820" i="67"/>
  <c r="I204" i="67"/>
  <c r="I494" i="67"/>
  <c r="I528" i="67"/>
  <c r="I1214" i="67"/>
  <c r="I677" i="67"/>
  <c r="I133" i="67"/>
  <c r="I1161" i="67"/>
  <c r="I844" i="67"/>
  <c r="I797" i="67"/>
  <c r="I362" i="67"/>
  <c r="I567" i="67"/>
  <c r="I581" i="67"/>
  <c r="I319" i="67"/>
  <c r="I670" i="67"/>
  <c r="I50" i="67"/>
  <c r="I619" i="67"/>
  <c r="I1095" i="67"/>
  <c r="I374" i="67"/>
  <c r="I842" i="67"/>
  <c r="I209" i="67"/>
  <c r="I521" i="67"/>
  <c r="I442" i="67"/>
  <c r="I921" i="67"/>
  <c r="I501" i="67"/>
  <c r="I1259" i="67"/>
  <c r="I1042" i="67"/>
  <c r="I726" i="67"/>
  <c r="I894" i="67"/>
  <c r="I952" i="67"/>
  <c r="I499" i="67"/>
  <c r="I1028" i="67"/>
  <c r="I320" i="67"/>
  <c r="I509" i="67"/>
  <c r="I685" i="67"/>
  <c r="I969" i="67"/>
  <c r="I322" i="67"/>
  <c r="I920" i="67"/>
  <c r="I741" i="67"/>
  <c r="I935" i="67"/>
  <c r="I291" i="67"/>
  <c r="I515" i="67"/>
  <c r="I24" i="67"/>
  <c r="I55" i="67"/>
  <c r="I566" i="67"/>
  <c r="I49" i="67"/>
  <c r="I180" i="67"/>
  <c r="I414" i="67"/>
  <c r="I602" i="67"/>
  <c r="I850" i="67"/>
  <c r="I740" i="67"/>
  <c r="I873" i="67"/>
  <c r="I8" i="67"/>
  <c r="I694" i="67"/>
  <c r="I615" i="67"/>
  <c r="I1117" i="67"/>
  <c r="I352" i="67"/>
  <c r="I1247" i="67"/>
  <c r="I783" i="67"/>
  <c r="I769" i="67"/>
  <c r="I371" i="67"/>
  <c r="I739" i="67"/>
  <c r="I1133" i="67"/>
  <c r="I1039" i="67"/>
  <c r="I21" i="67"/>
  <c r="I328" i="67"/>
  <c r="I852" i="67"/>
  <c r="I943" i="67"/>
  <c r="I152" i="67"/>
  <c r="I200" i="67"/>
  <c r="I1043" i="67"/>
  <c r="I34" i="67"/>
  <c r="I854" i="67"/>
  <c r="I124" i="67"/>
  <c r="I409" i="67"/>
  <c r="I150" i="67"/>
  <c r="I214" i="67"/>
  <c r="I536" i="67"/>
  <c r="I545" i="67"/>
  <c r="I644" i="67"/>
  <c r="I151" i="67"/>
  <c r="I821" i="67"/>
  <c r="I306" i="67"/>
  <c r="I75" i="67"/>
  <c r="I406" i="67"/>
  <c r="I703" i="67"/>
  <c r="I387" i="67"/>
  <c r="I669" i="67"/>
  <c r="I621" i="67"/>
  <c r="I211" i="67"/>
  <c r="I1087" i="67"/>
  <c r="I904" i="67"/>
  <c r="I1170" i="67"/>
  <c r="I1205" i="67"/>
  <c r="I370" i="67"/>
  <c r="I1181" i="67"/>
  <c r="I422" i="67"/>
  <c r="I391" i="67"/>
  <c r="I113" i="67"/>
  <c r="I857" i="67"/>
  <c r="I278" i="67"/>
  <c r="I449" i="67"/>
  <c r="I949" i="67"/>
  <c r="I1143" i="67"/>
  <c r="I522" i="67"/>
  <c r="I464" i="67"/>
  <c r="I196" i="67"/>
  <c r="I1209" i="67"/>
  <c r="I660" i="67"/>
  <c r="I648" i="67"/>
  <c r="I856" i="67"/>
  <c r="I88" i="67"/>
  <c r="I455" i="67"/>
  <c r="I172" i="67"/>
  <c r="I144" i="67"/>
  <c r="I424" i="67"/>
  <c r="I1150" i="67"/>
  <c r="I85" i="67"/>
  <c r="I634" i="67"/>
  <c r="I656" i="67"/>
  <c r="I789" i="67"/>
  <c r="I162" i="67"/>
  <c r="I772" i="67"/>
  <c r="I616" i="67"/>
  <c r="I1229" i="67"/>
  <c r="I774" i="67"/>
  <c r="I503" i="67"/>
  <c r="I523" i="67"/>
  <c r="I680" i="67"/>
  <c r="I97" i="67"/>
  <c r="I433" i="67"/>
  <c r="I360" i="67"/>
  <c r="I1227" i="67"/>
  <c r="I794" i="67"/>
  <c r="I956" i="67"/>
  <c r="I324" i="67"/>
  <c r="I315" i="67"/>
  <c r="I80" i="67"/>
  <c r="I377" i="67"/>
  <c r="I1138" i="67"/>
  <c r="I1014" i="67"/>
  <c r="I1003" i="67"/>
  <c r="I1254" i="67"/>
  <c r="I375" i="67"/>
  <c r="I693" i="67"/>
  <c r="I810" i="67"/>
  <c r="I246" i="67"/>
  <c r="I1086" i="67"/>
  <c r="I527" i="67"/>
  <c r="I1092" i="67"/>
  <c r="I606" i="67"/>
  <c r="I66" i="67"/>
  <c r="I1211" i="67"/>
  <c r="I1234" i="67"/>
  <c r="I270" i="67"/>
  <c r="I718" i="67"/>
  <c r="I131" i="67"/>
  <c r="I514" i="67"/>
  <c r="I105" i="67"/>
  <c r="I1049" i="67"/>
  <c r="I548" i="67"/>
  <c r="I618" i="67"/>
  <c r="I467" i="67"/>
  <c r="I652" i="67"/>
  <c r="I483" i="67"/>
  <c r="I724" i="67"/>
  <c r="I798" i="67"/>
  <c r="I658" i="67"/>
  <c r="I1065" i="67"/>
  <c r="I720" i="67"/>
  <c r="I302" i="67"/>
  <c r="I760" i="67"/>
  <c r="I906" i="67"/>
  <c r="I819" i="67"/>
  <c r="I931" i="67"/>
  <c r="I992" i="67"/>
  <c r="I18" i="67"/>
  <c r="I853" i="67"/>
  <c r="I775" i="67"/>
  <c r="I132" i="67"/>
  <c r="I968" i="67"/>
  <c r="I1145" i="67"/>
  <c r="I1158" i="67"/>
  <c r="I1224" i="67"/>
  <c r="I846" i="67"/>
  <c r="I108" i="67"/>
  <c r="I861" i="67"/>
  <c r="I285" i="67"/>
  <c r="I915" i="67"/>
  <c r="I576" i="67"/>
  <c r="I558" i="67"/>
  <c r="I405" i="67"/>
  <c r="I155" i="67"/>
  <c r="I300" i="67"/>
  <c r="I965" i="67"/>
  <c r="I600" i="67"/>
  <c r="I595" i="67"/>
  <c r="I948" i="67"/>
  <c r="I506" i="67"/>
  <c r="I350" i="67"/>
  <c r="I936" i="67"/>
  <c r="I765" i="67"/>
  <c r="I395" i="67"/>
  <c r="I1000" i="67"/>
  <c r="I378" i="67"/>
  <c r="I447" i="67"/>
  <c r="I210" i="67"/>
  <c r="I1171" i="67"/>
  <c r="I238" i="67"/>
  <c r="I143" i="67"/>
  <c r="I30" i="67"/>
  <c r="I908" i="67"/>
  <c r="I1248" i="67"/>
  <c r="I1260" i="67"/>
  <c r="I722" i="67"/>
  <c r="I312" i="67"/>
  <c r="I1255" i="67"/>
  <c r="I290" i="67"/>
  <c r="I584" i="67"/>
  <c r="J816" i="67"/>
  <c r="J160" i="67"/>
  <c r="K160" i="67" s="1"/>
  <c r="J876" i="67"/>
  <c r="K876" i="67" s="1"/>
  <c r="J314" i="67"/>
  <c r="K314" i="67" s="1"/>
  <c r="J531" i="67"/>
  <c r="K531" i="67" s="1"/>
  <c r="J111" i="67"/>
  <c r="J1128" i="67"/>
  <c r="J74" i="67"/>
  <c r="K74" i="67" s="1"/>
  <c r="J452" i="67"/>
  <c r="J266" i="67"/>
  <c r="J490" i="67"/>
  <c r="J293" i="67"/>
  <c r="J379" i="67"/>
  <c r="J1090" i="67"/>
  <c r="J910" i="67"/>
  <c r="J1228" i="67"/>
  <c r="J153" i="67"/>
  <c r="J11" i="67"/>
  <c r="J1223" i="67"/>
  <c r="J964" i="67"/>
  <c r="J1045" i="67"/>
  <c r="J336" i="67"/>
  <c r="J683" i="67"/>
  <c r="J886" i="67"/>
  <c r="J995" i="67"/>
  <c r="J42" i="67"/>
  <c r="J940" i="67"/>
  <c r="J338" i="67"/>
  <c r="J598" i="67"/>
  <c r="J551" i="67"/>
  <c r="J1082" i="67"/>
  <c r="J510" i="67"/>
  <c r="J401" i="67"/>
  <c r="J630" i="67"/>
  <c r="J622" i="67"/>
  <c r="J914" i="67"/>
  <c r="J363" i="67"/>
  <c r="J268" i="67"/>
  <c r="J582" i="67"/>
  <c r="J1026" i="67"/>
  <c r="J543" i="67"/>
  <c r="J892" i="67"/>
  <c r="J500" i="67"/>
  <c r="J516" i="67"/>
  <c r="J755" i="67"/>
  <c r="J642" i="67"/>
  <c r="J137" i="67"/>
  <c r="J518" i="67"/>
  <c r="J466" i="67"/>
  <c r="J417" i="67"/>
  <c r="J605" i="67"/>
  <c r="J592" i="67"/>
  <c r="J68" i="67"/>
  <c r="J564" i="67"/>
  <c r="J308" i="67"/>
  <c r="J29" i="67"/>
  <c r="J119" i="67"/>
  <c r="J1076" i="67"/>
  <c r="J790" i="67"/>
  <c r="J198" i="67"/>
  <c r="J269" i="67"/>
  <c r="J78" i="67"/>
  <c r="J167" i="67"/>
  <c r="J142" i="67"/>
  <c r="J1016" i="67"/>
  <c r="J484" i="67"/>
  <c r="J295" i="67"/>
  <c r="J717" i="67"/>
  <c r="J1093" i="67"/>
  <c r="J194" i="67"/>
  <c r="J348" i="67"/>
  <c r="J1136" i="67"/>
  <c r="J1053" i="67"/>
  <c r="J868" i="67"/>
  <c r="J462" i="67"/>
  <c r="J1230" i="67"/>
  <c r="J480" i="67"/>
  <c r="J1176" i="67"/>
  <c r="J488" i="67"/>
  <c r="J1183" i="67"/>
  <c r="J723" i="67"/>
  <c r="J593" i="67"/>
  <c r="J1114" i="67"/>
  <c r="J1195" i="67"/>
  <c r="J824" i="67"/>
  <c r="J902" i="67"/>
  <c r="J465" i="67"/>
  <c r="J676" i="67"/>
  <c r="J1012" i="67"/>
  <c r="J1251" i="67"/>
  <c r="J1059" i="67"/>
  <c r="J541" i="67"/>
  <c r="J762" i="67"/>
  <c r="J889" i="67"/>
  <c r="J296" i="67"/>
  <c r="J445" i="67"/>
  <c r="J540" i="67"/>
  <c r="J508" i="67"/>
  <c r="J631" i="67"/>
  <c r="J353" i="67"/>
  <c r="J1047" i="67"/>
  <c r="J733" i="67"/>
  <c r="J1098" i="67"/>
  <c r="J173" i="67"/>
  <c r="J496" i="67"/>
  <c r="J86" i="67"/>
  <c r="J186" i="67"/>
  <c r="J156" i="67"/>
  <c r="J981" i="67"/>
  <c r="J674" i="67"/>
  <c r="J14" i="67"/>
  <c r="J638" i="67"/>
  <c r="J1130" i="67"/>
  <c r="J1225" i="67"/>
  <c r="J709" i="67"/>
  <c r="J385" i="67"/>
  <c r="J44" i="67"/>
  <c r="J877" i="67"/>
  <c r="J1089" i="67"/>
  <c r="J818" i="67"/>
  <c r="J241" i="67"/>
  <c r="J415" i="67"/>
  <c r="J282" i="67"/>
  <c r="J863" i="67"/>
  <c r="J1068" i="67"/>
  <c r="J390" i="67"/>
  <c r="J365" i="67"/>
  <c r="J1140" i="67"/>
  <c r="J933" i="67"/>
  <c r="J627" i="67"/>
  <c r="J966" i="67"/>
  <c r="J202" i="67"/>
  <c r="J489" i="67"/>
  <c r="J978" i="67"/>
  <c r="J887" i="67"/>
  <c r="J1025" i="67"/>
  <c r="J1007" i="67"/>
  <c r="J428" i="67"/>
  <c r="J444" i="67"/>
  <c r="J623" i="67"/>
  <c r="J833" i="67"/>
  <c r="J825" i="67"/>
  <c r="J552" i="67"/>
  <c r="J990" i="67"/>
  <c r="J1108" i="67"/>
  <c r="J1137" i="67"/>
  <c r="J1110" i="67"/>
  <c r="J299" i="67"/>
  <c r="J559" i="67"/>
  <c r="J92" i="67"/>
  <c r="J171" i="67"/>
  <c r="J330" i="67"/>
  <c r="J928" i="67"/>
  <c r="J397" i="67"/>
  <c r="J82" i="67"/>
  <c r="J713" i="67"/>
  <c r="J102" i="67"/>
  <c r="J777" i="67"/>
  <c r="J448" i="67"/>
  <c r="J710" i="67"/>
  <c r="J1164" i="67"/>
  <c r="J588" i="67"/>
  <c r="J828" i="67"/>
  <c r="J1071" i="67"/>
  <c r="J36" i="67"/>
  <c r="J333" i="67"/>
  <c r="J1054" i="67"/>
  <c r="J1046" i="67"/>
  <c r="J1027" i="67"/>
  <c r="J1172" i="67"/>
  <c r="J47" i="67"/>
  <c r="J418" i="67"/>
  <c r="J413" i="67"/>
  <c r="J265" i="67"/>
  <c r="J216" i="67"/>
  <c r="J380" i="67"/>
  <c r="J1197" i="67"/>
  <c r="J1206" i="67"/>
  <c r="J254" i="67"/>
  <c r="J476" i="67"/>
  <c r="J918" i="67"/>
  <c r="J303" i="67"/>
  <c r="J923" i="67"/>
  <c r="J326" i="67"/>
  <c r="J647" i="67"/>
  <c r="J125" i="67"/>
  <c r="J1067" i="67"/>
  <c r="J975" i="67"/>
  <c r="J725" i="67"/>
  <c r="J779" i="67"/>
  <c r="J537" i="67"/>
  <c r="J705" i="67"/>
  <c r="J525" i="67"/>
  <c r="J1088" i="67"/>
  <c r="J493" i="67"/>
  <c r="J71" i="67"/>
  <c r="J1044" i="67"/>
  <c r="J1159" i="67"/>
  <c r="J412" i="67"/>
  <c r="J383" i="67"/>
  <c r="J1032" i="67"/>
  <c r="J1127" i="67"/>
  <c r="J699" i="67"/>
  <c r="J524" i="67"/>
  <c r="J675" i="67"/>
  <c r="J938" i="67"/>
  <c r="J432" i="67"/>
  <c r="J746" i="67"/>
  <c r="J275" i="67"/>
  <c r="J976" i="67"/>
  <c r="J944" i="67"/>
  <c r="J498" i="67"/>
  <c r="J727" i="67"/>
  <c r="J628" i="67"/>
  <c r="J1004" i="67"/>
  <c r="J678" i="67"/>
  <c r="J594" i="67"/>
  <c r="J1151" i="67"/>
  <c r="J122" i="67"/>
  <c r="J554" i="67"/>
  <c r="J730" i="67"/>
  <c r="J805" i="67"/>
  <c r="J1142" i="67"/>
  <c r="J239" i="67"/>
  <c r="J747" i="67"/>
  <c r="J394" i="67"/>
  <c r="J745" i="67"/>
  <c r="J4" i="67"/>
  <c r="J690" i="67"/>
  <c r="J178" i="67"/>
  <c r="J994" i="67"/>
  <c r="J517" i="67"/>
  <c r="J1219" i="67"/>
  <c r="J855" i="67"/>
  <c r="J776" i="67"/>
  <c r="J639" i="67"/>
  <c r="J468" i="67"/>
  <c r="J1141" i="67"/>
  <c r="J681" i="67"/>
  <c r="J591" i="67"/>
  <c r="J900" i="67"/>
  <c r="J98" i="67"/>
  <c r="J1020" i="67"/>
  <c r="J1017" i="67"/>
  <c r="J1024" i="67"/>
  <c r="J69" i="67"/>
  <c r="J617" i="67"/>
  <c r="J6" i="67"/>
  <c r="J982" i="67"/>
  <c r="J667" i="67"/>
  <c r="J1179" i="67"/>
  <c r="J346" i="67"/>
  <c r="J286" i="67"/>
  <c r="J438" i="67"/>
  <c r="J163" i="67"/>
  <c r="J553" i="67"/>
  <c r="J1015" i="67"/>
  <c r="J881" i="67"/>
  <c r="J1100" i="67"/>
  <c r="J1173" i="67"/>
  <c r="J491" i="67"/>
  <c r="J575" i="67"/>
  <c r="J987" i="67"/>
  <c r="J461" i="67"/>
  <c r="J473" i="67"/>
  <c r="J754" i="67"/>
  <c r="J140" i="67"/>
  <c r="J475" i="67"/>
  <c r="J663" i="67"/>
  <c r="J950" i="67"/>
  <c r="J744" i="67"/>
  <c r="J1208" i="67"/>
  <c r="J1056" i="67"/>
  <c r="J958" i="67"/>
  <c r="J339" i="67"/>
  <c r="J453" i="67"/>
  <c r="J786" i="67"/>
  <c r="J533" i="67"/>
  <c r="J1182" i="67"/>
  <c r="J1051" i="67"/>
  <c r="J1155" i="67"/>
  <c r="J845" i="67"/>
  <c r="J1112" i="67"/>
  <c r="J796" i="67"/>
  <c r="J1191" i="67"/>
  <c r="J1022" i="67"/>
  <c r="J505" i="67"/>
  <c r="J807" i="67"/>
  <c r="J1005" i="67"/>
  <c r="J851" i="67"/>
  <c r="J1193" i="67"/>
  <c r="J351" i="67"/>
  <c r="J1009" i="67"/>
  <c r="J1125" i="67"/>
  <c r="J96" i="67"/>
  <c r="J161" i="67"/>
  <c r="J945" i="67"/>
  <c r="J651" i="67"/>
  <c r="J126" i="67"/>
  <c r="J436" i="67"/>
  <c r="J487" i="67"/>
  <c r="J768" i="67"/>
  <c r="J650" i="67"/>
  <c r="J993" i="67"/>
  <c r="J666" i="67"/>
  <c r="J822" i="67"/>
  <c r="J905" i="67"/>
  <c r="J486" i="67"/>
  <c r="J1038" i="67"/>
  <c r="J1194" i="67"/>
  <c r="J1066" i="67"/>
  <c r="J183" i="67"/>
  <c r="J643" i="67"/>
  <c r="J573" i="67"/>
  <c r="J879" i="67"/>
  <c r="J927" i="67"/>
  <c r="J1050" i="67"/>
  <c r="J327" i="67"/>
  <c r="J864" i="67"/>
  <c r="J635" i="67"/>
  <c r="J1023" i="67"/>
  <c r="J999" i="67"/>
  <c r="J284" i="67"/>
  <c r="J947" i="67"/>
  <c r="J1085" i="67"/>
  <c r="J862" i="67"/>
  <c r="J1036" i="67"/>
  <c r="J337" i="67"/>
  <c r="J497" i="67"/>
  <c r="J980" i="67"/>
  <c r="J971" i="67"/>
  <c r="J446" i="67"/>
  <c r="J17" i="67"/>
  <c r="J1196" i="67"/>
  <c r="J367" i="67"/>
  <c r="J434" i="67"/>
  <c r="J752" i="67"/>
  <c r="J911" i="67"/>
  <c r="J922" i="67"/>
  <c r="J795" i="67"/>
  <c r="J164" i="67"/>
  <c r="J869" i="67"/>
  <c r="J1213" i="67"/>
  <c r="J99" i="67"/>
  <c r="J51" i="67"/>
  <c r="J355" i="67"/>
  <c r="J960" i="67"/>
  <c r="J31" i="67"/>
  <c r="J1146" i="67"/>
  <c r="J217" i="67"/>
  <c r="J318" i="67"/>
  <c r="J512" i="67"/>
  <c r="J426" i="67"/>
  <c r="J780" i="67"/>
  <c r="J215" i="67"/>
  <c r="J451" i="67"/>
  <c r="J1168" i="67"/>
  <c r="J1201" i="67"/>
  <c r="J1256" i="67"/>
  <c r="J883" i="67"/>
  <c r="J190" i="67"/>
  <c r="J288" i="67"/>
  <c r="J1186" i="67"/>
  <c r="J751" i="67"/>
  <c r="J556" i="67"/>
  <c r="J361" i="67"/>
  <c r="J136" i="67"/>
  <c r="J773" i="67"/>
  <c r="J9" i="67"/>
  <c r="J60" i="67"/>
  <c r="J272" i="67"/>
  <c r="J470" i="67"/>
  <c r="J735" i="67"/>
  <c r="J192" i="67"/>
  <c r="J70" i="67"/>
  <c r="J481" i="67"/>
  <c r="J611" i="67"/>
  <c r="J880" i="67"/>
  <c r="J668" i="67"/>
  <c r="J570" i="67"/>
  <c r="J691" i="67"/>
  <c r="J5" i="67"/>
  <c r="J882" i="67"/>
  <c r="J572" i="67"/>
  <c r="J56" i="67"/>
  <c r="J583" i="67"/>
  <c r="J1252" i="67"/>
  <c r="J495" i="67"/>
  <c r="J1107" i="67"/>
  <c r="J839" i="67"/>
  <c r="J1019" i="67"/>
  <c r="J1239" i="67"/>
  <c r="J607" i="67"/>
  <c r="J1207" i="67"/>
  <c r="J701" i="67"/>
  <c r="J793" i="67"/>
  <c r="J456" i="67"/>
  <c r="J1218" i="67"/>
  <c r="J1242" i="67"/>
  <c r="J770" i="67"/>
  <c r="J1055" i="67"/>
  <c r="J416" i="67"/>
  <c r="J756" i="67"/>
  <c r="J372" i="67"/>
  <c r="J792" i="67"/>
  <c r="J1091" i="67"/>
  <c r="J574" i="67"/>
  <c r="J672" i="67"/>
  <c r="J52" i="67"/>
  <c r="J1160" i="67"/>
  <c r="J305" i="67"/>
  <c r="J1057" i="67"/>
  <c r="J79" i="67"/>
  <c r="J665" i="67"/>
  <c r="J1123" i="67"/>
  <c r="J37" i="67"/>
  <c r="J356" i="67"/>
  <c r="J684" i="67"/>
  <c r="J16" i="67"/>
  <c r="J890" i="67"/>
  <c r="J507" i="67"/>
  <c r="J1253" i="67"/>
  <c r="J366" i="67"/>
  <c r="J732" i="67"/>
  <c r="J297" i="67"/>
  <c r="J865" i="67"/>
  <c r="J1083" i="67"/>
  <c r="J369" i="67"/>
  <c r="J840" i="67"/>
  <c r="J7" i="67"/>
  <c r="J608" i="67"/>
  <c r="J986" i="67"/>
  <c r="J103" i="67"/>
  <c r="J106" i="67"/>
  <c r="J45" i="67"/>
  <c r="J193" i="67"/>
  <c r="J1034" i="67"/>
  <c r="J148" i="67"/>
  <c r="J511" i="67"/>
  <c r="J1010" i="67"/>
  <c r="J872" i="67"/>
  <c r="J188" i="67"/>
  <c r="J800" i="67"/>
  <c r="J748" i="67"/>
  <c r="J168" i="67"/>
  <c r="J454" i="67"/>
  <c r="J662" i="67"/>
  <c r="J620" i="67"/>
  <c r="J1210" i="67"/>
  <c r="J101" i="67"/>
  <c r="J784" i="67"/>
  <c r="J244" i="67"/>
  <c r="J279" i="67"/>
  <c r="J304" i="67"/>
  <c r="J139" i="67"/>
  <c r="J170" i="67"/>
  <c r="J73" i="67"/>
  <c r="J257" i="67"/>
  <c r="J410" i="67"/>
  <c r="J682" i="67"/>
  <c r="J1261" i="67"/>
  <c r="J502" i="67"/>
  <c r="J95" i="67"/>
  <c r="J1115" i="67"/>
  <c r="J1184" i="67"/>
  <c r="J708" i="67"/>
  <c r="J1135" i="67"/>
  <c r="J1203" i="67"/>
  <c r="J1105" i="67"/>
  <c r="J809" i="67"/>
  <c r="J1156" i="67"/>
  <c r="J1018" i="67"/>
  <c r="J534" i="67"/>
  <c r="J808" i="67"/>
  <c r="J695" i="67"/>
  <c r="J32" i="67"/>
  <c r="J767" i="67"/>
  <c r="J612" i="67"/>
  <c r="J743" i="67"/>
  <c r="J58" i="67"/>
  <c r="J812" i="67"/>
  <c r="J1169" i="67"/>
  <c r="J781" i="67"/>
  <c r="J1189" i="67"/>
  <c r="J896" i="67"/>
  <c r="J997" i="67"/>
  <c r="J1250" i="67"/>
  <c r="J579" i="67"/>
  <c r="J400" i="67"/>
  <c r="J35" i="67"/>
  <c r="J1029" i="67"/>
  <c r="J847" i="67"/>
  <c r="J895" i="67"/>
  <c r="J87" i="67"/>
  <c r="J1258" i="67"/>
  <c r="J804" i="67"/>
  <c r="J199" i="67"/>
  <c r="J687" i="67"/>
  <c r="J716" i="67"/>
  <c r="J271" i="67"/>
  <c r="J838" i="67"/>
  <c r="J653" i="67"/>
  <c r="J64" i="67"/>
  <c r="J258" i="67"/>
  <c r="J41" i="67"/>
  <c r="J1120" i="67"/>
  <c r="J1097" i="67"/>
  <c r="J587" i="67"/>
  <c r="J457" i="67"/>
  <c r="J1153" i="67"/>
  <c r="J757" i="67"/>
  <c r="J929" i="67"/>
  <c r="J482" i="67"/>
  <c r="J917" i="67"/>
  <c r="J309" i="67"/>
  <c r="J827" i="67"/>
  <c r="J843" i="67"/>
  <c r="J989" i="67"/>
  <c r="J1132" i="67"/>
  <c r="J398" i="67"/>
  <c r="J953" i="67"/>
  <c r="J788" i="67"/>
  <c r="J283" i="67"/>
  <c r="J942" i="67"/>
  <c r="J1048" i="67"/>
  <c r="J57" i="67"/>
  <c r="J281" i="67"/>
  <c r="J860" i="67"/>
  <c r="J158" i="67"/>
  <c r="J294" i="67"/>
  <c r="J439" i="67"/>
  <c r="J555" i="67"/>
  <c r="J46" i="67"/>
  <c r="J396" i="67"/>
  <c r="J381" i="67"/>
  <c r="J23" i="67"/>
  <c r="J930" i="67"/>
  <c r="J1249" i="67"/>
  <c r="J859" i="67"/>
  <c r="J292" i="67"/>
  <c r="J62" i="67"/>
  <c r="J728" i="67"/>
  <c r="J830" i="67"/>
  <c r="J520" i="67"/>
  <c r="J1063" i="67"/>
  <c r="J169" i="67"/>
  <c r="J248" i="67"/>
  <c r="J110" i="67"/>
  <c r="J1084" i="67"/>
  <c r="J957" i="67"/>
  <c r="J961" i="67"/>
  <c r="J778" i="67"/>
  <c r="J48" i="67"/>
  <c r="J157" i="67"/>
  <c r="J347" i="67"/>
  <c r="J40" i="67"/>
  <c r="J1030" i="67"/>
  <c r="J316" i="67"/>
  <c r="J392" i="67"/>
  <c r="J1240" i="67"/>
  <c r="J179" i="67"/>
  <c r="J815" i="67"/>
  <c r="J458" i="67"/>
  <c r="J411" i="67"/>
  <c r="J1198" i="67"/>
  <c r="J477" i="67"/>
  <c r="J641" i="67"/>
  <c r="J267" i="67"/>
  <c r="J1149" i="67"/>
  <c r="J897" i="67"/>
  <c r="J359" i="67"/>
  <c r="J1246" i="67"/>
  <c r="J787" i="67"/>
  <c r="J764" i="67"/>
  <c r="J15" i="67"/>
  <c r="J946" i="67"/>
  <c r="J311" i="67"/>
  <c r="J874" i="67"/>
  <c r="J1163" i="67"/>
  <c r="J597" i="67"/>
  <c r="J761" i="67"/>
  <c r="J700" i="67"/>
  <c r="J707" i="67"/>
  <c r="J547" i="67"/>
  <c r="J697" i="67"/>
  <c r="J1238" i="67"/>
  <c r="J837" i="67"/>
  <c r="J84" i="67"/>
  <c r="J344" i="67"/>
  <c r="J614" i="67"/>
  <c r="J310" i="67"/>
  <c r="J568" i="67"/>
  <c r="J706" i="67"/>
  <c r="J123" i="67"/>
  <c r="J154" i="67"/>
  <c r="J384" i="67"/>
  <c r="J655" i="67"/>
  <c r="J212" i="67"/>
  <c r="J407" i="67"/>
  <c r="J65" i="67"/>
  <c r="J492" i="67"/>
  <c r="J1232" i="67"/>
  <c r="J513" i="67"/>
  <c r="J996" i="67"/>
  <c r="J1202" i="67"/>
  <c r="J298" i="67"/>
  <c r="J342" i="67"/>
  <c r="J1079" i="67"/>
  <c r="J801" i="67"/>
  <c r="J191" i="67"/>
  <c r="J565" i="67"/>
  <c r="J128" i="67"/>
  <c r="J33" i="67"/>
  <c r="J1052" i="67"/>
  <c r="J1099" i="67"/>
  <c r="J715" i="67"/>
  <c r="J884" i="67"/>
  <c r="J376" i="67"/>
  <c r="J1106" i="67"/>
  <c r="J604" i="67"/>
  <c r="J849" i="67"/>
  <c r="J129" i="67"/>
  <c r="J345" i="67"/>
  <c r="J898" i="67"/>
  <c r="J758" i="67"/>
  <c r="J878" i="67"/>
  <c r="J1243" i="67"/>
  <c r="J532" i="67"/>
  <c r="J1118" i="67"/>
  <c r="J332" i="67"/>
  <c r="J1008" i="67"/>
  <c r="J450" i="67"/>
  <c r="J550" i="67"/>
  <c r="J546" i="67"/>
  <c r="J1078" i="67"/>
  <c r="J1152" i="67"/>
  <c r="J135" i="67"/>
  <c r="J485" i="67"/>
  <c r="J673" i="67"/>
  <c r="J323" i="67"/>
  <c r="J1199" i="67"/>
  <c r="J970" i="67"/>
  <c r="J766" i="67"/>
  <c r="J763" i="67"/>
  <c r="J1041" i="67"/>
  <c r="J823" i="67"/>
  <c r="J967" i="67"/>
  <c r="J329" i="67"/>
  <c r="J19" i="67"/>
  <c r="J613" i="67"/>
  <c r="J1236" i="67"/>
  <c r="J1011" i="67"/>
  <c r="J542" i="67"/>
  <c r="J998" i="67"/>
  <c r="J1081" i="67"/>
  <c r="J1241" i="67"/>
  <c r="J637" i="67"/>
  <c r="J742" i="67"/>
  <c r="J1262" i="67"/>
  <c r="J734" i="67"/>
  <c r="J888" i="67"/>
  <c r="J1226" i="67"/>
  <c r="J116" i="67"/>
  <c r="J460" i="67"/>
  <c r="J737" i="67"/>
  <c r="J544" i="67"/>
  <c r="J1111" i="67"/>
  <c r="J909" i="67"/>
  <c r="J280" i="67"/>
  <c r="J811" i="67"/>
  <c r="J20" i="67"/>
  <c r="J1033" i="67"/>
  <c r="J313" i="67"/>
  <c r="J43" i="67"/>
  <c r="J1116" i="67"/>
  <c r="J654" i="67"/>
  <c r="J22" i="67"/>
  <c r="J802" i="67"/>
  <c r="J963" i="67"/>
  <c r="J437" i="67"/>
  <c r="J1231" i="67"/>
  <c r="J112" i="67"/>
  <c r="J1075" i="67"/>
  <c r="J571" i="67"/>
  <c r="J127" i="67"/>
  <c r="J561" i="67"/>
  <c r="J247" i="67"/>
  <c r="J1096" i="67"/>
  <c r="J731" i="67"/>
  <c r="J243" i="67"/>
  <c r="J13" i="67"/>
  <c r="J937" i="67"/>
  <c r="J645" i="67"/>
  <c r="J702" i="67"/>
  <c r="J1162" i="67"/>
  <c r="J557" i="67"/>
  <c r="J393" i="67"/>
  <c r="J421" i="67"/>
  <c r="J1147" i="67"/>
  <c r="J89" i="67"/>
  <c r="J562" i="67"/>
  <c r="J560" i="67"/>
  <c r="J1177" i="67"/>
  <c r="J165" i="67"/>
  <c r="J834" i="67"/>
  <c r="J885" i="67"/>
  <c r="J988" i="67"/>
  <c r="J1257" i="67"/>
  <c r="J962" i="67"/>
  <c r="J578" i="67"/>
  <c r="J719" i="67"/>
  <c r="J255" i="67"/>
  <c r="J1233" i="67"/>
  <c r="J301" i="67"/>
  <c r="J354" i="67"/>
  <c r="J596" i="67"/>
  <c r="J679" i="67"/>
  <c r="J714" i="67"/>
  <c r="J973" i="67"/>
  <c r="J81" i="67"/>
  <c r="J729" i="67"/>
  <c r="J423" i="67"/>
  <c r="J1245" i="67"/>
  <c r="J321" i="67"/>
  <c r="J1073" i="67"/>
  <c r="J166" i="67"/>
  <c r="J201" i="67"/>
  <c r="J368" i="67"/>
  <c r="J427" i="67"/>
  <c r="J463" i="67"/>
  <c r="J100" i="67"/>
  <c r="J404" i="67"/>
  <c r="J1037" i="67"/>
  <c r="J12" i="67"/>
  <c r="J1070" i="67"/>
  <c r="J39" i="67"/>
  <c r="J539" i="67"/>
  <c r="J1148" i="67"/>
  <c r="J870" i="67"/>
  <c r="J925" i="67"/>
  <c r="J866" i="67"/>
  <c r="J181" i="67"/>
  <c r="J1101" i="67"/>
  <c r="J586" i="67"/>
  <c r="J924" i="67"/>
  <c r="J325" i="67"/>
  <c r="J749" i="67"/>
  <c r="J176" i="67"/>
  <c r="J263" i="67"/>
  <c r="J934" i="67"/>
  <c r="J240" i="67"/>
  <c r="J875" i="67"/>
  <c r="J985" i="67"/>
  <c r="J817" i="67"/>
  <c r="J916" i="67"/>
  <c r="J785" i="67"/>
  <c r="J599" i="67"/>
  <c r="J535" i="67"/>
  <c r="J1113" i="67"/>
  <c r="J185" i="67"/>
  <c r="J67" i="67"/>
  <c r="J1060" i="67"/>
  <c r="J334" i="67"/>
  <c r="J636" i="67"/>
  <c r="J1237" i="67"/>
  <c r="J435" i="67"/>
  <c r="J530" i="67"/>
  <c r="J504" i="67"/>
  <c r="J276" i="67"/>
  <c r="J891" i="67"/>
  <c r="J264" i="67"/>
  <c r="J955" i="67"/>
  <c r="J926" i="67"/>
  <c r="J893" i="67"/>
  <c r="J459" i="67"/>
  <c r="J580" i="67"/>
  <c r="J689" i="67"/>
  <c r="J1215" i="67"/>
  <c r="J1102" i="67"/>
  <c r="J626" i="67"/>
  <c r="J1035" i="67"/>
  <c r="J519" i="67"/>
  <c r="J403" i="67"/>
  <c r="J1166" i="67"/>
  <c r="J197" i="67"/>
  <c r="J474" i="67"/>
  <c r="J941" i="67"/>
  <c r="J207" i="67"/>
  <c r="J382" i="67"/>
  <c r="J93" i="67"/>
  <c r="J664" i="67"/>
  <c r="J1062" i="67"/>
  <c r="J640" i="67"/>
  <c r="J939" i="67"/>
  <c r="J526" i="67"/>
  <c r="J1002" i="67"/>
  <c r="J1119" i="67"/>
  <c r="J141" i="67"/>
  <c r="J1104" i="67"/>
  <c r="J83" i="67"/>
  <c r="J991" i="67"/>
  <c r="J373" i="67"/>
  <c r="J1072" i="67"/>
  <c r="J711" i="67"/>
  <c r="J1180" i="67"/>
  <c r="J388" i="67"/>
  <c r="J603" i="67"/>
  <c r="J1187" i="67"/>
  <c r="J646" i="67"/>
  <c r="J1220" i="67"/>
  <c r="J425" i="67"/>
  <c r="J624" i="67"/>
  <c r="J138" i="67"/>
  <c r="J175" i="67"/>
  <c r="J759" i="67"/>
  <c r="J721" i="67"/>
  <c r="J145" i="67"/>
  <c r="J431" i="67"/>
  <c r="J187" i="67"/>
  <c r="J791" i="67"/>
  <c r="J563" i="67"/>
  <c r="J704" i="67"/>
  <c r="J858" i="67"/>
  <c r="J984" i="67"/>
  <c r="J134" i="67"/>
  <c r="J63" i="67"/>
  <c r="J803" i="67"/>
  <c r="J814" i="67"/>
  <c r="J341" i="67"/>
  <c r="J251" i="67"/>
  <c r="J736" i="67"/>
  <c r="J835" i="67"/>
  <c r="J174" i="67"/>
  <c r="J848" i="67"/>
  <c r="J686" i="67"/>
  <c r="J189" i="67"/>
  <c r="J832" i="67"/>
  <c r="J932" i="67"/>
  <c r="J349" i="67"/>
  <c r="J107" i="67"/>
  <c r="J1121" i="67"/>
  <c r="J577" i="67"/>
  <c r="J205" i="67"/>
  <c r="J443" i="67"/>
  <c r="J335" i="67"/>
  <c r="J625" i="67"/>
  <c r="J782" i="67"/>
  <c r="J307" i="67"/>
  <c r="J899" i="67"/>
  <c r="J738" i="67"/>
  <c r="J688" i="67"/>
  <c r="J317" i="67"/>
  <c r="J389" i="67"/>
  <c r="J331" i="67"/>
  <c r="J287" i="67"/>
  <c r="J1175" i="67"/>
  <c r="J977" i="67"/>
  <c r="J1006" i="67"/>
  <c r="J478" i="67"/>
  <c r="J1139" i="67"/>
  <c r="J692" i="67"/>
  <c r="J1212" i="67"/>
  <c r="J954" i="67"/>
  <c r="J907" i="67"/>
  <c r="J3" i="67"/>
  <c r="J829" i="67"/>
  <c r="J1103" i="67"/>
  <c r="J590" i="67"/>
  <c r="J1129" i="67"/>
  <c r="J901" i="67"/>
  <c r="J974" i="67"/>
  <c r="J1001" i="67"/>
  <c r="J1190" i="67"/>
  <c r="J184" i="67"/>
  <c r="J177" i="67"/>
  <c r="J147" i="67"/>
  <c r="J1204" i="67"/>
  <c r="J104" i="67"/>
  <c r="J1069" i="67"/>
  <c r="J1109" i="67"/>
  <c r="J149" i="67"/>
  <c r="J633" i="67"/>
  <c r="J806" i="67"/>
  <c r="J213" i="67"/>
  <c r="J919" i="67"/>
  <c r="J182" i="67"/>
  <c r="J26" i="67"/>
  <c r="J256" i="67"/>
  <c r="J274" i="67"/>
  <c r="J440" i="67"/>
  <c r="J629" i="67"/>
  <c r="J609" i="67"/>
  <c r="J1094" i="67"/>
  <c r="J420" i="67"/>
  <c r="J813" i="67"/>
  <c r="J753" i="67"/>
  <c r="J698" i="67"/>
  <c r="J1126" i="67"/>
  <c r="J871" i="67"/>
  <c r="J1080" i="67"/>
  <c r="J195" i="67"/>
  <c r="J25" i="67"/>
  <c r="J472" i="67"/>
  <c r="J206" i="67"/>
  <c r="J10" i="67"/>
  <c r="J750" i="67"/>
  <c r="J649" i="67"/>
  <c r="J569" i="67"/>
  <c r="J1058" i="67"/>
  <c r="J386" i="67"/>
  <c r="J252" i="67"/>
  <c r="J358" i="67"/>
  <c r="J429" i="67"/>
  <c r="J913" i="67"/>
  <c r="J479" i="67"/>
  <c r="J1165" i="67"/>
  <c r="J28" i="67"/>
  <c r="J951" i="67"/>
  <c r="J1178" i="67"/>
  <c r="J1144" i="67"/>
  <c r="J903" i="67"/>
  <c r="J1221" i="67"/>
  <c r="J972" i="67"/>
  <c r="J712" i="67"/>
  <c r="J610" i="67"/>
  <c r="J671" i="67"/>
  <c r="J1157" i="67"/>
  <c r="J1040" i="67"/>
  <c r="J1122" i="67"/>
  <c r="J959" i="67"/>
  <c r="J130" i="67"/>
  <c r="J469" i="67"/>
  <c r="J242" i="67"/>
  <c r="J831" i="67"/>
  <c r="J27" i="67"/>
  <c r="J53" i="67"/>
  <c r="J399" i="67"/>
  <c r="J1192" i="67"/>
  <c r="J1174" i="67"/>
  <c r="J1013" i="67"/>
  <c r="J115" i="67"/>
  <c r="J983" i="67"/>
  <c r="J799" i="67"/>
  <c r="J159" i="67"/>
  <c r="J245" i="67"/>
  <c r="J1124" i="67"/>
  <c r="J1061" i="67"/>
  <c r="J1074" i="67"/>
  <c r="J471" i="67"/>
  <c r="J657" i="67"/>
  <c r="J1131" i="67"/>
  <c r="J61" i="67"/>
  <c r="J72" i="67"/>
  <c r="J1216" i="67"/>
  <c r="J146" i="67"/>
  <c r="J589" i="67"/>
  <c r="J1200" i="67"/>
  <c r="J408" i="67"/>
  <c r="J1188" i="67"/>
  <c r="J59" i="67"/>
  <c r="J38" i="67"/>
  <c r="J1021" i="67"/>
  <c r="J529" i="67"/>
  <c r="J357" i="67"/>
  <c r="J1244" i="67"/>
  <c r="J538" i="67"/>
  <c r="J1217" i="67"/>
  <c r="J441" i="67"/>
  <c r="J273" i="67"/>
  <c r="J1064" i="67"/>
  <c r="J826" i="67"/>
  <c r="J661" i="67"/>
  <c r="J94" i="67"/>
  <c r="J836" i="67"/>
  <c r="J601" i="67"/>
  <c r="J549" i="67"/>
  <c r="J208" i="67"/>
  <c r="J277" i="67"/>
  <c r="J1154" i="67"/>
  <c r="J1167" i="67"/>
  <c r="J841" i="67"/>
  <c r="J90" i="67"/>
  <c r="J109" i="67"/>
  <c r="J632" i="67"/>
  <c r="J364" i="67"/>
  <c r="J402" i="67"/>
  <c r="J659" i="67"/>
  <c r="J343" i="67"/>
  <c r="J912" i="67"/>
  <c r="J1222" i="67"/>
  <c r="J203" i="67"/>
  <c r="J430" i="67"/>
  <c r="J979" i="67"/>
  <c r="J585" i="67"/>
  <c r="J419" i="67"/>
  <c r="J1235" i="67"/>
  <c r="J289" i="67"/>
  <c r="J867" i="67"/>
  <c r="J114" i="67"/>
  <c r="J1031" i="67"/>
  <c r="J340" i="67"/>
  <c r="J771" i="67"/>
  <c r="J259" i="67"/>
  <c r="J696" i="67"/>
  <c r="J1134" i="67"/>
  <c r="J1077" i="67"/>
  <c r="J820" i="67"/>
  <c r="J204" i="67"/>
  <c r="J494" i="67"/>
  <c r="J528" i="67"/>
  <c r="J1214" i="67"/>
  <c r="J677" i="67"/>
  <c r="J133" i="67"/>
  <c r="J1161" i="67"/>
  <c r="J844" i="67"/>
  <c r="J797" i="67"/>
  <c r="J362" i="67"/>
  <c r="J567" i="67"/>
  <c r="J581" i="67"/>
  <c r="J319" i="67"/>
  <c r="J670" i="67"/>
  <c r="J50" i="67"/>
  <c r="J619" i="67"/>
  <c r="J1095" i="67"/>
  <c r="J374" i="67"/>
  <c r="J842" i="67"/>
  <c r="J209" i="67"/>
  <c r="J521" i="67"/>
  <c r="J442" i="67"/>
  <c r="J921" i="67"/>
  <c r="J501" i="67"/>
  <c r="J1259" i="67"/>
  <c r="J1042" i="67"/>
  <c r="J726" i="67"/>
  <c r="J894" i="67"/>
  <c r="J952" i="67"/>
  <c r="J499" i="67"/>
  <c r="J1028" i="67"/>
  <c r="J320" i="67"/>
  <c r="J509" i="67"/>
  <c r="J685" i="67"/>
  <c r="J969" i="67"/>
  <c r="J322" i="67"/>
  <c r="J920" i="67"/>
  <c r="J741" i="67"/>
  <c r="J935" i="67"/>
  <c r="J291" i="67"/>
  <c r="J515" i="67"/>
  <c r="J24" i="67"/>
  <c r="J55" i="67"/>
  <c r="J566" i="67"/>
  <c r="J49" i="67"/>
  <c r="J180" i="67"/>
  <c r="J414" i="67"/>
  <c r="J602" i="67"/>
  <c r="J850" i="67"/>
  <c r="J740" i="67"/>
  <c r="J873" i="67"/>
  <c r="J8" i="67"/>
  <c r="J694" i="67"/>
  <c r="J615" i="67"/>
  <c r="J1117" i="67"/>
  <c r="J352" i="67"/>
  <c r="J1247" i="67"/>
  <c r="J783" i="67"/>
  <c r="J769" i="67"/>
  <c r="J371" i="67"/>
  <c r="J739" i="67"/>
  <c r="J1133" i="67"/>
  <c r="J1039" i="67"/>
  <c r="J21" i="67"/>
  <c r="J328" i="67"/>
  <c r="J852" i="67"/>
  <c r="J943" i="67"/>
  <c r="J152" i="67"/>
  <c r="J200" i="67"/>
  <c r="J1043" i="67"/>
  <c r="J34" i="67"/>
  <c r="J854" i="67"/>
  <c r="J124" i="67"/>
  <c r="J409" i="67"/>
  <c r="J150" i="67"/>
  <c r="J214" i="67"/>
  <c r="J536" i="67"/>
  <c r="J545" i="67"/>
  <c r="J644" i="67"/>
  <c r="J151" i="67"/>
  <c r="J821" i="67"/>
  <c r="J306" i="67"/>
  <c r="J75" i="67"/>
  <c r="J406" i="67"/>
  <c r="J703" i="67"/>
  <c r="J387" i="67"/>
  <c r="J669" i="67"/>
  <c r="J621" i="67"/>
  <c r="J211" i="67"/>
  <c r="J1087" i="67"/>
  <c r="J904" i="67"/>
  <c r="J1170" i="67"/>
  <c r="J1205" i="67"/>
  <c r="J370" i="67"/>
  <c r="J1181" i="67"/>
  <c r="J422" i="67"/>
  <c r="J391" i="67"/>
  <c r="J113" i="67"/>
  <c r="J857" i="67"/>
  <c r="J278" i="67"/>
  <c r="J449" i="67"/>
  <c r="J949" i="67"/>
  <c r="J1143" i="67"/>
  <c r="J522" i="67"/>
  <c r="J464" i="67"/>
  <c r="J196" i="67"/>
  <c r="J1209" i="67"/>
  <c r="J660" i="67"/>
  <c r="J648" i="67"/>
  <c r="J856" i="67"/>
  <c r="J88" i="67"/>
  <c r="J455" i="67"/>
  <c r="J172" i="67"/>
  <c r="J144" i="67"/>
  <c r="J424" i="67"/>
  <c r="J1150" i="67"/>
  <c r="J85" i="67"/>
  <c r="J634" i="67"/>
  <c r="J656" i="67"/>
  <c r="J789" i="67"/>
  <c r="J162" i="67"/>
  <c r="J772" i="67"/>
  <c r="J616" i="67"/>
  <c r="J1229" i="67"/>
  <c r="J774" i="67"/>
  <c r="J503" i="67"/>
  <c r="J523" i="67"/>
  <c r="J680" i="67"/>
  <c r="J97" i="67"/>
  <c r="J433" i="67"/>
  <c r="J360" i="67"/>
  <c r="J1227" i="67"/>
  <c r="J794" i="67"/>
  <c r="J956" i="67"/>
  <c r="J324" i="67"/>
  <c r="J315" i="67"/>
  <c r="J80" i="67"/>
  <c r="J377" i="67"/>
  <c r="J1138" i="67"/>
  <c r="J1014" i="67"/>
  <c r="J1003" i="67"/>
  <c r="J1254" i="67"/>
  <c r="J375" i="67"/>
  <c r="J693" i="67"/>
  <c r="J810" i="67"/>
  <c r="J246" i="67"/>
  <c r="J1086" i="67"/>
  <c r="J527" i="67"/>
  <c r="J1092" i="67"/>
  <c r="J606" i="67"/>
  <c r="J66" i="67"/>
  <c r="J1211" i="67"/>
  <c r="J1234" i="67"/>
  <c r="J270" i="67"/>
  <c r="J718" i="67"/>
  <c r="J131" i="67"/>
  <c r="J514" i="67"/>
  <c r="J105" i="67"/>
  <c r="J1049" i="67"/>
  <c r="J548" i="67"/>
  <c r="J618" i="67"/>
  <c r="J467" i="67"/>
  <c r="J652" i="67"/>
  <c r="J483" i="67"/>
  <c r="J724" i="67"/>
  <c r="J798" i="67"/>
  <c r="J658" i="67"/>
  <c r="J1065" i="67"/>
  <c r="J720" i="67"/>
  <c r="J302" i="67"/>
  <c r="J760" i="67"/>
  <c r="J906" i="67"/>
  <c r="J819" i="67"/>
  <c r="J931" i="67"/>
  <c r="J992" i="67"/>
  <c r="J18" i="67"/>
  <c r="J853" i="67"/>
  <c r="J775" i="67"/>
  <c r="J132" i="67"/>
  <c r="J968" i="67"/>
  <c r="J1145" i="67"/>
  <c r="J1158" i="67"/>
  <c r="J1224" i="67"/>
  <c r="J846" i="67"/>
  <c r="J108" i="67"/>
  <c r="J861" i="67"/>
  <c r="J285" i="67"/>
  <c r="J915" i="67"/>
  <c r="J576" i="67"/>
  <c r="J558" i="67"/>
  <c r="J405" i="67"/>
  <c r="J155" i="67"/>
  <c r="J300" i="67"/>
  <c r="J965" i="67"/>
  <c r="J600" i="67"/>
  <c r="J595" i="67"/>
  <c r="J948" i="67"/>
  <c r="J506" i="67"/>
  <c r="J350" i="67"/>
  <c r="J936" i="67"/>
  <c r="J765" i="67"/>
  <c r="J395" i="67"/>
  <c r="J1000" i="67"/>
  <c r="J378" i="67"/>
  <c r="J447" i="67"/>
  <c r="J210" i="67"/>
  <c r="J1171" i="67"/>
  <c r="J238" i="67"/>
  <c r="J143" i="67"/>
  <c r="J30" i="67"/>
  <c r="J908" i="67"/>
  <c r="J1248" i="67"/>
  <c r="J1260" i="67"/>
  <c r="J722" i="67"/>
  <c r="J312" i="67"/>
  <c r="J1255" i="67"/>
  <c r="J290" i="67"/>
  <c r="J584" i="67"/>
  <c r="K1128" i="67" l="1"/>
  <c r="K111" i="67"/>
  <c r="K293" i="67"/>
  <c r="K11" i="67"/>
  <c r="K683" i="67"/>
  <c r="K598" i="67"/>
  <c r="K622" i="67"/>
  <c r="K543" i="67"/>
  <c r="K137" i="67"/>
  <c r="K68" i="67"/>
  <c r="K790" i="67"/>
  <c r="K1016" i="67"/>
  <c r="K348" i="67"/>
  <c r="K480" i="67"/>
  <c r="K1114" i="67"/>
  <c r="K1012" i="67"/>
  <c r="K296" i="67"/>
  <c r="K1047" i="67"/>
  <c r="K186" i="67"/>
  <c r="K1130" i="67"/>
  <c r="K1089" i="67"/>
  <c r="K1068" i="67"/>
  <c r="K966" i="67"/>
  <c r="K1007" i="67"/>
  <c r="K552" i="67"/>
  <c r="K559" i="67"/>
  <c r="K82" i="67"/>
  <c r="K1164" i="67"/>
  <c r="K1054" i="67"/>
  <c r="K413" i="67"/>
  <c r="K254" i="67"/>
  <c r="K647" i="67"/>
  <c r="K537" i="67"/>
  <c r="K1044" i="67"/>
  <c r="K699" i="67"/>
  <c r="K275" i="67"/>
  <c r="K1004" i="67"/>
  <c r="K730" i="67"/>
  <c r="K394" i="67"/>
  <c r="K517" i="67"/>
  <c r="K1141" i="67"/>
  <c r="K1017" i="67"/>
  <c r="K667" i="67"/>
  <c r="K553" i="67"/>
  <c r="K575" i="67"/>
  <c r="K475" i="67"/>
  <c r="K958" i="67"/>
  <c r="K1051" i="67"/>
  <c r="K1022" i="67"/>
  <c r="K351" i="67"/>
  <c r="K651" i="67"/>
  <c r="K993" i="67"/>
  <c r="K1194" i="67"/>
  <c r="K927" i="67"/>
  <c r="K999" i="67"/>
  <c r="K337" i="67"/>
  <c r="K1196" i="67"/>
  <c r="K795" i="67"/>
  <c r="K318" i="67"/>
  <c r="K780" i="67"/>
  <c r="K451" i="67"/>
  <c r="K1168" i="67"/>
  <c r="K883" i="67"/>
  <c r="K288" i="67"/>
  <c r="K1186" i="67"/>
  <c r="K361" i="67"/>
  <c r="K9" i="67"/>
  <c r="K70" i="67"/>
  <c r="K570" i="67"/>
  <c r="K691" i="67"/>
  <c r="K1252" i="67"/>
  <c r="K607" i="67"/>
  <c r="K1242" i="67"/>
  <c r="K416" i="67"/>
  <c r="K792" i="67"/>
  <c r="K305" i="67"/>
  <c r="K665" i="67"/>
  <c r="K356" i="67"/>
  <c r="K366" i="67"/>
  <c r="K865" i="67"/>
  <c r="K840" i="67"/>
  <c r="K986" i="67"/>
  <c r="K45" i="67"/>
  <c r="K148" i="67"/>
  <c r="K1010" i="67"/>
  <c r="K872" i="67"/>
  <c r="K748" i="67"/>
  <c r="K662" i="67"/>
  <c r="K244" i="67"/>
  <c r="K279" i="67"/>
  <c r="K170" i="67"/>
  <c r="K410" i="67"/>
  <c r="K502" i="67"/>
  <c r="K1184" i="67"/>
  <c r="K1203" i="67"/>
  <c r="K1156" i="67"/>
  <c r="K808" i="67"/>
  <c r="K767" i="67"/>
  <c r="K58" i="67"/>
  <c r="K781" i="67"/>
  <c r="K896" i="67"/>
  <c r="K997" i="67"/>
  <c r="K400" i="67"/>
  <c r="K35" i="67"/>
  <c r="K847" i="67"/>
  <c r="K1258" i="67"/>
  <c r="K199" i="67"/>
  <c r="K687" i="67"/>
  <c r="K838" i="67"/>
  <c r="K258" i="67"/>
  <c r="K1097" i="67"/>
  <c r="K1153" i="67"/>
  <c r="K482" i="67"/>
  <c r="K309" i="67"/>
  <c r="K827" i="67"/>
  <c r="K788" i="67"/>
  <c r="K1048" i="67"/>
  <c r="K281" i="67"/>
  <c r="K294" i="67"/>
  <c r="K555" i="67"/>
  <c r="K46" i="67"/>
  <c r="K23" i="67"/>
  <c r="K930" i="67"/>
  <c r="K1249" i="67"/>
  <c r="K859" i="67"/>
  <c r="K520" i="67"/>
  <c r="K1063" i="67"/>
  <c r="K957" i="67"/>
  <c r="K961" i="67"/>
  <c r="K157" i="67"/>
  <c r="K40" i="67"/>
  <c r="K1030" i="67"/>
  <c r="K1240" i="67"/>
  <c r="K179" i="67"/>
  <c r="K815" i="67"/>
  <c r="K458" i="67"/>
  <c r="K477" i="67"/>
  <c r="K267" i="67"/>
  <c r="K1149" i="67"/>
  <c r="K1246" i="67"/>
  <c r="K787" i="67"/>
  <c r="K15" i="67"/>
  <c r="K874" i="67"/>
  <c r="K597" i="67"/>
  <c r="K761" i="67"/>
  <c r="K697" i="67"/>
  <c r="K837" i="67"/>
  <c r="K614" i="67"/>
  <c r="K568" i="67"/>
  <c r="K706" i="67"/>
  <c r="K655" i="67"/>
  <c r="K212" i="67"/>
  <c r="K407" i="67"/>
  <c r="K513" i="67"/>
  <c r="K996" i="67"/>
  <c r="K1202" i="67"/>
  <c r="K801" i="67"/>
  <c r="K191" i="67"/>
  <c r="K565" i="67"/>
  <c r="K1052" i="67"/>
  <c r="K1099" i="67"/>
  <c r="K884" i="67"/>
  <c r="K129" i="67"/>
  <c r="K345" i="67"/>
  <c r="K1243" i="67"/>
  <c r="K532" i="67"/>
  <c r="K550" i="67"/>
  <c r="K546" i="67"/>
  <c r="K485" i="67"/>
  <c r="K673" i="67"/>
  <c r="K323" i="67"/>
  <c r="K766" i="67"/>
  <c r="K823" i="67"/>
  <c r="K19" i="67"/>
  <c r="K613" i="67"/>
  <c r="K1236" i="67"/>
  <c r="K1011" i="67"/>
  <c r="K637" i="67"/>
  <c r="K742" i="67"/>
  <c r="K888" i="67"/>
  <c r="K1226" i="67"/>
  <c r="K116" i="67"/>
  <c r="K460" i="67"/>
  <c r="K1111" i="67"/>
  <c r="K909" i="67"/>
  <c r="K280" i="67"/>
  <c r="K811" i="67"/>
  <c r="K313" i="67"/>
  <c r="K1116" i="67"/>
  <c r="K654" i="67"/>
  <c r="K963" i="67"/>
  <c r="K437" i="67"/>
  <c r="K1231" i="67"/>
  <c r="K112" i="67"/>
  <c r="K561" i="67"/>
  <c r="K247" i="67"/>
  <c r="K1096" i="67"/>
  <c r="K13" i="67"/>
  <c r="K937" i="67"/>
  <c r="K645" i="67"/>
  <c r="K702" i="67"/>
  <c r="K421" i="67"/>
  <c r="K1147" i="67"/>
  <c r="K89" i="67"/>
  <c r="K1177" i="67"/>
  <c r="K165" i="67"/>
  <c r="K834" i="67"/>
  <c r="K885" i="67"/>
  <c r="K578" i="67"/>
  <c r="K719" i="67"/>
  <c r="K255" i="67"/>
  <c r="K596" i="67"/>
  <c r="K679" i="67"/>
  <c r="K714" i="67"/>
  <c r="K729" i="67"/>
  <c r="K1245" i="67"/>
  <c r="K321" i="67"/>
  <c r="K201" i="67"/>
  <c r="K368" i="67"/>
  <c r="K427" i="67"/>
  <c r="K463" i="67"/>
  <c r="K12" i="67"/>
  <c r="K1070" i="67"/>
  <c r="K39" i="67"/>
  <c r="K870" i="67"/>
  <c r="K866" i="67"/>
  <c r="K181" i="67"/>
  <c r="K325" i="67"/>
  <c r="K749" i="67"/>
  <c r="K176" i="67"/>
  <c r="K240" i="67"/>
  <c r="K985" i="67"/>
  <c r="K785" i="67"/>
  <c r="K599" i="67"/>
  <c r="K535" i="67"/>
  <c r="K1113" i="67"/>
  <c r="K334" i="67"/>
  <c r="K636" i="67"/>
  <c r="K1237" i="67"/>
  <c r="K504" i="67"/>
  <c r="K276" i="67"/>
  <c r="K891" i="67"/>
  <c r="K264" i="67"/>
  <c r="K893" i="67"/>
  <c r="K459" i="67"/>
  <c r="K580" i="67"/>
  <c r="K689" i="67"/>
  <c r="K1035" i="67"/>
  <c r="K519" i="67"/>
  <c r="K197" i="67"/>
  <c r="K474" i="67"/>
  <c r="K941" i="67"/>
  <c r="K1062" i="67"/>
  <c r="K640" i="67"/>
  <c r="K1002" i="67"/>
  <c r="K1119" i="67"/>
  <c r="K141" i="67"/>
  <c r="K1104" i="67"/>
  <c r="K1072" i="67"/>
  <c r="K711" i="67"/>
  <c r="K1180" i="67"/>
  <c r="K646" i="67"/>
  <c r="K1220" i="67"/>
  <c r="K425" i="67"/>
  <c r="K175" i="67"/>
  <c r="K145" i="67"/>
  <c r="K791" i="67"/>
  <c r="K563" i="67"/>
  <c r="K704" i="67"/>
  <c r="K134" i="67"/>
  <c r="K63" i="67"/>
  <c r="K803" i="67"/>
  <c r="K814" i="67"/>
  <c r="K835" i="67"/>
  <c r="K174" i="67"/>
  <c r="K848" i="67"/>
  <c r="K832" i="67"/>
  <c r="K932" i="67"/>
  <c r="K349" i="67"/>
  <c r="K107" i="67"/>
  <c r="K443" i="67"/>
  <c r="K335" i="67"/>
  <c r="K625" i="67"/>
  <c r="K899" i="67"/>
  <c r="K688" i="67"/>
  <c r="K317" i="67"/>
  <c r="K287" i="67"/>
  <c r="K977" i="67"/>
  <c r="K1006" i="67"/>
  <c r="K692" i="67"/>
  <c r="K954" i="67"/>
  <c r="K907" i="67"/>
  <c r="K590" i="67"/>
  <c r="K901" i="67"/>
  <c r="K1190" i="67"/>
  <c r="K184" i="67"/>
  <c r="K177" i="67"/>
  <c r="K147" i="67"/>
  <c r="K1069" i="67"/>
  <c r="K1109" i="67"/>
  <c r="K149" i="67"/>
  <c r="K633" i="67"/>
  <c r="K919" i="67"/>
  <c r="K182" i="67"/>
  <c r="K26" i="67"/>
  <c r="K256" i="67"/>
  <c r="K629" i="67"/>
  <c r="K609" i="67"/>
  <c r="K1094" i="67"/>
  <c r="K420" i="67"/>
  <c r="K698" i="67"/>
  <c r="K1126" i="67"/>
  <c r="K871" i="67"/>
  <c r="K1080" i="67"/>
  <c r="K472" i="67"/>
  <c r="K206" i="67"/>
  <c r="K750" i="67"/>
  <c r="K1058" i="67"/>
  <c r="K386" i="67"/>
  <c r="K252" i="67"/>
  <c r="K358" i="67"/>
  <c r="K479" i="67"/>
  <c r="K1165" i="67"/>
  <c r="K28" i="67"/>
  <c r="K951" i="67"/>
  <c r="K903" i="67"/>
  <c r="K1221" i="67"/>
  <c r="K972" i="67"/>
  <c r="K712" i="67"/>
  <c r="K1157" i="67"/>
  <c r="K1040" i="67"/>
  <c r="K1122" i="67"/>
  <c r="K959" i="67"/>
  <c r="K242" i="67"/>
  <c r="K831" i="67"/>
  <c r="K27" i="67"/>
  <c r="K53" i="67"/>
  <c r="K1174" i="67"/>
  <c r="K1013" i="67"/>
  <c r="K115" i="67"/>
  <c r="K159" i="67"/>
  <c r="K245" i="67"/>
  <c r="K1061" i="67"/>
  <c r="K657" i="67"/>
  <c r="K1131" i="67"/>
  <c r="K61" i="67"/>
  <c r="K72" i="67"/>
  <c r="K589" i="67"/>
  <c r="K408" i="67"/>
  <c r="K1188" i="67"/>
  <c r="K1021" i="67"/>
  <c r="K529" i="67"/>
  <c r="K357" i="67"/>
  <c r="K1244" i="67"/>
  <c r="K441" i="67"/>
  <c r="K273" i="67"/>
  <c r="K1064" i="67"/>
  <c r="K826" i="67"/>
  <c r="K836" i="67"/>
  <c r="K601" i="67"/>
  <c r="K549" i="67"/>
  <c r="K208" i="67"/>
  <c r="K1167" i="67"/>
  <c r="K841" i="67"/>
  <c r="K90" i="67"/>
  <c r="K109" i="67"/>
  <c r="K402" i="67"/>
  <c r="K343" i="67"/>
  <c r="K912" i="67"/>
  <c r="K430" i="67"/>
  <c r="K979" i="67"/>
  <c r="K585" i="67"/>
  <c r="K419" i="67"/>
  <c r="K867" i="67"/>
  <c r="K1031" i="67"/>
  <c r="K340" i="67"/>
  <c r="K696" i="67"/>
  <c r="K1134" i="67"/>
  <c r="K1077" i="67"/>
  <c r="K820" i="67"/>
  <c r="K528" i="67"/>
  <c r="K1214" i="67"/>
  <c r="K677" i="67"/>
  <c r="K133" i="67"/>
  <c r="K797" i="67"/>
  <c r="K362" i="67"/>
  <c r="K567" i="67"/>
  <c r="K581" i="67"/>
  <c r="K50" i="67"/>
  <c r="K619" i="67"/>
  <c r="K1095" i="67"/>
  <c r="K374" i="67"/>
  <c r="K442" i="67"/>
  <c r="K921" i="67"/>
  <c r="K501" i="67"/>
  <c r="K726" i="67"/>
  <c r="K894" i="67"/>
  <c r="K952" i="67"/>
  <c r="K499" i="67"/>
  <c r="K509" i="67"/>
  <c r="K969" i="67"/>
  <c r="K322" i="67"/>
  <c r="K935" i="67"/>
  <c r="K24" i="67"/>
  <c r="K49" i="67"/>
  <c r="K414" i="67"/>
  <c r="K602" i="67"/>
  <c r="K873" i="67"/>
  <c r="K8" i="67"/>
  <c r="K694" i="67"/>
  <c r="K615" i="67"/>
  <c r="K1117" i="67"/>
  <c r="K1247" i="67"/>
  <c r="K769" i="67"/>
  <c r="K371" i="67"/>
  <c r="K739" i="67"/>
  <c r="K1039" i="67"/>
  <c r="K328" i="67"/>
  <c r="K852" i="67"/>
  <c r="K200" i="67"/>
  <c r="K1043" i="67"/>
  <c r="K34" i="67"/>
  <c r="K854" i="67"/>
  <c r="K124" i="67"/>
  <c r="K214" i="67"/>
  <c r="K536" i="67"/>
  <c r="K545" i="67"/>
  <c r="K644" i="67"/>
  <c r="K821" i="67"/>
  <c r="K75" i="67"/>
  <c r="K406" i="67"/>
  <c r="K387" i="67"/>
  <c r="K621" i="67"/>
  <c r="K211" i="67"/>
  <c r="K1087" i="67"/>
  <c r="K904" i="67"/>
  <c r="K1170" i="67"/>
  <c r="K1205" i="67"/>
  <c r="K370" i="67"/>
  <c r="K1181" i="67"/>
  <c r="K422" i="67"/>
  <c r="K113" i="67"/>
  <c r="K857" i="67"/>
  <c r="K278" i="67"/>
  <c r="K449" i="67"/>
  <c r="K949" i="67"/>
  <c r="K522" i="67"/>
  <c r="K464" i="67"/>
  <c r="K196" i="67"/>
  <c r="K1209" i="67"/>
  <c r="K660" i="67"/>
  <c r="K856" i="67"/>
  <c r="K455" i="67"/>
  <c r="K172" i="67"/>
  <c r="K144" i="67"/>
  <c r="K1150" i="67"/>
  <c r="K634" i="67"/>
  <c r="K656" i="67"/>
  <c r="K789" i="67"/>
  <c r="K162" i="67"/>
  <c r="K772" i="67"/>
  <c r="K616" i="67"/>
  <c r="K1229" i="67"/>
  <c r="K774" i="67"/>
  <c r="K503" i="67"/>
  <c r="K680" i="67"/>
  <c r="K97" i="67"/>
  <c r="K433" i="67"/>
  <c r="K360" i="67"/>
  <c r="K1227" i="67"/>
  <c r="K794" i="67"/>
  <c r="K956" i="67"/>
  <c r="K324" i="67"/>
  <c r="K315" i="67"/>
  <c r="K80" i="67"/>
  <c r="K377" i="67"/>
  <c r="K1138" i="67"/>
  <c r="K1014" i="67"/>
  <c r="K1003" i="67"/>
  <c r="K1254" i="67"/>
  <c r="K375" i="67"/>
  <c r="K693" i="67"/>
  <c r="K810" i="67"/>
  <c r="K246" i="67"/>
  <c r="K1086" i="67"/>
  <c r="K527" i="67"/>
  <c r="K1092" i="67"/>
  <c r="K606" i="67"/>
  <c r="K66" i="67"/>
  <c r="K1211" i="67"/>
  <c r="K1234" i="67"/>
  <c r="K270" i="67"/>
  <c r="K718" i="67"/>
  <c r="K131" i="67"/>
  <c r="K514" i="67"/>
  <c r="K105" i="67"/>
  <c r="K1049" i="67"/>
  <c r="K548" i="67"/>
  <c r="K618" i="67"/>
  <c r="K467" i="67"/>
  <c r="K483" i="67"/>
  <c r="K724" i="67"/>
  <c r="K798" i="67"/>
  <c r="K658" i="67"/>
  <c r="K1065" i="67"/>
  <c r="K720" i="67"/>
  <c r="K302" i="67"/>
  <c r="K760" i="67"/>
  <c r="K906" i="67"/>
  <c r="K819" i="67"/>
  <c r="K931" i="67"/>
  <c r="K992" i="67"/>
  <c r="K18" i="67"/>
  <c r="K853" i="67"/>
  <c r="K775" i="67"/>
  <c r="K132" i="67"/>
  <c r="K968" i="67"/>
  <c r="K1145" i="67"/>
  <c r="K1158" i="67"/>
  <c r="K1224" i="67"/>
  <c r="K846" i="67"/>
  <c r="K108" i="67"/>
  <c r="K861" i="67"/>
  <c r="K285" i="67"/>
  <c r="K915" i="67"/>
  <c r="K576" i="67"/>
  <c r="K558" i="67"/>
  <c r="K405" i="67"/>
  <c r="K155" i="67"/>
  <c r="K300" i="67"/>
  <c r="K965" i="67"/>
  <c r="K600" i="67"/>
  <c r="K595" i="67"/>
  <c r="K948" i="67"/>
  <c r="K506" i="67"/>
  <c r="K350" i="67"/>
  <c r="K936" i="67"/>
  <c r="K765" i="67"/>
  <c r="K395" i="67"/>
  <c r="K1000" i="67"/>
  <c r="K378" i="67"/>
  <c r="K447" i="67"/>
  <c r="K210" i="67"/>
  <c r="K1171" i="67"/>
  <c r="K238" i="67"/>
  <c r="K143" i="67"/>
  <c r="K30" i="67"/>
  <c r="K908" i="67"/>
  <c r="K1248" i="67"/>
  <c r="K1260" i="67"/>
  <c r="K722" i="67"/>
  <c r="K312" i="67"/>
  <c r="K1255" i="67"/>
  <c r="K290" i="67"/>
  <c r="K584" i="67"/>
  <c r="K21" i="67"/>
  <c r="K85" i="67"/>
  <c r="K523" i="67"/>
  <c r="K88" i="67"/>
  <c r="K648" i="67"/>
  <c r="K1143" i="67"/>
  <c r="K391" i="67"/>
  <c r="K669" i="67"/>
  <c r="K306" i="67"/>
  <c r="K151" i="67"/>
  <c r="K409" i="67"/>
  <c r="K152" i="67"/>
  <c r="K1133" i="67"/>
  <c r="K783" i="67"/>
  <c r="K352" i="67"/>
  <c r="K740" i="67"/>
  <c r="K180" i="67"/>
  <c r="K566" i="67"/>
  <c r="K291" i="67"/>
  <c r="K741" i="67"/>
  <c r="K816" i="67"/>
  <c r="K652" i="67"/>
  <c r="K424" i="67"/>
  <c r="K703" i="67"/>
  <c r="K943" i="67"/>
  <c r="K850" i="67"/>
  <c r="K55" i="67"/>
  <c r="K920" i="67"/>
  <c r="K1259" i="67"/>
  <c r="K319" i="67"/>
  <c r="K1161" i="67"/>
  <c r="K204" i="67"/>
  <c r="K1216" i="67"/>
  <c r="K471" i="67"/>
  <c r="K799" i="67"/>
  <c r="K1192" i="67"/>
  <c r="K913" i="67"/>
  <c r="K429" i="67"/>
  <c r="K1103" i="67"/>
  <c r="K1212" i="67"/>
  <c r="K478" i="67"/>
  <c r="K1175" i="67"/>
  <c r="K736" i="67"/>
  <c r="K341" i="67"/>
  <c r="K984" i="67"/>
  <c r="K431" i="67"/>
  <c r="K382" i="67"/>
  <c r="K1166" i="67"/>
  <c r="K403" i="67"/>
  <c r="K626" i="67"/>
  <c r="K1215" i="67"/>
  <c r="K926" i="67"/>
  <c r="K955" i="67"/>
  <c r="K530" i="67"/>
  <c r="K435" i="67"/>
  <c r="K67" i="67"/>
  <c r="K185" i="67"/>
  <c r="K916" i="67"/>
  <c r="K817" i="67"/>
  <c r="K934" i="67"/>
  <c r="K539" i="67"/>
  <c r="K423" i="67"/>
  <c r="K962" i="67"/>
  <c r="K988" i="67"/>
  <c r="K731" i="67"/>
  <c r="K127" i="67"/>
  <c r="K43" i="67"/>
  <c r="K544" i="67"/>
  <c r="K737" i="67"/>
  <c r="K998" i="67"/>
  <c r="K542" i="67"/>
  <c r="K329" i="67"/>
  <c r="K1041" i="67"/>
  <c r="K332" i="67"/>
  <c r="K298" i="67"/>
  <c r="K492" i="67"/>
  <c r="K123" i="67"/>
  <c r="K707" i="67"/>
  <c r="K1163" i="67"/>
  <c r="K946" i="67"/>
  <c r="K641" i="67"/>
  <c r="K316" i="67"/>
  <c r="K728" i="67"/>
  <c r="K439" i="67"/>
  <c r="K158" i="67"/>
  <c r="K1185" i="67"/>
  <c r="K942" i="67"/>
  <c r="K953" i="67"/>
  <c r="K398" i="67"/>
  <c r="K1132" i="67"/>
  <c r="K989" i="67"/>
  <c r="K917" i="67"/>
  <c r="K457" i="67"/>
  <c r="K587" i="67"/>
  <c r="K1120" i="67"/>
  <c r="K271" i="67"/>
  <c r="K1029" i="67"/>
  <c r="K1250" i="67"/>
  <c r="K1189" i="67"/>
  <c r="K1169" i="67"/>
  <c r="K812" i="67"/>
  <c r="K743" i="67"/>
  <c r="K612" i="67"/>
  <c r="K32" i="67"/>
  <c r="K1105" i="67"/>
  <c r="K708" i="67"/>
  <c r="K1115" i="67"/>
  <c r="K257" i="67"/>
  <c r="K73" i="67"/>
  <c r="K101" i="67"/>
  <c r="K1210" i="67"/>
  <c r="K454" i="67"/>
  <c r="K168" i="67"/>
  <c r="K800" i="67"/>
  <c r="K511" i="67"/>
  <c r="K1034" i="67"/>
  <c r="K106" i="67"/>
  <c r="K608" i="67"/>
  <c r="K369" i="67"/>
  <c r="K1083" i="67"/>
  <c r="K297" i="67"/>
  <c r="K1253" i="67"/>
  <c r="K507" i="67"/>
  <c r="K890" i="67"/>
  <c r="K16" i="67"/>
  <c r="K37" i="67"/>
  <c r="K1123" i="67"/>
  <c r="K79" i="67"/>
  <c r="K672" i="67"/>
  <c r="K574" i="67"/>
  <c r="K1091" i="67"/>
  <c r="K372" i="67"/>
  <c r="K756" i="67"/>
  <c r="K1055" i="67"/>
  <c r="K770" i="67"/>
  <c r="K1218" i="67"/>
  <c r="K793" i="67"/>
  <c r="K701" i="67"/>
  <c r="K1207" i="67"/>
  <c r="K1239" i="67"/>
  <c r="K495" i="67"/>
  <c r="K668" i="67"/>
  <c r="K880" i="67"/>
  <c r="K611" i="67"/>
  <c r="K481" i="67"/>
  <c r="K470" i="67"/>
  <c r="K136" i="67"/>
  <c r="K751" i="67"/>
  <c r="K1256" i="67"/>
  <c r="K1201" i="67"/>
  <c r="K215" i="67"/>
  <c r="K512" i="67"/>
  <c r="K217" i="67"/>
  <c r="K1146" i="67"/>
  <c r="K31" i="67"/>
  <c r="K960" i="67"/>
  <c r="K164" i="67"/>
  <c r="K17" i="67"/>
  <c r="K980" i="67"/>
  <c r="K497" i="67"/>
  <c r="K1036" i="67"/>
  <c r="K1085" i="67"/>
  <c r="K947" i="67"/>
  <c r="K284" i="67"/>
  <c r="K1023" i="67"/>
  <c r="K864" i="67"/>
  <c r="K327" i="67"/>
  <c r="K1050" i="67"/>
  <c r="K879" i="67"/>
  <c r="K573" i="67"/>
  <c r="K643" i="67"/>
  <c r="K183" i="67"/>
  <c r="K1066" i="67"/>
  <c r="K1038" i="67"/>
  <c r="K486" i="67"/>
  <c r="K905" i="67"/>
  <c r="K822" i="67"/>
  <c r="K666" i="67"/>
  <c r="K650" i="67"/>
  <c r="K768" i="67"/>
  <c r="K436" i="67"/>
  <c r="K126" i="67"/>
  <c r="K945" i="67"/>
  <c r="K161" i="67"/>
  <c r="K96" i="67"/>
  <c r="K1125" i="67"/>
  <c r="K1009" i="67"/>
  <c r="K1193" i="67"/>
  <c r="K851" i="67"/>
  <c r="K1005" i="67"/>
  <c r="K807" i="67"/>
  <c r="K505" i="67"/>
  <c r="K1191" i="67"/>
  <c r="K1112" i="67"/>
  <c r="K845" i="67"/>
  <c r="K1155" i="67"/>
  <c r="K1182" i="67"/>
  <c r="K453" i="67"/>
  <c r="K339" i="67"/>
  <c r="K744" i="67"/>
  <c r="K950" i="67"/>
  <c r="K663" i="67"/>
  <c r="K140" i="67"/>
  <c r="K754" i="67"/>
  <c r="K461" i="67"/>
  <c r="K491" i="67"/>
  <c r="K1173" i="67"/>
  <c r="K881" i="67"/>
  <c r="K1015" i="67"/>
  <c r="K438" i="67"/>
  <c r="K286" i="67"/>
  <c r="K346" i="67"/>
  <c r="K1179" i="67"/>
  <c r="K617" i="67"/>
  <c r="K69" i="67"/>
  <c r="K1024" i="67"/>
  <c r="K1020" i="67"/>
  <c r="K98" i="67"/>
  <c r="K900" i="67"/>
  <c r="K591" i="67"/>
  <c r="K468" i="67"/>
  <c r="K639" i="67"/>
  <c r="K776" i="67"/>
  <c r="K994" i="67"/>
  <c r="K4" i="67"/>
  <c r="K745" i="67"/>
  <c r="K747" i="67"/>
  <c r="K1142" i="67"/>
  <c r="K805" i="67"/>
  <c r="K554" i="67"/>
  <c r="K122" i="67"/>
  <c r="K1151" i="67"/>
  <c r="K594" i="67"/>
  <c r="K976" i="67"/>
  <c r="K746" i="67"/>
  <c r="K938" i="67"/>
  <c r="K675" i="67"/>
  <c r="K524" i="67"/>
  <c r="K1127" i="67"/>
  <c r="K1032" i="67"/>
  <c r="K383" i="67"/>
  <c r="K412" i="67"/>
  <c r="K1159" i="67"/>
  <c r="K71" i="67"/>
  <c r="K493" i="67"/>
  <c r="K1088" i="67"/>
  <c r="K1067" i="67"/>
  <c r="K125" i="67"/>
  <c r="K923" i="67"/>
  <c r="K303" i="67"/>
  <c r="K918" i="67"/>
  <c r="K476" i="67"/>
  <c r="K1206" i="67"/>
  <c r="K1197" i="67"/>
  <c r="K380" i="67"/>
  <c r="K216" i="67"/>
  <c r="K265" i="67"/>
  <c r="K418" i="67"/>
  <c r="K47" i="67"/>
  <c r="K1172" i="67"/>
  <c r="K333" i="67"/>
  <c r="K1071" i="67"/>
  <c r="K828" i="67"/>
  <c r="K588" i="67"/>
  <c r="K710" i="67"/>
  <c r="K448" i="67"/>
  <c r="K777" i="67"/>
  <c r="K102" i="67"/>
  <c r="K713" i="67"/>
  <c r="K397" i="67"/>
  <c r="K928" i="67"/>
  <c r="K330" i="67"/>
  <c r="K171" i="67"/>
  <c r="K1110" i="67"/>
  <c r="K1137" i="67"/>
  <c r="K990" i="67"/>
  <c r="K623" i="67"/>
  <c r="K444" i="67"/>
  <c r="K428" i="67"/>
  <c r="K1025" i="67"/>
  <c r="K887" i="67"/>
  <c r="K978" i="67"/>
  <c r="K202" i="67"/>
  <c r="K627" i="67"/>
  <c r="K933" i="67"/>
  <c r="K415" i="67"/>
  <c r="K818" i="67"/>
  <c r="K877" i="67"/>
  <c r="K385" i="67"/>
  <c r="K1225" i="67"/>
  <c r="K638" i="67"/>
  <c r="K14" i="67"/>
  <c r="K674" i="67"/>
  <c r="K173" i="67"/>
  <c r="K1098" i="67"/>
  <c r="K733" i="67"/>
  <c r="K353" i="67"/>
  <c r="K508" i="67"/>
  <c r="K540" i="67"/>
  <c r="K445" i="67"/>
  <c r="K762" i="67"/>
  <c r="K541" i="67"/>
  <c r="K1059" i="67"/>
  <c r="K676" i="67"/>
  <c r="K902" i="67"/>
  <c r="K824" i="67"/>
  <c r="K1195" i="67"/>
  <c r="K593" i="67"/>
  <c r="K723" i="67"/>
  <c r="K1183" i="67"/>
  <c r="K488" i="67"/>
  <c r="K1176" i="67"/>
  <c r="K1230" i="67"/>
  <c r="K462" i="67"/>
  <c r="K868" i="67"/>
  <c r="K1053" i="67"/>
  <c r="K194" i="67"/>
  <c r="K1093" i="67"/>
  <c r="K717" i="67"/>
  <c r="K295" i="67"/>
  <c r="K484" i="67"/>
  <c r="K142" i="67"/>
  <c r="K167" i="67"/>
  <c r="K78" i="67"/>
  <c r="K1076" i="67"/>
  <c r="K119" i="67"/>
  <c r="K29" i="67"/>
  <c r="K308" i="67"/>
  <c r="K564" i="67"/>
  <c r="K592" i="67"/>
  <c r="K605" i="67"/>
  <c r="K417" i="67"/>
  <c r="K466" i="67"/>
  <c r="K518" i="67"/>
  <c r="K642" i="67"/>
  <c r="K755" i="67"/>
  <c r="K516" i="67"/>
  <c r="K500" i="67"/>
  <c r="K892" i="67"/>
  <c r="K1026" i="67"/>
  <c r="K582" i="67"/>
  <c r="K268" i="67"/>
  <c r="K363" i="67"/>
  <c r="K510" i="67"/>
  <c r="K995" i="67"/>
  <c r="K886" i="67"/>
  <c r="K1045" i="67"/>
  <c r="K964" i="67"/>
  <c r="K153" i="67"/>
  <c r="K1090" i="67"/>
  <c r="K379" i="67"/>
  <c r="K452" i="67"/>
  <c r="K266" i="67"/>
  <c r="K490" i="67"/>
  <c r="K910" i="67"/>
  <c r="K1228" i="67"/>
  <c r="K1223" i="67"/>
  <c r="K336" i="67"/>
  <c r="K42" i="67"/>
  <c r="K940" i="67"/>
  <c r="K338" i="67"/>
  <c r="K551" i="67"/>
  <c r="K1082" i="67"/>
  <c r="K401" i="67"/>
  <c r="K630" i="67"/>
  <c r="K914" i="67"/>
  <c r="K198" i="67"/>
  <c r="K269" i="67"/>
  <c r="K1136" i="67"/>
  <c r="K465" i="67"/>
  <c r="K1251" i="67"/>
  <c r="K889" i="67"/>
  <c r="K631" i="67"/>
  <c r="K496" i="67"/>
  <c r="K86" i="67"/>
  <c r="K709" i="67"/>
  <c r="K156" i="67"/>
  <c r="K981" i="67"/>
  <c r="K44" i="67"/>
  <c r="K241" i="67"/>
  <c r="K282" i="67"/>
  <c r="K863" i="67"/>
  <c r="K390" i="67"/>
  <c r="K365" i="67"/>
  <c r="K1140" i="67"/>
  <c r="K489" i="67"/>
  <c r="K833" i="67"/>
  <c r="K825" i="67"/>
  <c r="K1108" i="67"/>
  <c r="K299" i="67"/>
  <c r="K92" i="67"/>
  <c r="K36" i="67"/>
  <c r="K1046" i="67"/>
  <c r="K1027" i="67"/>
  <c r="K326" i="67"/>
  <c r="K975" i="67"/>
  <c r="K725" i="67"/>
  <c r="K779" i="67"/>
  <c r="K705" i="67"/>
  <c r="K525" i="67"/>
  <c r="K432" i="67"/>
  <c r="K944" i="67"/>
  <c r="K498" i="67"/>
  <c r="K727" i="67"/>
  <c r="K628" i="67"/>
  <c r="K678" i="67"/>
  <c r="K239" i="67"/>
  <c r="K690" i="67"/>
  <c r="K178" i="67"/>
  <c r="K1219" i="67"/>
  <c r="K855" i="67"/>
  <c r="K681" i="67"/>
  <c r="K6" i="67"/>
  <c r="K982" i="67"/>
  <c r="K163" i="67"/>
  <c r="K1100" i="67"/>
  <c r="K987" i="67"/>
  <c r="K473" i="67"/>
  <c r="K1208" i="67"/>
  <c r="K1056" i="67"/>
  <c r="K533" i="67"/>
  <c r="K786" i="67"/>
  <c r="K796" i="67"/>
  <c r="K487" i="67"/>
  <c r="K635" i="67"/>
  <c r="K862" i="67"/>
  <c r="K971" i="67"/>
  <c r="K446" i="67"/>
  <c r="K367" i="67"/>
  <c r="K434" i="67"/>
  <c r="K752" i="67"/>
  <c r="K911" i="67"/>
  <c r="K922" i="67"/>
  <c r="K869" i="67"/>
  <c r="K1213" i="67"/>
  <c r="K99" i="67"/>
  <c r="K51" i="67"/>
  <c r="K355" i="67"/>
  <c r="K426" i="67"/>
  <c r="K556" i="67"/>
  <c r="K190" i="67"/>
  <c r="K773" i="67"/>
  <c r="K60" i="67"/>
  <c r="K272" i="67"/>
  <c r="K192" i="67"/>
  <c r="K735" i="67"/>
  <c r="K1107" i="67"/>
  <c r="K839" i="67"/>
  <c r="K1019" i="67"/>
  <c r="K456" i="67"/>
  <c r="K5" i="67"/>
  <c r="K882" i="67"/>
  <c r="K572" i="67"/>
  <c r="K56" i="67"/>
  <c r="K583" i="67"/>
  <c r="K52" i="67"/>
  <c r="K1160" i="67"/>
  <c r="K1057" i="67"/>
  <c r="K684" i="67"/>
  <c r="K732" i="67"/>
  <c r="K7" i="67"/>
  <c r="K103" i="67"/>
  <c r="K193" i="67"/>
  <c r="K188" i="67"/>
  <c r="K620" i="67"/>
  <c r="K304" i="67"/>
  <c r="K139" i="67"/>
  <c r="K784" i="67"/>
  <c r="K95" i="67"/>
  <c r="K682" i="67"/>
  <c r="K1261" i="67"/>
  <c r="K1135" i="67"/>
  <c r="K809" i="67"/>
  <c r="K695" i="67"/>
  <c r="K579" i="67"/>
  <c r="K1018" i="67"/>
  <c r="K534" i="67"/>
  <c r="K895" i="67"/>
  <c r="K87" i="67"/>
  <c r="K804" i="67"/>
  <c r="K716" i="67"/>
  <c r="K653" i="67"/>
  <c r="K64" i="67"/>
  <c r="K41" i="67"/>
  <c r="K757" i="67"/>
  <c r="K843" i="67"/>
  <c r="K929" i="67"/>
  <c r="K283" i="67"/>
  <c r="K57" i="67"/>
  <c r="K860" i="67"/>
  <c r="K396" i="67"/>
  <c r="K381" i="67"/>
  <c r="K292" i="67"/>
  <c r="K62" i="67"/>
  <c r="K830" i="67"/>
  <c r="K169" i="67"/>
  <c r="K248" i="67"/>
  <c r="K110" i="67"/>
  <c r="K1084" i="67"/>
  <c r="K778" i="67"/>
  <c r="K48" i="67"/>
  <c r="K347" i="67"/>
  <c r="K392" i="67"/>
  <c r="K411" i="67"/>
  <c r="K1198" i="67"/>
  <c r="K897" i="67"/>
  <c r="K359" i="67"/>
  <c r="K764" i="67"/>
  <c r="K311" i="67"/>
  <c r="K700" i="67"/>
  <c r="K547" i="67"/>
  <c r="K1238" i="67"/>
  <c r="K84" i="67"/>
  <c r="K344" i="67"/>
  <c r="K310" i="67"/>
  <c r="K154" i="67"/>
  <c r="K384" i="67"/>
  <c r="K65" i="67"/>
  <c r="K1232" i="67"/>
  <c r="K342" i="67"/>
  <c r="K1079" i="67"/>
  <c r="K128" i="67"/>
  <c r="K33" i="67"/>
  <c r="K715" i="67"/>
  <c r="K376" i="67"/>
  <c r="K1106" i="67"/>
  <c r="K604" i="67"/>
  <c r="K849" i="67"/>
  <c r="K898" i="67"/>
  <c r="K758" i="67"/>
  <c r="K878" i="67"/>
  <c r="K1118" i="67"/>
  <c r="K1008" i="67"/>
  <c r="K450" i="67"/>
  <c r="K1078" i="67"/>
  <c r="K135" i="67"/>
  <c r="K1152" i="67"/>
  <c r="K1199" i="67"/>
  <c r="K967" i="67"/>
  <c r="K970" i="67"/>
  <c r="K763" i="67"/>
  <c r="K1081" i="67"/>
  <c r="K1241" i="67"/>
  <c r="K1262" i="67"/>
  <c r="K734" i="67"/>
  <c r="K1033" i="67"/>
  <c r="K20" i="67"/>
  <c r="K22" i="67"/>
  <c r="K802" i="67"/>
  <c r="K1075" i="67"/>
  <c r="K571" i="67"/>
  <c r="K243" i="67"/>
  <c r="K393" i="67"/>
  <c r="K1162" i="67"/>
  <c r="K557" i="67"/>
  <c r="K562" i="67"/>
  <c r="K560" i="67"/>
  <c r="K1257" i="67"/>
  <c r="K354" i="67"/>
  <c r="K973" i="67"/>
  <c r="K81" i="67"/>
  <c r="K1233" i="67"/>
  <c r="K301" i="67"/>
  <c r="K1073" i="67"/>
  <c r="K166" i="67"/>
  <c r="K100" i="67"/>
  <c r="K404" i="67"/>
  <c r="K1148" i="67"/>
  <c r="K1037" i="67"/>
  <c r="K925" i="67"/>
  <c r="K263" i="67"/>
  <c r="K875" i="67"/>
  <c r="K1060" i="67"/>
  <c r="K1102" i="67"/>
  <c r="K1101" i="67"/>
  <c r="K586" i="67"/>
  <c r="K207" i="67"/>
  <c r="K93" i="67"/>
  <c r="K664" i="67"/>
  <c r="K939" i="67"/>
  <c r="K526" i="67"/>
  <c r="K924" i="67"/>
  <c r="K83" i="67"/>
  <c r="K991" i="67"/>
  <c r="K373" i="67"/>
  <c r="K388" i="67"/>
  <c r="K603" i="67"/>
  <c r="K1187" i="67"/>
  <c r="K187" i="67"/>
  <c r="K624" i="67"/>
  <c r="K858" i="67"/>
  <c r="K138" i="67"/>
  <c r="K759" i="67"/>
  <c r="K721" i="67"/>
  <c r="K251" i="67"/>
  <c r="K686" i="67"/>
  <c r="K189" i="67"/>
  <c r="K1121" i="67"/>
  <c r="K577" i="67"/>
  <c r="K205" i="67"/>
  <c r="K389" i="67"/>
  <c r="K331" i="67"/>
  <c r="K782" i="67"/>
  <c r="K307" i="67"/>
  <c r="K1139" i="67"/>
  <c r="K738" i="67"/>
  <c r="K3" i="67"/>
  <c r="K829" i="67"/>
  <c r="K1129" i="67"/>
  <c r="K974" i="67"/>
  <c r="K1001" i="67"/>
  <c r="K104" i="67"/>
  <c r="K1204" i="67"/>
  <c r="K806" i="67"/>
  <c r="K213" i="67"/>
  <c r="K274" i="67"/>
  <c r="K440" i="67"/>
  <c r="K813" i="67"/>
  <c r="K753" i="67"/>
  <c r="K195" i="67"/>
  <c r="K25" i="67"/>
  <c r="K10" i="67"/>
  <c r="K1178" i="67"/>
  <c r="K1144" i="67"/>
  <c r="K649" i="67"/>
  <c r="K569" i="67"/>
  <c r="K610" i="67"/>
  <c r="K671" i="67"/>
  <c r="K130" i="67"/>
  <c r="K399" i="67"/>
  <c r="K469" i="67"/>
  <c r="K983" i="67"/>
  <c r="K1124" i="67"/>
  <c r="K1074" i="67"/>
  <c r="K146" i="67"/>
  <c r="K1200" i="67"/>
  <c r="K59" i="67"/>
  <c r="K38" i="67"/>
  <c r="K538" i="67"/>
  <c r="K1217" i="67"/>
  <c r="K661" i="67"/>
  <c r="K94" i="67"/>
  <c r="K277" i="67"/>
  <c r="K1154" i="67"/>
  <c r="K632" i="67"/>
  <c r="K364" i="67"/>
  <c r="K659" i="67"/>
  <c r="K1222" i="67"/>
  <c r="K203" i="67"/>
  <c r="K1235" i="67"/>
  <c r="K289" i="67"/>
  <c r="K114" i="67"/>
  <c r="K771" i="67"/>
  <c r="K259" i="67"/>
  <c r="K494" i="67"/>
  <c r="K844" i="67"/>
  <c r="K670" i="67"/>
  <c r="K842" i="67"/>
  <c r="K209" i="67"/>
  <c r="K521" i="67"/>
  <c r="K1042" i="67"/>
  <c r="K1028" i="67"/>
  <c r="K320" i="67"/>
  <c r="K685" i="67"/>
  <c r="K515" i="67"/>
  <c r="K150" i="67"/>
  <c r="L20" i="75"/>
  <c r="K20" i="75"/>
  <c r="J20" i="75"/>
  <c r="I20" i="75"/>
  <c r="H20" i="75"/>
  <c r="S1015" i="67"/>
  <c r="D144" i="77"/>
  <c r="D850" i="77"/>
  <c r="D649" i="77"/>
  <c r="D1250" i="77"/>
  <c r="D423" i="77"/>
  <c r="D1014" i="77"/>
  <c r="D549" i="77"/>
  <c r="D866" i="77"/>
  <c r="D861" i="77"/>
  <c r="D1072" i="77"/>
  <c r="D1007" i="77"/>
  <c r="D1012" i="77"/>
  <c r="D346" i="77"/>
  <c r="D1035" i="77"/>
  <c r="D290" i="77"/>
  <c r="D1165" i="77"/>
  <c r="D783" i="77"/>
  <c r="D745" i="77"/>
  <c r="D502" i="77"/>
  <c r="D222" i="77"/>
  <c r="D1235" i="77"/>
  <c r="D127" i="77"/>
  <c r="D149" i="77"/>
  <c r="D1138" i="77"/>
  <c r="D77" i="77"/>
  <c r="D584" i="77"/>
  <c r="D1166" i="77"/>
  <c r="D873" i="77"/>
  <c r="D421" i="77"/>
  <c r="D24" i="77"/>
  <c r="D1100" i="77"/>
  <c r="D693" i="77"/>
  <c r="D320" i="77"/>
  <c r="D690" i="77"/>
  <c r="D626" i="77"/>
  <c r="D310" i="77"/>
  <c r="D82" i="77"/>
  <c r="D261" i="77"/>
  <c r="D1245" i="77"/>
  <c r="D375" i="77"/>
  <c r="D606" i="77"/>
  <c r="D102" i="77"/>
  <c r="D730" i="77"/>
  <c r="D197" i="77"/>
  <c r="D1118" i="77"/>
  <c r="D993" i="77"/>
  <c r="D654" i="77"/>
  <c r="D89" i="77"/>
  <c r="D750" i="77"/>
  <c r="D1226" i="77"/>
  <c r="D39" i="77"/>
  <c r="D225" i="77"/>
  <c r="D721" i="77"/>
  <c r="D120" i="77"/>
  <c r="D505" i="77"/>
  <c r="D832" i="77"/>
  <c r="D343" i="77"/>
  <c r="D1090" i="77"/>
  <c r="D1251" i="77"/>
  <c r="D468" i="77"/>
  <c r="D519" i="77"/>
  <c r="D1181" i="77"/>
  <c r="D1142" i="77"/>
  <c r="D661" i="77"/>
  <c r="D130" i="77"/>
  <c r="D990" i="77"/>
  <c r="D1087" i="77"/>
  <c r="D495" i="77"/>
  <c r="D239" i="77"/>
  <c r="D696" i="77"/>
  <c r="D712" i="77"/>
  <c r="D238" i="77"/>
  <c r="D316" i="77"/>
  <c r="D1252" i="77"/>
  <c r="D1029" i="77"/>
  <c r="D692" i="77"/>
  <c r="D12" i="77"/>
  <c r="D379" i="77"/>
  <c r="D514" i="77"/>
  <c r="D1048" i="77"/>
  <c r="D26" i="77"/>
  <c r="D819" i="77"/>
  <c r="D49" i="77"/>
  <c r="D475" i="77"/>
  <c r="D1093" i="77"/>
  <c r="D551" i="77"/>
  <c r="D162" i="77"/>
  <c r="D1024" i="77"/>
  <c r="D1091" i="77"/>
  <c r="D1003" i="77"/>
  <c r="D798" i="77"/>
  <c r="D237" i="77"/>
  <c r="D348" i="77"/>
  <c r="D996" i="77"/>
  <c r="D47" i="77"/>
  <c r="D909" i="77"/>
  <c r="D249" i="77"/>
  <c r="D4" i="77"/>
  <c r="D927" i="77"/>
  <c r="D1112" i="77"/>
  <c r="D312" i="77"/>
  <c r="D886" i="77"/>
  <c r="D703" i="77"/>
  <c r="D815" i="77"/>
  <c r="D530" i="77"/>
  <c r="D333" i="77"/>
  <c r="D75" i="77"/>
  <c r="D880" i="77"/>
  <c r="D586" i="77"/>
  <c r="D318" i="77"/>
  <c r="D1039" i="77"/>
  <c r="D430" i="77"/>
  <c r="D704" i="77"/>
  <c r="D160" i="77"/>
  <c r="D752" i="77"/>
  <c r="D1130" i="77"/>
  <c r="D1028" i="77"/>
  <c r="D853" i="77"/>
  <c r="D427" i="77"/>
  <c r="D1193" i="77"/>
  <c r="D565" i="77"/>
  <c r="D722" i="77"/>
  <c r="D548" i="77"/>
  <c r="D731" i="77"/>
  <c r="D680" i="77"/>
  <c r="D230" i="77"/>
  <c r="D865" i="77"/>
  <c r="D10" i="77"/>
  <c r="D1086" i="77"/>
  <c r="D328" i="77"/>
  <c r="D1117" i="77"/>
  <c r="D914" i="77"/>
  <c r="D334" i="77"/>
  <c r="D689" i="77"/>
  <c r="D716" i="77"/>
  <c r="D557" i="77"/>
  <c r="D137" i="77"/>
  <c r="D1216" i="77"/>
  <c r="D8" i="77"/>
  <c r="D1015" i="77"/>
  <c r="D658" i="77"/>
  <c r="D449" i="77"/>
  <c r="D260" i="77"/>
  <c r="D939" i="77"/>
  <c r="D1020" i="77"/>
  <c r="D172" i="77"/>
  <c r="D518" i="77"/>
  <c r="D1257" i="77"/>
  <c r="D16" i="77"/>
  <c r="D631" i="77"/>
  <c r="D1148" i="77"/>
  <c r="D477" i="77"/>
  <c r="D1128" i="77"/>
  <c r="D462" i="77"/>
  <c r="D72" i="77"/>
  <c r="D1021" i="77"/>
  <c r="D899" i="77"/>
  <c r="D420" i="77"/>
  <c r="D393" i="77"/>
  <c r="D1064" i="77"/>
  <c r="D995" i="77"/>
  <c r="D32" i="77"/>
  <c r="D143" i="77"/>
  <c r="D467" i="77"/>
  <c r="D1049" i="77"/>
  <c r="D809" i="77"/>
  <c r="D651" i="77"/>
  <c r="D660" i="77"/>
  <c r="D1195" i="77"/>
  <c r="D766" i="77"/>
  <c r="D165" i="77"/>
  <c r="D532" i="77"/>
  <c r="D1046" i="77"/>
  <c r="D117" i="77"/>
  <c r="D195" i="77"/>
  <c r="D29" i="77"/>
  <c r="D913" i="77"/>
  <c r="D250" i="77"/>
  <c r="D1121" i="77"/>
  <c r="D1027" i="77"/>
  <c r="D892" i="77"/>
  <c r="D1230" i="77"/>
  <c r="D632" i="77"/>
  <c r="D202" i="77"/>
  <c r="D625" i="77"/>
  <c r="D619" i="77"/>
  <c r="D1094" i="77"/>
  <c r="D342" i="77"/>
  <c r="D915" i="77"/>
  <c r="D737" i="77"/>
  <c r="D555" i="77"/>
  <c r="D920" i="77"/>
  <c r="D858" i="77"/>
  <c r="D457" i="77"/>
  <c r="D558" i="77"/>
  <c r="D145" i="77"/>
  <c r="D254" i="77"/>
  <c r="D27" i="77"/>
  <c r="D1183" i="77"/>
  <c r="D1031" i="77"/>
  <c r="D402" i="77"/>
  <c r="D1179" i="77"/>
  <c r="D297" i="77"/>
  <c r="D1188" i="77"/>
  <c r="D564" i="77"/>
  <c r="D286" i="77"/>
  <c r="D105" i="77"/>
  <c r="D618" i="77"/>
  <c r="D23" i="77"/>
  <c r="D600" i="77"/>
  <c r="D58" i="77"/>
  <c r="D426" i="77"/>
  <c r="D41" i="77"/>
  <c r="D211" i="77"/>
  <c r="D134" i="77"/>
  <c r="D604" i="77"/>
  <c r="D291" i="77"/>
  <c r="D319" i="77"/>
  <c r="D56" i="77"/>
  <c r="D582" i="77"/>
  <c r="D637" i="77"/>
  <c r="D987" i="77"/>
  <c r="D570" i="77"/>
  <c r="D470" i="77"/>
  <c r="D681" i="77"/>
  <c r="D1189" i="77"/>
  <c r="D366" i="77"/>
  <c r="D772" i="77"/>
  <c r="D327" i="77"/>
  <c r="D834" i="77"/>
  <c r="D587" i="77"/>
  <c r="D243" i="77"/>
  <c r="D802" i="77"/>
  <c r="D158" i="77"/>
  <c r="D434" i="77"/>
  <c r="D408" i="77"/>
  <c r="D679" i="77"/>
  <c r="D272" i="77"/>
  <c r="D33" i="77"/>
  <c r="D763" i="77"/>
  <c r="D276" i="77"/>
  <c r="D854" i="77"/>
  <c r="D1224" i="77"/>
  <c r="D870" i="77"/>
  <c r="D1000" i="77"/>
  <c r="D607" i="77"/>
  <c r="D630" i="77"/>
  <c r="D571" i="77"/>
  <c r="D51" i="77"/>
  <c r="D1204" i="77"/>
  <c r="D1042" i="77"/>
  <c r="D890" i="77"/>
  <c r="D508" i="77"/>
  <c r="D895" i="77"/>
  <c r="D1168" i="77"/>
  <c r="D753" i="77"/>
  <c r="D341" i="77"/>
  <c r="D119" i="77"/>
  <c r="D643" i="77"/>
  <c r="D583" i="77"/>
  <c r="D901" i="77"/>
  <c r="D678" i="77"/>
  <c r="D302" i="77"/>
  <c r="D634" i="77"/>
  <c r="D1082" i="77"/>
  <c r="D771" i="77"/>
  <c r="D378" i="77"/>
  <c r="D275" i="77"/>
  <c r="D547" i="77"/>
  <c r="D36" i="77"/>
  <c r="D1032" i="77"/>
  <c r="D670" i="77"/>
  <c r="D73" i="77"/>
  <c r="D561" i="77"/>
  <c r="D687" i="77"/>
  <c r="D46" i="77"/>
  <c r="D523" i="77"/>
  <c r="D793" i="77"/>
  <c r="D273" i="77"/>
  <c r="D44" i="77"/>
  <c r="D1234" i="77"/>
  <c r="D1071" i="77"/>
  <c r="D377" i="77"/>
  <c r="D764" i="77"/>
  <c r="D686" i="77"/>
  <c r="D1067" i="77"/>
  <c r="D338" i="77"/>
  <c r="D759" i="77"/>
  <c r="D911" i="77"/>
  <c r="D852" i="77"/>
  <c r="D941" i="77"/>
  <c r="D864" i="77"/>
  <c r="D301" i="77"/>
  <c r="D81" i="77"/>
  <c r="D1258" i="77"/>
  <c r="D354" i="77"/>
  <c r="D860" i="77"/>
  <c r="D374" i="77"/>
  <c r="D559" i="77"/>
  <c r="D170" i="77"/>
  <c r="D88" i="77"/>
  <c r="D118" i="77"/>
  <c r="D308" i="77"/>
  <c r="D335" i="77"/>
  <c r="D516" i="77"/>
  <c r="D388" i="77"/>
  <c r="D1059" i="77"/>
  <c r="D638" i="77"/>
  <c r="D812" i="77"/>
  <c r="D391" i="77"/>
  <c r="D384" i="77"/>
  <c r="D1065" i="77"/>
  <c r="D1186" i="77"/>
  <c r="D74" i="77"/>
  <c r="D271" i="77"/>
  <c r="D566" i="77"/>
  <c r="D1207" i="77"/>
  <c r="D257" i="77"/>
  <c r="D1208" i="77"/>
  <c r="D104" i="77"/>
  <c r="D212" i="77"/>
  <c r="D483" i="77"/>
  <c r="D669" i="77"/>
  <c r="D978" i="77"/>
  <c r="D110" i="77"/>
  <c r="D288" i="77"/>
  <c r="D358" i="77"/>
  <c r="D757" i="77"/>
  <c r="D1083" i="77"/>
  <c r="D330" i="77"/>
  <c r="D433" i="77"/>
  <c r="D818" i="77"/>
  <c r="D246" i="77"/>
  <c r="D52" i="77"/>
  <c r="D224" i="77"/>
  <c r="D125" i="77"/>
  <c r="D213" i="77"/>
  <c r="D1151" i="77"/>
  <c r="D1238" i="77"/>
  <c r="D840" i="77"/>
  <c r="D754" i="77"/>
  <c r="D591" i="77"/>
  <c r="D888" i="77"/>
  <c r="D40" i="77"/>
  <c r="D755" i="77"/>
  <c r="D326" i="77"/>
  <c r="D601" i="77"/>
  <c r="D554" i="77"/>
  <c r="D386" i="77"/>
  <c r="D1038" i="77"/>
  <c r="D552" i="77"/>
  <c r="D283" i="77"/>
  <c r="D986" i="77"/>
  <c r="D92" i="77"/>
  <c r="D706" i="77"/>
  <c r="D1239" i="77"/>
  <c r="D774" i="77"/>
  <c r="D128" i="77"/>
  <c r="D644" i="77"/>
  <c r="D946" i="77"/>
  <c r="D597" i="77"/>
  <c r="D203" i="77"/>
  <c r="D747" i="77"/>
  <c r="D538" i="77"/>
  <c r="D45" i="77"/>
  <c r="D746" i="77"/>
  <c r="D91" i="77"/>
  <c r="D218" i="77"/>
  <c r="D869" i="77"/>
  <c r="D124" i="77"/>
  <c r="D1044" i="77"/>
  <c r="D428" i="77"/>
  <c r="D624" i="77"/>
  <c r="D1013" i="77"/>
  <c r="D1096" i="77"/>
  <c r="D1034" i="77"/>
  <c r="D794" i="77"/>
  <c r="D38" i="77"/>
  <c r="D675" i="77"/>
  <c r="D786" i="77"/>
  <c r="D526" i="77"/>
  <c r="D1152" i="77"/>
  <c r="D882" i="77"/>
  <c r="D115" i="77"/>
  <c r="D823" i="77"/>
  <c r="D440" i="77"/>
  <c r="D533" i="77"/>
  <c r="D1122" i="77"/>
  <c r="D498" i="77"/>
  <c r="D415" i="77"/>
  <c r="D280" i="77"/>
  <c r="D1017" i="77"/>
  <c r="D278" i="77"/>
  <c r="D487" i="77"/>
  <c r="D55" i="77"/>
  <c r="D768" i="77"/>
  <c r="D765" i="77"/>
  <c r="D531" i="77"/>
  <c r="D708" i="77"/>
  <c r="D1255" i="77"/>
  <c r="D835" i="77"/>
  <c r="D900" i="77"/>
  <c r="D140" i="77"/>
  <c r="D452" i="77"/>
  <c r="D353" i="77"/>
  <c r="D1036" i="77"/>
  <c r="D799" i="77"/>
  <c r="D114" i="77"/>
  <c r="D792" i="77"/>
  <c r="D780" i="77"/>
  <c r="D63" i="77"/>
  <c r="D1164" i="77"/>
  <c r="D279" i="77"/>
  <c r="D612" i="77"/>
  <c r="D424" i="77"/>
  <c r="D805" i="77"/>
  <c r="D442" i="77"/>
  <c r="D885" i="77"/>
  <c r="D422" i="77"/>
  <c r="D369" i="77"/>
  <c r="D357" i="77"/>
  <c r="D1231" i="77"/>
  <c r="D340" i="77"/>
  <c r="D1256" i="77"/>
  <c r="D938" i="77"/>
  <c r="D1146" i="77"/>
  <c r="D186" i="77"/>
  <c r="D723" i="77"/>
  <c r="D1212" i="77"/>
  <c r="D445" i="77"/>
  <c r="D1116" i="77"/>
  <c r="D635" i="77"/>
  <c r="D1080" i="77"/>
  <c r="D484" i="77"/>
  <c r="D572" i="77"/>
  <c r="D344" i="77"/>
  <c r="D1176" i="77"/>
  <c r="D277" i="77"/>
  <c r="D385" i="77"/>
  <c r="D842" i="77"/>
  <c r="D773" i="77"/>
  <c r="D776" i="77"/>
  <c r="D57" i="77"/>
  <c r="D37" i="77"/>
  <c r="D235" i="77"/>
  <c r="D724" i="77"/>
  <c r="D719" i="77"/>
  <c r="D729" i="77"/>
  <c r="D1019" i="77"/>
  <c r="D1009" i="77"/>
  <c r="D1124" i="77"/>
  <c r="D942" i="77"/>
  <c r="D1070" i="77"/>
  <c r="D876" i="77"/>
  <c r="D893" i="77"/>
  <c r="D332" i="77"/>
  <c r="D714" i="77"/>
  <c r="D1115" i="77"/>
  <c r="D735" i="77"/>
  <c r="D141" i="77"/>
  <c r="D1023" i="77"/>
  <c r="D682" i="77"/>
  <c r="D1149" i="77"/>
  <c r="D352" i="77"/>
  <c r="D1180" i="77"/>
  <c r="D925" i="77"/>
  <c r="D22" i="77"/>
  <c r="D932" i="77"/>
  <c r="D1085" i="77"/>
  <c r="D1209" i="77"/>
  <c r="D985" i="77"/>
  <c r="D1202" i="77"/>
  <c r="D139" i="77"/>
  <c r="D242" i="77"/>
  <c r="D621" i="77"/>
  <c r="D711" i="77"/>
  <c r="D828" i="77"/>
  <c r="D394" i="77"/>
  <c r="D471" i="77"/>
  <c r="D1076" i="77"/>
  <c r="D412" i="77"/>
  <c r="D292" i="77"/>
  <c r="D1088" i="77"/>
  <c r="D1131" i="77"/>
  <c r="D390" i="77"/>
  <c r="D1158" i="77"/>
  <c r="D53" i="77"/>
  <c r="D220" i="77"/>
  <c r="D97" i="77"/>
  <c r="D355" i="77"/>
  <c r="D944" i="77"/>
  <c r="D1005" i="77"/>
  <c r="D490" i="77"/>
  <c r="D362" i="77"/>
  <c r="D234" i="77"/>
  <c r="D473" i="77"/>
  <c r="D844" i="77"/>
  <c r="D808" i="77"/>
  <c r="D168" i="77"/>
  <c r="D862" i="77"/>
  <c r="D1249" i="77"/>
  <c r="D947" i="77"/>
  <c r="D42" i="77"/>
  <c r="D206" i="77"/>
  <c r="D543" i="77"/>
  <c r="D175" i="77"/>
  <c r="D628" i="77"/>
  <c r="D6" i="77"/>
  <c r="D86" i="77"/>
  <c r="D622" i="77"/>
  <c r="D977" i="77"/>
  <c r="D123" i="77"/>
  <c r="D981" i="77"/>
  <c r="D429" i="77"/>
  <c r="D1068" i="77"/>
  <c r="D1218" i="77"/>
  <c r="D85" i="77"/>
  <c r="D795" i="77"/>
  <c r="D872" i="77"/>
  <c r="D1237" i="77"/>
  <c r="D479" i="77"/>
  <c r="D928" i="77"/>
  <c r="D1075" i="77"/>
  <c r="D673" i="77"/>
  <c r="D1107" i="77"/>
  <c r="D1214" i="77"/>
  <c r="D187" i="77"/>
  <c r="D710" i="77"/>
  <c r="D1098" i="77"/>
  <c r="D934" i="77"/>
  <c r="D1196" i="77"/>
  <c r="D640" i="77"/>
  <c r="D1145" i="77"/>
  <c r="D50" i="77"/>
  <c r="D182" i="77"/>
  <c r="D1136" i="77"/>
  <c r="D997" i="77"/>
  <c r="D438" i="77"/>
  <c r="D245" i="77"/>
  <c r="D839" i="77"/>
  <c r="D767" i="77"/>
  <c r="D1132" i="77"/>
  <c r="D1063" i="77"/>
  <c r="D562" i="77"/>
  <c r="D513" i="77"/>
  <c r="D447" i="77"/>
  <c r="D1004" i="77"/>
  <c r="D1123" i="77"/>
  <c r="D727" i="77"/>
  <c r="D486" i="77"/>
  <c r="D615" i="77"/>
  <c r="D1157" i="77"/>
  <c r="D613" i="77"/>
  <c r="D653" i="77"/>
  <c r="D129" i="77"/>
  <c r="D926" i="77"/>
  <c r="D1201" i="77"/>
  <c r="D1089" i="77"/>
  <c r="D936" i="77"/>
  <c r="D189" i="77"/>
  <c r="D641" i="77"/>
  <c r="D979" i="77"/>
  <c r="D373" i="77"/>
  <c r="D300" i="77"/>
  <c r="D321" i="77"/>
  <c r="D695" i="77"/>
  <c r="D672" i="77"/>
  <c r="D756" i="77"/>
  <c r="D103" i="77"/>
  <c r="D762" i="77"/>
  <c r="D512" i="77"/>
  <c r="D1236" i="77"/>
  <c r="D1169" i="77"/>
  <c r="D868" i="77"/>
  <c r="D289" i="77"/>
  <c r="D609" i="77"/>
  <c r="D1260" i="77"/>
  <c r="D191" i="77"/>
  <c r="D602" i="77"/>
  <c r="D1160" i="77"/>
  <c r="D309" i="77"/>
  <c r="D534" i="77"/>
  <c r="D1175" i="77"/>
  <c r="D945" i="77"/>
  <c r="D387" i="77"/>
  <c r="D544" i="77"/>
  <c r="D684" i="77"/>
  <c r="D702" i="77"/>
  <c r="D998" i="77"/>
  <c r="D1194" i="77"/>
  <c r="D339" i="77"/>
  <c r="D368" i="77"/>
  <c r="D1229" i="77"/>
  <c r="D736" i="77"/>
  <c r="D1058" i="77"/>
  <c r="D176" i="77"/>
  <c r="D94" i="77"/>
  <c r="D65" i="77"/>
  <c r="D314" i="77"/>
  <c r="D633" i="77"/>
  <c r="D807" i="77"/>
  <c r="D529" i="77"/>
  <c r="D90" i="77"/>
  <c r="D236" i="77"/>
  <c r="D410" i="77"/>
  <c r="D337" i="77"/>
  <c r="D1198" i="77"/>
  <c r="D1242" i="77"/>
  <c r="D80" i="77"/>
  <c r="D1053" i="77"/>
  <c r="D313" i="77"/>
  <c r="D829" i="77"/>
  <c r="D796" i="77"/>
  <c r="D304" i="77"/>
  <c r="D800" i="77"/>
  <c r="D1092" i="77"/>
  <c r="D417" i="77"/>
  <c r="D855" i="77"/>
  <c r="D822" i="77"/>
  <c r="D650" i="77"/>
  <c r="D163" i="77"/>
  <c r="D553" i="77"/>
  <c r="D188" i="77"/>
  <c r="D989" i="77"/>
  <c r="D851" i="77"/>
  <c r="D1055" i="77"/>
  <c r="D322" i="77"/>
  <c r="D317" i="77"/>
  <c r="D132" i="77"/>
  <c r="D463" i="77"/>
  <c r="D733" i="77"/>
  <c r="D469" i="77"/>
  <c r="D578" i="77"/>
  <c r="D1155" i="77"/>
  <c r="D707" i="77"/>
  <c r="D879" i="77"/>
  <c r="D205" i="77"/>
  <c r="D751" i="77"/>
  <c r="D777" i="77"/>
  <c r="D208" i="77"/>
  <c r="D152" i="77"/>
  <c r="D1174" i="77"/>
  <c r="D1222" i="77"/>
  <c r="D1192" i="77"/>
  <c r="D657" i="77"/>
  <c r="D1025" i="77"/>
  <c r="D70" i="77"/>
  <c r="D921" i="77"/>
  <c r="D1016" i="77"/>
  <c r="D1081" i="77"/>
  <c r="D787" i="77"/>
  <c r="D177" i="77"/>
  <c r="D389" i="77"/>
  <c r="D474" i="77"/>
  <c r="D656" i="77"/>
  <c r="D1217" i="77"/>
  <c r="D916" i="77"/>
  <c r="D1129" i="77"/>
  <c r="D520" i="77"/>
  <c r="D536" i="77"/>
  <c r="D407" i="77"/>
  <c r="D1210" i="77"/>
  <c r="D324" i="77"/>
  <c r="D614" i="77"/>
  <c r="D382" i="77"/>
  <c r="D116" i="77"/>
  <c r="D859" i="77"/>
  <c r="D274" i="77"/>
  <c r="D84" i="77"/>
  <c r="D510" i="77"/>
  <c r="D241" i="77"/>
  <c r="D806" i="77"/>
  <c r="D652" i="77"/>
  <c r="D107" i="77"/>
  <c r="D54" i="77"/>
  <c r="D608" i="77"/>
  <c r="D874" i="77"/>
  <c r="D164" i="77"/>
  <c r="D598" i="77"/>
  <c r="D263" i="77"/>
  <c r="D266" i="77"/>
  <c r="D655" i="77"/>
  <c r="D1246" i="77"/>
  <c r="D215" i="77"/>
  <c r="D1062" i="77"/>
  <c r="D1134" i="77"/>
  <c r="D138" i="77"/>
  <c r="D171" i="77"/>
  <c r="D1106" i="77"/>
  <c r="D413" i="77"/>
  <c r="D824" i="77"/>
  <c r="D465" i="77"/>
  <c r="D96" i="77"/>
  <c r="D742" i="77"/>
  <c r="D1240" i="77"/>
  <c r="D204" i="77"/>
  <c r="D156" i="77"/>
  <c r="D688" i="77"/>
  <c r="D522" i="77"/>
  <c r="D580" i="77"/>
  <c r="D443" i="77"/>
  <c r="D329" i="77"/>
  <c r="D821" i="77"/>
  <c r="D574" i="77"/>
  <c r="D924" i="77"/>
  <c r="D573" i="77"/>
  <c r="D1232" i="77"/>
  <c r="D1172" i="77"/>
  <c r="D151" i="77"/>
  <c r="D1001" i="77"/>
  <c r="D265" i="77"/>
  <c r="D432" i="77"/>
  <c r="D581" i="77"/>
  <c r="D161" i="77"/>
  <c r="D416" i="77"/>
  <c r="D216" i="77"/>
  <c r="D98" i="77"/>
  <c r="D804" i="77"/>
  <c r="D825" i="77"/>
  <c r="D749" i="77"/>
  <c r="D504" i="77"/>
  <c r="D500" i="77"/>
  <c r="D992" i="77"/>
  <c r="D455" i="77"/>
  <c r="D133" i="77"/>
  <c r="D356" i="77"/>
  <c r="D1030" i="77"/>
  <c r="D881" i="77"/>
  <c r="D229" i="77"/>
  <c r="D146" i="77"/>
  <c r="D11" i="77"/>
  <c r="D620" i="77"/>
  <c r="D820" i="77"/>
  <c r="D159" i="77"/>
  <c r="D803" i="77"/>
  <c r="D1244" i="77"/>
  <c r="D1125" i="77"/>
  <c r="D43" i="77"/>
  <c r="D214" i="77"/>
  <c r="D639" i="77"/>
  <c r="D507" i="77"/>
  <c r="D1109" i="77"/>
  <c r="D398" i="77"/>
  <c r="D662" i="77"/>
  <c r="D743" i="77"/>
  <c r="D848" i="77"/>
  <c r="D623" i="77"/>
  <c r="D515" i="77"/>
  <c r="D664" i="77"/>
  <c r="D184" i="77"/>
  <c r="D17" i="77"/>
  <c r="D501" i="77"/>
  <c r="D448" i="77"/>
  <c r="D1022" i="77"/>
  <c r="D665" i="77"/>
  <c r="D270" i="77"/>
  <c r="D1215" i="77"/>
  <c r="D268" i="77"/>
  <c r="D797" i="77"/>
  <c r="D1010" i="77"/>
  <c r="D1233" i="77"/>
  <c r="D1187" i="77"/>
  <c r="D227" i="77"/>
  <c r="D209" i="77"/>
  <c r="D1167" i="77"/>
  <c r="D739" i="77"/>
  <c r="D499" i="77"/>
  <c r="D376" i="77"/>
  <c r="D849" i="77"/>
  <c r="D1137" i="77"/>
  <c r="D1108" i="77"/>
  <c r="D734" i="77"/>
  <c r="D1102" i="77"/>
  <c r="D113" i="77"/>
  <c r="D732" i="77"/>
  <c r="D380" i="77"/>
  <c r="D194" i="77"/>
  <c r="D193" i="77"/>
  <c r="D95" i="77"/>
  <c r="D585" i="77"/>
  <c r="D1162" i="77"/>
  <c r="D281" i="77"/>
  <c r="D760" i="77"/>
  <c r="D535" i="77"/>
  <c r="D857" i="77"/>
  <c r="D28" i="77"/>
  <c r="D488" i="77"/>
  <c r="D153" i="77"/>
  <c r="D1185" i="77"/>
  <c r="D367" i="77"/>
  <c r="D1147" i="77"/>
  <c r="D816" i="77"/>
  <c r="D494" i="77"/>
  <c r="D907" i="77"/>
  <c r="D315" i="77"/>
  <c r="D1040" i="77"/>
  <c r="D1206" i="77"/>
  <c r="D136" i="77"/>
  <c r="D109" i="77"/>
  <c r="D642" i="77"/>
  <c r="D360" i="77"/>
  <c r="D69" i="77"/>
  <c r="D258" i="77"/>
  <c r="D150" i="77"/>
  <c r="D480" i="77"/>
  <c r="D323" i="77"/>
  <c r="D1043" i="77"/>
  <c r="D1084" i="77"/>
  <c r="D917" i="77"/>
  <c r="D196" i="77"/>
  <c r="D414" i="77"/>
  <c r="D364" i="77"/>
  <c r="D472" i="77"/>
  <c r="D826" i="77"/>
  <c r="D1097" i="77"/>
  <c r="D683" i="77"/>
  <c r="D525" i="77"/>
  <c r="D929" i="77"/>
  <c r="D244" i="77"/>
  <c r="D331" i="77"/>
  <c r="D1161" i="77"/>
  <c r="D1259" i="77"/>
  <c r="D267" i="77"/>
  <c r="D233" i="77"/>
  <c r="D579" i="77"/>
  <c r="D616" i="77"/>
  <c r="D1051" i="77"/>
  <c r="D350" i="77"/>
  <c r="D190" i="77"/>
  <c r="D999" i="77"/>
  <c r="D788" i="77"/>
  <c r="D713" i="77"/>
  <c r="D666" i="77"/>
  <c r="D891" i="77"/>
  <c r="D418" i="77"/>
  <c r="D1060" i="77"/>
  <c r="D71" i="77"/>
  <c r="D898" i="77"/>
  <c r="D1052" i="77"/>
  <c r="D253" i="77"/>
  <c r="D492" i="77"/>
  <c r="D404" i="77"/>
  <c r="D910" i="77"/>
  <c r="D1184" i="77"/>
  <c r="D466" i="77"/>
  <c r="D741" i="77"/>
  <c r="D83" i="77"/>
  <c r="D34" i="77"/>
  <c r="D1143" i="77"/>
  <c r="D372" i="77"/>
  <c r="D405" i="77"/>
  <c r="D482" i="77"/>
  <c r="D403" i="77"/>
  <c r="D425" i="77"/>
  <c r="D894" i="77"/>
  <c r="D444" i="77"/>
  <c r="D411" i="77"/>
  <c r="D284" i="77"/>
  <c r="D293" i="77"/>
  <c r="D1253" i="77"/>
  <c r="D269" i="77"/>
  <c r="D948" i="77"/>
  <c r="D610" i="77"/>
  <c r="D347" i="77"/>
  <c r="D1037" i="77"/>
  <c r="D180" i="77"/>
  <c r="D509" i="77"/>
  <c r="D801" i="77"/>
  <c r="D461" i="77"/>
  <c r="D25" i="77"/>
  <c r="D1139" i="77"/>
  <c r="D306" i="77"/>
  <c r="D694" i="77"/>
  <c r="D401" i="77"/>
  <c r="D871" i="77"/>
  <c r="D1153" i="77"/>
  <c r="D589" i="77"/>
  <c r="D599" i="77"/>
  <c r="D738" i="77"/>
  <c r="D154" i="77"/>
  <c r="D875" i="77"/>
  <c r="D830" i="77"/>
  <c r="D725" i="77"/>
  <c r="D506" i="77"/>
  <c r="D1074" i="77"/>
  <c r="D19" i="77"/>
  <c r="D546" i="77"/>
  <c r="D1171" i="77"/>
  <c r="D298" i="77"/>
  <c r="D674" i="77"/>
  <c r="D1261" i="77"/>
  <c r="D550" i="77"/>
  <c r="D671" i="77"/>
  <c r="D1140" i="77"/>
  <c r="D491" i="77"/>
  <c r="D877" i="77"/>
  <c r="D560" i="77"/>
  <c r="D1223" i="77"/>
  <c r="D166" i="77"/>
  <c r="D575" i="77"/>
  <c r="D199" i="77"/>
  <c r="D1099" i="77"/>
  <c r="D645" i="77"/>
  <c r="D1054" i="77"/>
  <c r="D31" i="77"/>
  <c r="D437" i="77"/>
  <c r="D922" i="77"/>
  <c r="D503" i="77"/>
  <c r="D371" i="77"/>
  <c r="D436" i="77"/>
  <c r="D135" i="77"/>
  <c r="D21" i="77"/>
  <c r="D1033" i="77"/>
  <c r="D30" i="77"/>
  <c r="D994" i="77"/>
  <c r="D1041" i="77"/>
  <c r="D605" i="77"/>
  <c r="D1173" i="77"/>
  <c r="D627" i="77"/>
  <c r="D87" i="77"/>
  <c r="D221" i="77"/>
  <c r="D811" i="77"/>
  <c r="D847" i="77"/>
  <c r="D539" i="77"/>
  <c r="D775" i="77"/>
  <c r="D200" i="77"/>
  <c r="D5" i="77"/>
  <c r="D1061" i="77"/>
  <c r="D406" i="77"/>
  <c r="D79" i="77"/>
  <c r="D325" i="77"/>
  <c r="D833" i="77"/>
  <c r="D1113" i="77"/>
  <c r="D744" i="77"/>
  <c r="D988" i="77"/>
  <c r="D167" i="77"/>
  <c r="D563" i="77"/>
  <c r="D810" i="77"/>
  <c r="D1200" i="77"/>
  <c r="D813" i="77"/>
  <c r="D761" i="77"/>
  <c r="D262" i="77"/>
  <c r="D307" i="77"/>
  <c r="D984" i="77"/>
  <c r="D1006" i="77"/>
  <c r="D1227" i="77"/>
  <c r="D1221" i="77"/>
  <c r="D846" i="77"/>
  <c r="D629" i="77"/>
  <c r="D13" i="77"/>
  <c r="D248" i="77"/>
  <c r="D1073" i="77"/>
  <c r="D685" i="77"/>
  <c r="D1126" i="77"/>
  <c r="D217" i="77"/>
  <c r="D524" i="77"/>
  <c r="D1045" i="77"/>
  <c r="D35" i="77"/>
  <c r="D1228" i="77"/>
  <c r="D282" i="77"/>
  <c r="D409" i="77"/>
  <c r="D1170" i="77"/>
  <c r="D351" i="77"/>
  <c r="D419" i="77"/>
  <c r="D68" i="77"/>
  <c r="D646" i="77"/>
  <c r="D1225" i="77"/>
  <c r="D1144" i="77"/>
  <c r="D78" i="77"/>
  <c r="D1135" i="77"/>
  <c r="D717" i="77"/>
  <c r="D663" i="77"/>
  <c r="D395" i="77"/>
  <c r="D451" i="77"/>
  <c r="D345" i="77"/>
  <c r="D943" i="77"/>
  <c r="D1205" i="77"/>
  <c r="D1127" i="77"/>
  <c r="D201" i="77"/>
  <c r="D207" i="77"/>
  <c r="D1254" i="77"/>
  <c r="D108" i="77"/>
  <c r="D381" i="77"/>
  <c r="D841" i="77"/>
  <c r="D556" i="77"/>
  <c r="D902" i="77"/>
  <c r="D1050" i="77"/>
  <c r="D567" i="77"/>
  <c r="D446" i="77"/>
  <c r="D285" i="77"/>
  <c r="D697" i="77"/>
  <c r="D303" i="77"/>
  <c r="D148" i="77"/>
  <c r="D392" i="77"/>
  <c r="D790" i="77"/>
  <c r="D596" i="77"/>
  <c r="D247" i="77"/>
  <c r="D867" i="77"/>
  <c r="D933" i="77"/>
  <c r="D1197" i="77"/>
  <c r="D1120" i="77"/>
  <c r="D431" i="77"/>
  <c r="D1178" i="77"/>
  <c r="D728" i="77"/>
  <c r="D295" i="77"/>
  <c r="D1163" i="77"/>
  <c r="D617" i="77"/>
  <c r="D62" i="77"/>
  <c r="D460" i="77"/>
  <c r="D677" i="77"/>
  <c r="D1114" i="77"/>
  <c r="D226" i="77"/>
  <c r="D576" i="77"/>
  <c r="D198" i="77"/>
  <c r="D923" i="77"/>
  <c r="D48" i="77"/>
  <c r="D843" i="77"/>
  <c r="D1150" i="77"/>
  <c r="D142" i="77"/>
  <c r="D545" i="77"/>
  <c r="D748" i="77"/>
  <c r="D232" i="77"/>
  <c r="D178" i="77"/>
  <c r="D228" i="77"/>
  <c r="D1095" i="77"/>
  <c r="D481" i="77"/>
  <c r="D9" i="77"/>
  <c r="D740" i="77"/>
  <c r="D1078" i="77"/>
  <c r="D131" i="77"/>
  <c r="D1056" i="77"/>
  <c r="D464" i="77"/>
  <c r="D594" i="77"/>
  <c r="D1047" i="77"/>
  <c r="D305" i="77"/>
  <c r="D884" i="77"/>
  <c r="D294" i="77"/>
  <c r="D897" i="77"/>
  <c r="D121" i="77"/>
  <c r="D76" i="77"/>
  <c r="D770" i="77"/>
  <c r="D668" i="77"/>
  <c r="D542" i="77"/>
  <c r="D106" i="77"/>
  <c r="D1133" i="77"/>
  <c r="D489" i="77"/>
  <c r="D976" i="77"/>
  <c r="D1141" i="77"/>
  <c r="D1262" i="77"/>
  <c r="D1159" i="77"/>
  <c r="D667" i="77"/>
  <c r="D983" i="77"/>
  <c r="D511" i="77"/>
  <c r="D336" i="77"/>
  <c r="D918" i="77"/>
  <c r="D1057" i="77"/>
  <c r="D906" i="77"/>
  <c r="D1101" i="77"/>
  <c r="D789" i="77"/>
  <c r="D705" i="77"/>
  <c r="D400" i="77"/>
  <c r="D399" i="77"/>
  <c r="D838" i="77"/>
  <c r="D493" i="77"/>
  <c r="D603" i="77"/>
  <c r="D1156" i="77"/>
  <c r="D240" i="77"/>
  <c r="D296" i="77"/>
  <c r="D940" i="77"/>
  <c r="D255" i="77"/>
  <c r="D126" i="77"/>
  <c r="D935" i="77"/>
  <c r="D845" i="77"/>
  <c r="D919" i="77"/>
  <c r="D784" i="77"/>
  <c r="D157" i="77"/>
  <c r="D497" i="77"/>
  <c r="D219" i="77"/>
  <c r="D577" i="77"/>
  <c r="D1213" i="77"/>
  <c r="D1002" i="77"/>
  <c r="D15" i="77"/>
  <c r="D287" i="77"/>
  <c r="D991" i="77"/>
  <c r="D1182" i="77"/>
  <c r="D569" i="77"/>
  <c r="D7" i="77"/>
  <c r="D903" i="77"/>
  <c r="D785" i="77"/>
  <c r="D930" i="77"/>
  <c r="D590" i="77"/>
  <c r="D192" i="77"/>
  <c r="D1199" i="77"/>
  <c r="D896" i="77"/>
  <c r="D496" i="77"/>
  <c r="D1018" i="77"/>
  <c r="D791" i="77"/>
  <c r="D251" i="77"/>
  <c r="D878" i="77"/>
  <c r="D435" i="77"/>
  <c r="D611" i="77"/>
  <c r="D181" i="77"/>
  <c r="D476" i="77"/>
  <c r="D593" i="77"/>
  <c r="D1110" i="77"/>
  <c r="D383" i="77"/>
  <c r="D778" i="77"/>
  <c r="D174" i="77"/>
  <c r="D18" i="77"/>
  <c r="D1103" i="77"/>
  <c r="D588" i="77"/>
  <c r="D568" i="77"/>
  <c r="D883" i="77"/>
  <c r="D478" i="77"/>
  <c r="D66" i="77"/>
  <c r="D863" i="77"/>
  <c r="D396" i="77"/>
  <c r="D887" i="77"/>
  <c r="D1241" i="77"/>
  <c r="D856" i="77"/>
  <c r="D676" i="77"/>
  <c r="D365" i="77"/>
  <c r="D311" i="77"/>
  <c r="D359" i="77"/>
  <c r="D1069" i="77"/>
  <c r="D817" i="77"/>
  <c r="D155" i="77"/>
  <c r="D223" i="77"/>
  <c r="D1077" i="77"/>
  <c r="D982" i="77"/>
  <c r="D1219" i="77"/>
  <c r="D183" i="77"/>
  <c r="D912" i="77"/>
  <c r="D397" i="77"/>
  <c r="D1220" i="77"/>
  <c r="D1154" i="77"/>
  <c r="D726" i="77"/>
  <c r="D827" i="77"/>
  <c r="D1008" i="77"/>
  <c r="D122" i="77"/>
  <c r="D528" i="77"/>
  <c r="D99" i="77"/>
  <c r="D937" i="77"/>
  <c r="D931" i="77"/>
  <c r="D1066" i="77"/>
  <c r="D458" i="77"/>
  <c r="D259" i="77"/>
  <c r="D93" i="77"/>
  <c r="D647" i="77"/>
  <c r="D527" i="77"/>
  <c r="D173" i="77"/>
  <c r="D782" i="77"/>
  <c r="D540" i="77"/>
  <c r="D1211" i="77"/>
  <c r="D521" i="77"/>
  <c r="D769" i="77"/>
  <c r="D439" i="77"/>
  <c r="D231" i="77"/>
  <c r="D370" i="77"/>
  <c r="D831" i="77"/>
  <c r="D459" i="77"/>
  <c r="D361" i="77"/>
  <c r="D1119" i="77"/>
  <c r="D595" i="77"/>
  <c r="D701" i="77"/>
  <c r="D592" i="77"/>
  <c r="D836" i="77"/>
  <c r="D299" i="77"/>
  <c r="D715" i="77"/>
  <c r="D1011" i="77"/>
  <c r="D185" i="77"/>
  <c r="D112" i="77"/>
  <c r="D758" i="77"/>
  <c r="D59" i="77"/>
  <c r="D908" i="77"/>
  <c r="D1026" i="77"/>
  <c r="D1079" i="77"/>
  <c r="D980" i="77"/>
  <c r="D1203" i="77"/>
  <c r="D64" i="77"/>
  <c r="D67" i="77"/>
  <c r="D720" i="77"/>
  <c r="D179" i="77"/>
  <c r="D252" i="77"/>
  <c r="D256" i="77"/>
  <c r="D517" i="77"/>
  <c r="D718" i="77"/>
  <c r="D14" i="77"/>
  <c r="D779" i="77"/>
  <c r="D61" i="77"/>
  <c r="D709" i="77"/>
  <c r="D889" i="77"/>
  <c r="D691" i="77"/>
  <c r="D20" i="77"/>
  <c r="D450" i="77"/>
  <c r="D837" i="77"/>
  <c r="D1243" i="77"/>
  <c r="D905" i="77"/>
  <c r="D904" i="77"/>
  <c r="D1177" i="77"/>
  <c r="D349" i="77"/>
  <c r="D485" i="77"/>
  <c r="D781" i="77"/>
  <c r="D648" i="77"/>
  <c r="D1111" i="77"/>
  <c r="D537" i="77"/>
  <c r="D111" i="77"/>
  <c r="K111" i="77"/>
  <c r="K537" i="77"/>
  <c r="K1111" i="77"/>
  <c r="K648" i="77"/>
  <c r="K781" i="77"/>
  <c r="K485" i="77"/>
  <c r="K349" i="77"/>
  <c r="K1177" i="77"/>
  <c r="K904" i="77"/>
  <c r="K905" i="77"/>
  <c r="K1243" i="77"/>
  <c r="K837" i="77"/>
  <c r="K450" i="77"/>
  <c r="K20" i="77"/>
  <c r="K691" i="77"/>
  <c r="K889" i="77"/>
  <c r="R250" i="67" s="1"/>
  <c r="K709" i="77"/>
  <c r="K61" i="77"/>
  <c r="K779" i="77"/>
  <c r="K14" i="77"/>
  <c r="K718" i="77"/>
  <c r="K517" i="77"/>
  <c r="K256" i="77"/>
  <c r="K252" i="77"/>
  <c r="K179" i="77"/>
  <c r="K720" i="77"/>
  <c r="K67" i="77"/>
  <c r="K64" i="77"/>
  <c r="K1203" i="77"/>
  <c r="K980" i="77"/>
  <c r="K1079" i="77"/>
  <c r="K1026" i="77"/>
  <c r="K908" i="77"/>
  <c r="R233" i="67" s="1"/>
  <c r="K59" i="77"/>
  <c r="K758" i="77"/>
  <c r="K112" i="77"/>
  <c r="K185" i="77"/>
  <c r="K1011" i="77"/>
  <c r="K715" i="77"/>
  <c r="K299" i="77"/>
  <c r="K836" i="77"/>
  <c r="K592" i="77"/>
  <c r="K701" i="77"/>
  <c r="K595" i="77"/>
  <c r="K1119" i="77"/>
  <c r="K361" i="77"/>
  <c r="K459" i="77"/>
  <c r="K831" i="77"/>
  <c r="K370" i="77"/>
  <c r="K231" i="77"/>
  <c r="K439" i="77"/>
  <c r="K769" i="77"/>
  <c r="K521" i="77"/>
  <c r="K1211" i="77"/>
  <c r="K540" i="77"/>
  <c r="K782" i="77"/>
  <c r="K173" i="77"/>
  <c r="K527" i="77"/>
  <c r="K647" i="77"/>
  <c r="K93" i="77"/>
  <c r="K259" i="77"/>
  <c r="K458" i="77"/>
  <c r="K1066" i="77"/>
  <c r="K931" i="77"/>
  <c r="K937" i="77"/>
  <c r="K99" i="77"/>
  <c r="K528" i="77"/>
  <c r="K122" i="77"/>
  <c r="K1008" i="77"/>
  <c r="K827" i="77"/>
  <c r="R224" i="67" s="1"/>
  <c r="K726" i="77"/>
  <c r="K1154" i="77"/>
  <c r="K1220" i="77"/>
  <c r="K397" i="77"/>
  <c r="K912" i="77"/>
  <c r="K183" i="77"/>
  <c r="K1219" i="77"/>
  <c r="K982" i="77"/>
  <c r="K1077" i="77"/>
  <c r="K223" i="77"/>
  <c r="K155" i="77"/>
  <c r="K817" i="77"/>
  <c r="K1069" i="77"/>
  <c r="K359" i="77"/>
  <c r="K311" i="77"/>
  <c r="K365" i="77"/>
  <c r="K676" i="77"/>
  <c r="K856" i="77"/>
  <c r="K1241" i="77"/>
  <c r="K887" i="77"/>
  <c r="K396" i="77"/>
  <c r="K863" i="77"/>
  <c r="R234" i="67" s="1"/>
  <c r="K66" i="77"/>
  <c r="K478" i="77"/>
  <c r="K883" i="77"/>
  <c r="K568" i="77"/>
  <c r="K588" i="77"/>
  <c r="K1103" i="77"/>
  <c r="K18" i="77"/>
  <c r="K174" i="77"/>
  <c r="K778" i="77"/>
  <c r="K383" i="77"/>
  <c r="K1110" i="77"/>
  <c r="K593" i="77"/>
  <c r="K476" i="77"/>
  <c r="K181" i="77"/>
  <c r="K611" i="77"/>
  <c r="K435" i="77"/>
  <c r="K878" i="77"/>
  <c r="R232" i="67" s="1"/>
  <c r="K251" i="77"/>
  <c r="K791" i="77"/>
  <c r="K1018" i="77"/>
  <c r="K496" i="77"/>
  <c r="K896" i="77"/>
  <c r="K1199" i="77"/>
  <c r="K192" i="77"/>
  <c r="K590" i="77"/>
  <c r="K930" i="77"/>
  <c r="R77" i="67" s="1"/>
  <c r="K785" i="77"/>
  <c r="K903" i="77"/>
  <c r="K7" i="77"/>
  <c r="K569" i="77"/>
  <c r="K1182" i="77"/>
  <c r="K991" i="77"/>
  <c r="K287" i="77"/>
  <c r="K15" i="77"/>
  <c r="K1002" i="77"/>
  <c r="K1213" i="77"/>
  <c r="K577" i="77"/>
  <c r="K219" i="77"/>
  <c r="K497" i="77"/>
  <c r="K157" i="77"/>
  <c r="K784" i="77"/>
  <c r="K919" i="77"/>
  <c r="K845" i="77"/>
  <c r="K935" i="77"/>
  <c r="K126" i="77"/>
  <c r="K255" i="77"/>
  <c r="K940" i="77"/>
  <c r="K296" i="77"/>
  <c r="K240" i="77"/>
  <c r="K1156" i="77"/>
  <c r="K603" i="77"/>
  <c r="K493" i="77"/>
  <c r="K838" i="77"/>
  <c r="K399" i="77"/>
  <c r="K400" i="77"/>
  <c r="K705" i="77"/>
  <c r="K789" i="77"/>
  <c r="K1101" i="77"/>
  <c r="K906" i="77"/>
  <c r="K1057" i="77"/>
  <c r="K918" i="77"/>
  <c r="K336" i="77"/>
  <c r="K511" i="77"/>
  <c r="K983" i="77"/>
  <c r="K667" i="77"/>
  <c r="K1159" i="77"/>
  <c r="K1262" i="77"/>
  <c r="K1141" i="77"/>
  <c r="K976" i="77"/>
  <c r="K489" i="77"/>
  <c r="K1133" i="77"/>
  <c r="K106" i="77"/>
  <c r="K542" i="77"/>
  <c r="K668" i="77"/>
  <c r="K770" i="77"/>
  <c r="K76" i="77"/>
  <c r="K121" i="77"/>
  <c r="K897" i="77"/>
  <c r="K294" i="77"/>
  <c r="K884" i="77"/>
  <c r="K305" i="77"/>
  <c r="K1047" i="77"/>
  <c r="K594" i="77"/>
  <c r="K464" i="77"/>
  <c r="K1056" i="77"/>
  <c r="K131" i="77"/>
  <c r="K1078" i="77"/>
  <c r="K740" i="77"/>
  <c r="K9" i="77"/>
  <c r="K481" i="77"/>
  <c r="K1095" i="77"/>
  <c r="K228" i="77"/>
  <c r="K178" i="77"/>
  <c r="K232" i="77"/>
  <c r="K748" i="77"/>
  <c r="K545" i="77"/>
  <c r="K142" i="77"/>
  <c r="K1150" i="77"/>
  <c r="K843" i="77"/>
  <c r="K48" i="77"/>
  <c r="K923" i="77"/>
  <c r="K198" i="77"/>
  <c r="K576" i="77"/>
  <c r="K226" i="77"/>
  <c r="K1114" i="77"/>
  <c r="K677" i="77"/>
  <c r="K460" i="77"/>
  <c r="K62" i="77"/>
  <c r="K617" i="77"/>
  <c r="K1163" i="77"/>
  <c r="K295" i="77"/>
  <c r="K728" i="77"/>
  <c r="K1178" i="77"/>
  <c r="K431" i="77"/>
  <c r="K1120" i="77"/>
  <c r="K1197" i="77"/>
  <c r="K933" i="77"/>
  <c r="K867" i="77"/>
  <c r="K247" i="77"/>
  <c r="K596" i="77"/>
  <c r="K790" i="77"/>
  <c r="K392" i="77"/>
  <c r="K148" i="77"/>
  <c r="K303" i="77"/>
  <c r="K697" i="77"/>
  <c r="K285" i="77"/>
  <c r="K446" i="77"/>
  <c r="K567" i="77"/>
  <c r="K1050" i="77"/>
  <c r="K902" i="77"/>
  <c r="K556" i="77"/>
  <c r="K841" i="77"/>
  <c r="K381" i="77"/>
  <c r="K108" i="77"/>
  <c r="K1254" i="77"/>
  <c r="K207" i="77"/>
  <c r="K201" i="77"/>
  <c r="K1127" i="77"/>
  <c r="K1205" i="77"/>
  <c r="K943" i="77"/>
  <c r="K345" i="77"/>
  <c r="K451" i="77"/>
  <c r="K395" i="77"/>
  <c r="K663" i="77"/>
  <c r="K717" i="77"/>
  <c r="K1135" i="77"/>
  <c r="K78" i="77"/>
  <c r="K1144" i="77"/>
  <c r="K1225" i="77"/>
  <c r="K646" i="77"/>
  <c r="K68" i="77"/>
  <c r="K419" i="77"/>
  <c r="K351" i="77"/>
  <c r="K1170" i="77"/>
  <c r="K409" i="77"/>
  <c r="K282" i="77"/>
  <c r="K1228" i="77"/>
  <c r="K35" i="77"/>
  <c r="K1045" i="77"/>
  <c r="K524" i="77"/>
  <c r="K217" i="77"/>
  <c r="K1126" i="77"/>
  <c r="K685" i="77"/>
  <c r="K1073" i="77"/>
  <c r="K248" i="77"/>
  <c r="K13" i="77"/>
  <c r="K629" i="77"/>
  <c r="K846" i="77"/>
  <c r="K1221" i="77"/>
  <c r="K1227" i="77"/>
  <c r="K1006" i="77"/>
  <c r="K984" i="77"/>
  <c r="K307" i="77"/>
  <c r="K262" i="77"/>
  <c r="K761" i="77"/>
  <c r="R54" i="67" s="1"/>
  <c r="K813" i="77"/>
  <c r="K1200" i="77"/>
  <c r="K810" i="77"/>
  <c r="K563" i="77"/>
  <c r="K167" i="77"/>
  <c r="K988" i="77"/>
  <c r="K744" i="77"/>
  <c r="K1113" i="77"/>
  <c r="K833" i="77"/>
  <c r="K325" i="77"/>
  <c r="K79" i="77"/>
  <c r="K406" i="77"/>
  <c r="K1061" i="77"/>
  <c r="K5" i="77"/>
  <c r="K200" i="77"/>
  <c r="K775" i="77"/>
  <c r="K539" i="77"/>
  <c r="K847" i="77"/>
  <c r="K811" i="77"/>
  <c r="R227" i="67" s="1"/>
  <c r="K221" i="77"/>
  <c r="K87" i="77"/>
  <c r="K627" i="77"/>
  <c r="K1173" i="77"/>
  <c r="K605" i="77"/>
  <c r="K1041" i="77"/>
  <c r="K994" i="77"/>
  <c r="K30" i="77"/>
  <c r="K1033" i="77"/>
  <c r="K21" i="77"/>
  <c r="K135" i="77"/>
  <c r="K436" i="77"/>
  <c r="K371" i="77"/>
  <c r="K503" i="77"/>
  <c r="K922" i="77"/>
  <c r="K437" i="77"/>
  <c r="K31" i="77"/>
  <c r="K1054" i="77"/>
  <c r="K645" i="77"/>
  <c r="K1099" i="77"/>
  <c r="K199" i="77"/>
  <c r="K575" i="77"/>
  <c r="K166" i="77"/>
  <c r="K1223" i="77"/>
  <c r="K560" i="77"/>
  <c r="K877" i="77"/>
  <c r="K491" i="77"/>
  <c r="K1140" i="77"/>
  <c r="K671" i="77"/>
  <c r="K550" i="77"/>
  <c r="K1261" i="77"/>
  <c r="K674" i="77"/>
  <c r="K298" i="77"/>
  <c r="K1171" i="77"/>
  <c r="K546" i="77"/>
  <c r="K19" i="77"/>
  <c r="K1074" i="77"/>
  <c r="K506" i="77"/>
  <c r="K725" i="77"/>
  <c r="K830" i="77"/>
  <c r="K875" i="77"/>
  <c r="K154" i="77"/>
  <c r="K738" i="77"/>
  <c r="K599" i="77"/>
  <c r="K589" i="77"/>
  <c r="K1153" i="77"/>
  <c r="K871" i="77"/>
  <c r="K401" i="77"/>
  <c r="K694" i="77"/>
  <c r="K306" i="77"/>
  <c r="K1139" i="77"/>
  <c r="K25" i="77"/>
  <c r="K461" i="77"/>
  <c r="K801" i="77"/>
  <c r="K509" i="77"/>
  <c r="K180" i="77"/>
  <c r="K1037" i="77"/>
  <c r="K347" i="77"/>
  <c r="K610" i="77"/>
  <c r="K948" i="77"/>
  <c r="K269" i="77"/>
  <c r="K1253" i="77"/>
  <c r="K293" i="77"/>
  <c r="K284" i="77"/>
  <c r="K411" i="77"/>
  <c r="K444" i="77"/>
  <c r="K894" i="77"/>
  <c r="K425" i="77"/>
  <c r="K403" i="77"/>
  <c r="K482" i="77"/>
  <c r="K405" i="77"/>
  <c r="K372" i="77"/>
  <c r="K1143" i="77"/>
  <c r="K34" i="77"/>
  <c r="K83" i="77"/>
  <c r="K741" i="77"/>
  <c r="K466" i="77"/>
  <c r="K1184" i="77"/>
  <c r="K910" i="77"/>
  <c r="R226" i="67" s="1"/>
  <c r="K404" i="77"/>
  <c r="K492" i="77"/>
  <c r="K253" i="77"/>
  <c r="K1052" i="77"/>
  <c r="K898" i="77"/>
  <c r="K71" i="77"/>
  <c r="K1060" i="77"/>
  <c r="K418" i="77"/>
  <c r="K891" i="77"/>
  <c r="K666" i="77"/>
  <c r="K713" i="77"/>
  <c r="K788" i="77"/>
  <c r="K999" i="77"/>
  <c r="K190" i="77"/>
  <c r="K350" i="77"/>
  <c r="K1051" i="77"/>
  <c r="K616" i="77"/>
  <c r="K579" i="77"/>
  <c r="K233" i="77"/>
  <c r="K267" i="77"/>
  <c r="K1259" i="77"/>
  <c r="K1161" i="77"/>
  <c r="K331" i="77"/>
  <c r="K244" i="77"/>
  <c r="K929" i="77"/>
  <c r="K525" i="77"/>
  <c r="K683" i="77"/>
  <c r="K1097" i="77"/>
  <c r="K826" i="77"/>
  <c r="K472" i="77"/>
  <c r="K364" i="77"/>
  <c r="K414" i="77"/>
  <c r="K196" i="77"/>
  <c r="K917" i="77"/>
  <c r="K1084" i="77"/>
  <c r="K1043" i="77"/>
  <c r="K323" i="77"/>
  <c r="K480" i="77"/>
  <c r="K150" i="77"/>
  <c r="K258" i="77"/>
  <c r="K69" i="77"/>
  <c r="K360" i="77"/>
  <c r="K642" i="77"/>
  <c r="K109" i="77"/>
  <c r="K136" i="77"/>
  <c r="K1206" i="77"/>
  <c r="K1040" i="77"/>
  <c r="K315" i="77"/>
  <c r="K907" i="77"/>
  <c r="K494" i="77"/>
  <c r="K816" i="77"/>
  <c r="K1147" i="77"/>
  <c r="K367" i="77"/>
  <c r="K1185" i="77"/>
  <c r="K153" i="77"/>
  <c r="K488" i="77"/>
  <c r="K28" i="77"/>
  <c r="K857" i="77"/>
  <c r="R225" i="67" s="1"/>
  <c r="K535" i="77"/>
  <c r="K760" i="77"/>
  <c r="K281" i="77"/>
  <c r="K1162" i="77"/>
  <c r="K585" i="77"/>
  <c r="K95" i="77"/>
  <c r="K193" i="77"/>
  <c r="K194" i="77"/>
  <c r="K380" i="77"/>
  <c r="K732" i="77"/>
  <c r="K113" i="77"/>
  <c r="K1102" i="77"/>
  <c r="K734" i="77"/>
  <c r="K1108" i="77"/>
  <c r="K1137" i="77"/>
  <c r="K849" i="77"/>
  <c r="R118" i="67" s="1"/>
  <c r="K376" i="77"/>
  <c r="K499" i="77"/>
  <c r="K739" i="77"/>
  <c r="K1167" i="77"/>
  <c r="K209" i="77"/>
  <c r="K227" i="77"/>
  <c r="K1187" i="77"/>
  <c r="K1233" i="77"/>
  <c r="K1010" i="77"/>
  <c r="K797" i="77"/>
  <c r="K268" i="77"/>
  <c r="K1215" i="77"/>
  <c r="K270" i="77"/>
  <c r="K665" i="77"/>
  <c r="K1022" i="77"/>
  <c r="K448" i="77"/>
  <c r="K501" i="77"/>
  <c r="K17" i="77"/>
  <c r="K184" i="77"/>
  <c r="K664" i="77"/>
  <c r="K515" i="77"/>
  <c r="K623" i="77"/>
  <c r="K848" i="77"/>
  <c r="K743" i="77"/>
  <c r="K662" i="77"/>
  <c r="K398" i="77"/>
  <c r="K1109" i="77"/>
  <c r="K507" i="77"/>
  <c r="K639" i="77"/>
  <c r="K214" i="77"/>
  <c r="K43" i="77"/>
  <c r="K1125" i="77"/>
  <c r="K1244" i="77"/>
  <c r="K803" i="77"/>
  <c r="R117" i="67" s="1"/>
  <c r="K159" i="77"/>
  <c r="K820" i="77"/>
  <c r="K620" i="77"/>
  <c r="K11" i="77"/>
  <c r="K146" i="77"/>
  <c r="K229" i="77"/>
  <c r="K881" i="77"/>
  <c r="K1030" i="77"/>
  <c r="K356" i="77"/>
  <c r="K133" i="77"/>
  <c r="K455" i="77"/>
  <c r="K992" i="77"/>
  <c r="K500" i="77"/>
  <c r="K504" i="77"/>
  <c r="K749" i="77"/>
  <c r="K825" i="77"/>
  <c r="R229" i="67" s="1"/>
  <c r="K804" i="77"/>
  <c r="R807" i="67" s="1"/>
  <c r="K98" i="77"/>
  <c r="K216" i="77"/>
  <c r="K416" i="77"/>
  <c r="K161" i="77"/>
  <c r="K581" i="77"/>
  <c r="K432" i="77"/>
  <c r="R1253" i="67" s="1"/>
  <c r="K265" i="77"/>
  <c r="K1001" i="77"/>
  <c r="K151" i="77"/>
  <c r="K1172" i="77"/>
  <c r="K1232" i="77"/>
  <c r="K573" i="77"/>
  <c r="R999" i="67" s="1"/>
  <c r="K924" i="77"/>
  <c r="K574" i="77"/>
  <c r="K821" i="77"/>
  <c r="K329" i="77"/>
  <c r="K443" i="77"/>
  <c r="K580" i="77"/>
  <c r="R168" i="67" s="1"/>
  <c r="K522" i="77"/>
  <c r="K688" i="77"/>
  <c r="K156" i="77"/>
  <c r="K204" i="77"/>
  <c r="K1240" i="77"/>
  <c r="K742" i="77"/>
  <c r="K96" i="77"/>
  <c r="K465" i="77"/>
  <c r="K824" i="77"/>
  <c r="K413" i="77"/>
  <c r="K1106" i="77"/>
  <c r="K171" i="77"/>
  <c r="K138" i="77"/>
  <c r="K1134" i="77"/>
  <c r="K1062" i="77"/>
  <c r="K215" i="77"/>
  <c r="K1246" i="77"/>
  <c r="K655" i="77"/>
  <c r="K266" i="77"/>
  <c r="K263" i="77"/>
  <c r="K598" i="77"/>
  <c r="K164" i="77"/>
  <c r="K874" i="77"/>
  <c r="K608" i="77"/>
  <c r="K54" i="77"/>
  <c r="K107" i="77"/>
  <c r="K652" i="77"/>
  <c r="K806" i="77"/>
  <c r="K241" i="77"/>
  <c r="K510" i="77"/>
  <c r="K84" i="77"/>
  <c r="K274" i="77"/>
  <c r="K859" i="77"/>
  <c r="K116" i="77"/>
  <c r="K382" i="77"/>
  <c r="K614" i="77"/>
  <c r="K324" i="77"/>
  <c r="K1210" i="77"/>
  <c r="K407" i="77"/>
  <c r="K536" i="77"/>
  <c r="K520" i="77"/>
  <c r="K1129" i="77"/>
  <c r="R791" i="67" s="1"/>
  <c r="K916" i="77"/>
  <c r="K1217" i="77"/>
  <c r="K656" i="77"/>
  <c r="K474" i="77"/>
  <c r="K389" i="77"/>
  <c r="K177" i="77"/>
  <c r="K787" i="77"/>
  <c r="K1081" i="77"/>
  <c r="K1016" i="77"/>
  <c r="K921" i="77"/>
  <c r="K70" i="77"/>
  <c r="K1025" i="77"/>
  <c r="K657" i="77"/>
  <c r="K1192" i="77"/>
  <c r="K1222" i="77"/>
  <c r="K1174" i="77"/>
  <c r="K152" i="77"/>
  <c r="K208" i="77"/>
  <c r="K777" i="77"/>
  <c r="K751" i="77"/>
  <c r="K205" i="77"/>
  <c r="K879" i="77"/>
  <c r="R219" i="67" s="1"/>
  <c r="K707" i="77"/>
  <c r="K1155" i="77"/>
  <c r="K578" i="77"/>
  <c r="K469" i="77"/>
  <c r="K733" i="77"/>
  <c r="K463" i="77"/>
  <c r="K132" i="77"/>
  <c r="K317" i="77"/>
  <c r="R303" i="67" s="1"/>
  <c r="K322" i="77"/>
  <c r="K1055" i="77"/>
  <c r="K851" i="77"/>
  <c r="K989" i="77"/>
  <c r="K188" i="77"/>
  <c r="K553" i="77"/>
  <c r="K163" i="77"/>
  <c r="K650" i="77"/>
  <c r="K822" i="77"/>
  <c r="K855" i="77"/>
  <c r="K417" i="77"/>
  <c r="K1092" i="77"/>
  <c r="R93" i="67" s="1"/>
  <c r="K800" i="77"/>
  <c r="K304" i="77"/>
  <c r="K796" i="77"/>
  <c r="K829" i="77"/>
  <c r="K313" i="77"/>
  <c r="K1053" i="77"/>
  <c r="R398" i="67" s="1"/>
  <c r="K80" i="77"/>
  <c r="K1242" i="77"/>
  <c r="K1198" i="77"/>
  <c r="K337" i="77"/>
  <c r="K410" i="77"/>
  <c r="K236" i="77"/>
  <c r="K90" i="77"/>
  <c r="K529" i="77"/>
  <c r="K807" i="77"/>
  <c r="K633" i="77"/>
  <c r="K314" i="77"/>
  <c r="K65" i="77"/>
  <c r="R594" i="67" s="1"/>
  <c r="K94" i="77"/>
  <c r="K176" i="77"/>
  <c r="K1058" i="77"/>
  <c r="K736" i="77"/>
  <c r="K1229" i="77"/>
  <c r="K368" i="77"/>
  <c r="K339" i="77"/>
  <c r="K1194" i="77"/>
  <c r="K998" i="77"/>
  <c r="K702" i="77"/>
  <c r="K684" i="77"/>
  <c r="K544" i="77"/>
  <c r="K387" i="77"/>
  <c r="K945" i="77"/>
  <c r="K1175" i="77"/>
  <c r="K534" i="77"/>
  <c r="K309" i="77"/>
  <c r="K1160" i="77"/>
  <c r="R415" i="67" s="1"/>
  <c r="K602" i="77"/>
  <c r="K191" i="77"/>
  <c r="K1260" i="77"/>
  <c r="K609" i="77"/>
  <c r="K289" i="77"/>
  <c r="K868" i="77"/>
  <c r="K1169" i="77"/>
  <c r="K1236" i="77"/>
  <c r="K512" i="77"/>
  <c r="K762" i="77"/>
  <c r="K103" i="77"/>
  <c r="K756" i="77"/>
  <c r="K672" i="77"/>
  <c r="K695" i="77"/>
  <c r="K321" i="77"/>
  <c r="K300" i="77"/>
  <c r="K373" i="77"/>
  <c r="K979" i="77"/>
  <c r="K641" i="77"/>
  <c r="K189" i="77"/>
  <c r="K936" i="77"/>
  <c r="K1089" i="77"/>
  <c r="K1201" i="77"/>
  <c r="K926" i="77"/>
  <c r="R959" i="67" s="1"/>
  <c r="K129" i="77"/>
  <c r="K653" i="77"/>
  <c r="K613" i="77"/>
  <c r="K1157" i="77"/>
  <c r="K615" i="77"/>
  <c r="K486" i="77"/>
  <c r="K727" i="77"/>
  <c r="K1123" i="77"/>
  <c r="K1004" i="77"/>
  <c r="K447" i="77"/>
  <c r="K513" i="77"/>
  <c r="K562" i="77"/>
  <c r="R802" i="67" s="1"/>
  <c r="K1063" i="77"/>
  <c r="K1132" i="77"/>
  <c r="K767" i="77"/>
  <c r="K839" i="77"/>
  <c r="K245" i="77"/>
  <c r="K438" i="77"/>
  <c r="K997" i="77"/>
  <c r="K1136" i="77"/>
  <c r="K182" i="77"/>
  <c r="K50" i="77"/>
  <c r="K1145" i="77"/>
  <c r="K640" i="77"/>
  <c r="K1196" i="77"/>
  <c r="K934" i="77"/>
  <c r="K1098" i="77"/>
  <c r="K710" i="77"/>
  <c r="K187" i="77"/>
  <c r="K1214" i="77"/>
  <c r="K1107" i="77"/>
  <c r="K673" i="77"/>
  <c r="K1075" i="77"/>
  <c r="K928" i="77"/>
  <c r="R260" i="67" s="1"/>
  <c r="K479" i="77"/>
  <c r="K1237" i="77"/>
  <c r="R608" i="67" s="1"/>
  <c r="K872" i="77"/>
  <c r="R120" i="67" s="1"/>
  <c r="K795" i="77"/>
  <c r="K85" i="77"/>
  <c r="K1218" i="77"/>
  <c r="K1068" i="77"/>
  <c r="K429" i="77"/>
  <c r="K981" i="77"/>
  <c r="K123" i="77"/>
  <c r="K977" i="77"/>
  <c r="K622" i="77"/>
  <c r="K86" i="77"/>
  <c r="K6" i="77"/>
  <c r="K628" i="77"/>
  <c r="K175" i="77"/>
  <c r="K543" i="77"/>
  <c r="K206" i="77"/>
  <c r="K42" i="77"/>
  <c r="K947" i="77"/>
  <c r="K1249" i="77"/>
  <c r="K862" i="77"/>
  <c r="K168" i="77"/>
  <c r="K808" i="77"/>
  <c r="K844" i="77"/>
  <c r="K473" i="77"/>
  <c r="R1138" i="67" s="1"/>
  <c r="K234" i="77"/>
  <c r="K362" i="77"/>
  <c r="K490" i="77"/>
  <c r="K1005" i="77"/>
  <c r="K944" i="77"/>
  <c r="K355" i="77"/>
  <c r="K97" i="77"/>
  <c r="K220" i="77"/>
  <c r="K53" i="77"/>
  <c r="K1158" i="77"/>
  <c r="K390" i="77"/>
  <c r="K1131" i="77"/>
  <c r="R666" i="67" s="1"/>
  <c r="K1088" i="77"/>
  <c r="K292" i="77"/>
  <c r="K412" i="77"/>
  <c r="K1076" i="77"/>
  <c r="K471" i="77"/>
  <c r="K394" i="77"/>
  <c r="K828" i="77"/>
  <c r="K711" i="77"/>
  <c r="K621" i="77"/>
  <c r="K242" i="77"/>
  <c r="K139" i="77"/>
  <c r="K1202" i="77"/>
  <c r="R1186" i="67" s="1"/>
  <c r="K985" i="77"/>
  <c r="K1209" i="77"/>
  <c r="K1085" i="77"/>
  <c r="K932" i="77"/>
  <c r="K22" i="77"/>
  <c r="K925" i="77"/>
  <c r="K1180" i="77"/>
  <c r="K352" i="77"/>
  <c r="K1149" i="77"/>
  <c r="K682" i="77"/>
  <c r="K1023" i="77"/>
  <c r="K141" i="77"/>
  <c r="K735" i="77"/>
  <c r="K1115" i="77"/>
  <c r="K714" i="77"/>
  <c r="K332" i="77"/>
  <c r="K893" i="77"/>
  <c r="K876" i="77"/>
  <c r="R1010" i="67" s="1"/>
  <c r="K1070" i="77"/>
  <c r="K942" i="77"/>
  <c r="K1124" i="77"/>
  <c r="K1009" i="77"/>
  <c r="K1019" i="77"/>
  <c r="K729" i="77"/>
  <c r="R931" i="67" s="1"/>
  <c r="K719" i="77"/>
  <c r="K724" i="77"/>
  <c r="K235" i="77"/>
  <c r="K37" i="77"/>
  <c r="K57" i="77"/>
  <c r="K776" i="77"/>
  <c r="R490" i="67" s="1"/>
  <c r="K773" i="77"/>
  <c r="K842" i="77"/>
  <c r="K385" i="77"/>
  <c r="K277" i="77"/>
  <c r="K1176" i="77"/>
  <c r="K344" i="77"/>
  <c r="K572" i="77"/>
  <c r="K484" i="77"/>
  <c r="K1080" i="77"/>
  <c r="K635" i="77"/>
  <c r="K1116" i="77"/>
  <c r="K445" i="77"/>
  <c r="K1212" i="77"/>
  <c r="K723" i="77"/>
  <c r="K186" i="77"/>
  <c r="K1146" i="77"/>
  <c r="K938" i="77"/>
  <c r="K1256" i="77"/>
  <c r="K340" i="77"/>
  <c r="K1231" i="77"/>
  <c r="K357" i="77"/>
  <c r="K369" i="77"/>
  <c r="K422" i="77"/>
  <c r="K885" i="77"/>
  <c r="K442" i="77"/>
  <c r="K805" i="77"/>
  <c r="K424" i="77"/>
  <c r="K612" i="77"/>
  <c r="K279" i="77"/>
  <c r="K1164" i="77"/>
  <c r="K63" i="77"/>
  <c r="K780" i="77"/>
  <c r="K792" i="77"/>
  <c r="K114" i="77"/>
  <c r="K799" i="77"/>
  <c r="K1036" i="77"/>
  <c r="K353" i="77"/>
  <c r="K452" i="77"/>
  <c r="K140" i="77"/>
  <c r="K900" i="77"/>
  <c r="K835" i="77"/>
  <c r="R231" i="67" s="1"/>
  <c r="K1255" i="77"/>
  <c r="K708" i="77"/>
  <c r="K531" i="77"/>
  <c r="K765" i="77"/>
  <c r="K768" i="77"/>
  <c r="K55" i="77"/>
  <c r="K487" i="77"/>
  <c r="R1140" i="67" s="1"/>
  <c r="K278" i="77"/>
  <c r="K1017" i="77"/>
  <c r="K280" i="77"/>
  <c r="K415" i="77"/>
  <c r="K498" i="77"/>
  <c r="K1122" i="77"/>
  <c r="R171" i="67" s="1"/>
  <c r="K533" i="77"/>
  <c r="K440" i="77"/>
  <c r="K823" i="77"/>
  <c r="K115" i="77"/>
  <c r="K882" i="77"/>
  <c r="K1152" i="77"/>
  <c r="R860" i="67" s="1"/>
  <c r="K526" i="77"/>
  <c r="K786" i="77"/>
  <c r="K675" i="77"/>
  <c r="K38" i="77"/>
  <c r="K794" i="77"/>
  <c r="K1034" i="77"/>
  <c r="R510" i="67" s="1"/>
  <c r="K1096" i="77"/>
  <c r="K1013" i="77"/>
  <c r="K624" i="77"/>
  <c r="K428" i="77"/>
  <c r="K1044" i="77"/>
  <c r="K124" i="77"/>
  <c r="K869" i="77"/>
  <c r="K218" i="77"/>
  <c r="K91" i="77"/>
  <c r="K746" i="77"/>
  <c r="K45" i="77"/>
  <c r="K538" i="77"/>
  <c r="K747" i="77"/>
  <c r="R218" i="67" s="1"/>
  <c r="K203" i="77"/>
  <c r="K597" i="77"/>
  <c r="K946" i="77"/>
  <c r="K644" i="77"/>
  <c r="K128" i="77"/>
  <c r="R500" i="67" s="1"/>
  <c r="K774" i="77"/>
  <c r="K1239" i="77"/>
  <c r="K706" i="77"/>
  <c r="K92" i="77"/>
  <c r="K986" i="77"/>
  <c r="K283" i="77"/>
  <c r="R71" i="67" s="1"/>
  <c r="K552" i="77"/>
  <c r="K1038" i="77"/>
  <c r="K386" i="77"/>
  <c r="K554" i="77"/>
  <c r="K601" i="77"/>
  <c r="K326" i="77"/>
  <c r="K755" i="77"/>
  <c r="K40" i="77"/>
  <c r="K888" i="77"/>
  <c r="K591" i="77"/>
  <c r="K754" i="77"/>
  <c r="R237" i="67" s="1"/>
  <c r="K840" i="77"/>
  <c r="K1238" i="77"/>
  <c r="K1151" i="77"/>
  <c r="K213" i="77"/>
  <c r="K125" i="77"/>
  <c r="K224" i="77"/>
  <c r="K52" i="77"/>
  <c r="R513" i="67" s="1"/>
  <c r="K246" i="77"/>
  <c r="K818" i="77"/>
  <c r="K433" i="77"/>
  <c r="K330" i="77"/>
  <c r="K1083" i="77"/>
  <c r="K757" i="77"/>
  <c r="K358" i="77"/>
  <c r="K288" i="77"/>
  <c r="K110" i="77"/>
  <c r="K978" i="77"/>
  <c r="K669" i="77"/>
  <c r="K483" i="77"/>
  <c r="R933" i="67" s="1"/>
  <c r="K212" i="77"/>
  <c r="K104" i="77"/>
  <c r="K1208" i="77"/>
  <c r="K257" i="77"/>
  <c r="K1207" i="77"/>
  <c r="K566" i="77"/>
  <c r="K271" i="77"/>
  <c r="K74" i="77"/>
  <c r="K1186" i="77"/>
  <c r="K1065" i="77"/>
  <c r="K384" i="77"/>
  <c r="K391" i="77"/>
  <c r="K812" i="77"/>
  <c r="K638" i="77"/>
  <c r="K1059" i="77"/>
  <c r="K388" i="77"/>
  <c r="K516" i="77"/>
  <c r="K335" i="77"/>
  <c r="K308" i="77"/>
  <c r="K118" i="77"/>
  <c r="K88" i="77"/>
  <c r="K170" i="77"/>
  <c r="K559" i="77"/>
  <c r="K374" i="77"/>
  <c r="R412" i="67" s="1"/>
  <c r="K860" i="77"/>
  <c r="K354" i="77"/>
  <c r="K1258" i="77"/>
  <c r="K81" i="77"/>
  <c r="K301" i="77"/>
  <c r="K864" i="77"/>
  <c r="K941" i="77"/>
  <c r="K852" i="77"/>
  <c r="K911" i="77"/>
  <c r="K759" i="77"/>
  <c r="K338" i="77"/>
  <c r="K1067" i="77"/>
  <c r="R664" i="67" s="1"/>
  <c r="K686" i="77"/>
  <c r="K764" i="77"/>
  <c r="K377" i="77"/>
  <c r="K1071" i="77"/>
  <c r="K1234" i="77"/>
  <c r="K44" i="77"/>
  <c r="K273" i="77"/>
  <c r="K793" i="77"/>
  <c r="K523" i="77"/>
  <c r="K46" i="77"/>
  <c r="K687" i="77"/>
  <c r="K561" i="77"/>
  <c r="K73" i="77"/>
  <c r="K670" i="77"/>
  <c r="K1032" i="77"/>
  <c r="K36" i="77"/>
  <c r="K547" i="77"/>
  <c r="K275" i="77"/>
  <c r="R748" i="67" s="1"/>
  <c r="K378" i="77"/>
  <c r="K771" i="77"/>
  <c r="K1082" i="77"/>
  <c r="K634" i="77"/>
  <c r="K302" i="77"/>
  <c r="K678" i="77"/>
  <c r="K901" i="77"/>
  <c r="K583" i="77"/>
  <c r="K643" i="77"/>
  <c r="K119" i="77"/>
  <c r="K341" i="77"/>
  <c r="K753" i="77"/>
  <c r="R1039" i="67" s="1"/>
  <c r="K1168" i="77"/>
  <c r="K895" i="77"/>
  <c r="K508" i="77"/>
  <c r="K890" i="77"/>
  <c r="K1042" i="77"/>
  <c r="K1204" i="77"/>
  <c r="R355" i="67" s="1"/>
  <c r="K51" i="77"/>
  <c r="K571" i="77"/>
  <c r="K630" i="77"/>
  <c r="K607" i="77"/>
  <c r="K1000" i="77"/>
  <c r="K870" i="77"/>
  <c r="K1224" i="77"/>
  <c r="K854" i="77"/>
  <c r="K276" i="77"/>
  <c r="K763" i="77"/>
  <c r="K33" i="77"/>
  <c r="K272" i="77"/>
  <c r="R509" i="67" s="1"/>
  <c r="K679" i="77"/>
  <c r="K408" i="77"/>
  <c r="K434" i="77"/>
  <c r="K158" i="77"/>
  <c r="K802" i="77"/>
  <c r="K243" i="77"/>
  <c r="R1167" i="67" s="1"/>
  <c r="K587" i="77"/>
  <c r="K834" i="77"/>
  <c r="K327" i="77"/>
  <c r="K772" i="77"/>
  <c r="K366" i="77"/>
  <c r="K1189" i="77"/>
  <c r="R487" i="67" s="1"/>
  <c r="K681" i="77"/>
  <c r="K470" i="77"/>
  <c r="K570" i="77"/>
  <c r="K987" i="77"/>
  <c r="K637" i="77"/>
  <c r="K582" i="77"/>
  <c r="K56" i="77"/>
  <c r="K319" i="77"/>
  <c r="K291" i="77"/>
  <c r="K604" i="77"/>
  <c r="K134" i="77"/>
  <c r="K211" i="77"/>
  <c r="K41" i="77"/>
  <c r="K426" i="77"/>
  <c r="K58" i="77"/>
  <c r="K600" i="77"/>
  <c r="K23" i="77"/>
  <c r="K618" i="77"/>
  <c r="R981" i="67" s="1"/>
  <c r="K105" i="77"/>
  <c r="K286" i="77"/>
  <c r="K564" i="77"/>
  <c r="K1188" i="77"/>
  <c r="K297" i="77"/>
  <c r="K1179" i="77"/>
  <c r="R781" i="67" s="1"/>
  <c r="K402" i="77"/>
  <c r="K1031" i="77"/>
  <c r="K1183" i="77"/>
  <c r="K27" i="77"/>
  <c r="K254" i="77"/>
  <c r="K145" i="77"/>
  <c r="K558" i="77"/>
  <c r="K457" i="77"/>
  <c r="K858" i="77"/>
  <c r="K920" i="77"/>
  <c r="R221" i="67" s="1"/>
  <c r="K555" i="77"/>
  <c r="K737" i="77"/>
  <c r="K915" i="77"/>
  <c r="K342" i="77"/>
  <c r="K1094" i="77"/>
  <c r="K619" i="77"/>
  <c r="K625" i="77"/>
  <c r="K202" i="77"/>
  <c r="K632" i="77"/>
  <c r="K1230" i="77"/>
  <c r="K892" i="77"/>
  <c r="R253" i="67" s="1"/>
  <c r="K1027" i="77"/>
  <c r="K1121" i="77"/>
  <c r="K250" i="77"/>
  <c r="R1009" i="67" s="1"/>
  <c r="K913" i="77"/>
  <c r="K29" i="77"/>
  <c r="K195" i="77"/>
  <c r="K117" i="77"/>
  <c r="K1046" i="77"/>
  <c r="K532" i="77"/>
  <c r="R69" i="67" s="1"/>
  <c r="K165" i="77"/>
  <c r="K766" i="77"/>
  <c r="K1195" i="77"/>
  <c r="K660" i="77"/>
  <c r="K651" i="77"/>
  <c r="K809" i="77"/>
  <c r="K1049" i="77"/>
  <c r="K467" i="77"/>
  <c r="K143" i="77"/>
  <c r="K32" i="77"/>
  <c r="K995" i="77"/>
  <c r="K1064" i="77"/>
  <c r="K393" i="77"/>
  <c r="K420" i="77"/>
  <c r="K899" i="77"/>
  <c r="R230" i="67" s="1"/>
  <c r="K1021" i="77"/>
  <c r="K72" i="77"/>
  <c r="K462" i="77"/>
  <c r="R516" i="67" s="1"/>
  <c r="K1128" i="77"/>
  <c r="K477" i="77"/>
  <c r="K1148" i="77"/>
  <c r="K631" i="77"/>
  <c r="K16" i="77"/>
  <c r="K1257" i="77"/>
  <c r="R1200" i="67" s="1"/>
  <c r="K518" i="77"/>
  <c r="K172" i="77"/>
  <c r="K1020" i="77"/>
  <c r="K939" i="77"/>
  <c r="R235" i="67" s="1"/>
  <c r="K260" i="77"/>
  <c r="K449" i="77"/>
  <c r="R420" i="67" s="1"/>
  <c r="K658" i="77"/>
  <c r="K1015" i="77"/>
  <c r="K8" i="77"/>
  <c r="K1216" i="77"/>
  <c r="K137" i="77"/>
  <c r="K557" i="77"/>
  <c r="K716" i="77"/>
  <c r="K689" i="77"/>
  <c r="K334" i="77"/>
  <c r="K914" i="77"/>
  <c r="R220" i="67" s="1"/>
  <c r="K1117" i="77"/>
  <c r="K328" i="77"/>
  <c r="K1086" i="77"/>
  <c r="K10" i="77"/>
  <c r="K865" i="77"/>
  <c r="K230" i="77"/>
  <c r="K680" i="77"/>
  <c r="K731" i="77"/>
  <c r="K548" i="77"/>
  <c r="K722" i="77"/>
  <c r="K565" i="77"/>
  <c r="K1193" i="77"/>
  <c r="K427" i="77"/>
  <c r="K853" i="77"/>
  <c r="K1028" i="77"/>
  <c r="K1130" i="77"/>
  <c r="K752" i="77"/>
  <c r="K160" i="77"/>
  <c r="K704" i="77"/>
  <c r="K430" i="77"/>
  <c r="R607" i="67" s="1"/>
  <c r="K1039" i="77"/>
  <c r="K318" i="77"/>
  <c r="K586" i="77"/>
  <c r="K880" i="77"/>
  <c r="R223" i="67" s="1"/>
  <c r="K75" i="77"/>
  <c r="K333" i="77"/>
  <c r="R621" i="67" s="1"/>
  <c r="K530" i="77"/>
  <c r="K815" i="77"/>
  <c r="K703" i="77"/>
  <c r="K886" i="77"/>
  <c r="K312" i="77"/>
  <c r="K1112" i="77"/>
  <c r="R336" i="67" s="1"/>
  <c r="K927" i="77"/>
  <c r="K4" i="77"/>
  <c r="K249" i="77"/>
  <c r="K909" i="77"/>
  <c r="K47" i="77"/>
  <c r="K996" i="77"/>
  <c r="R983" i="67" s="1"/>
  <c r="K348" i="77"/>
  <c r="K237" i="77"/>
  <c r="K798" i="77"/>
  <c r="K1003" i="77"/>
  <c r="K1091" i="77"/>
  <c r="K1024" i="77"/>
  <c r="R1042" i="67" s="1"/>
  <c r="K162" i="77"/>
  <c r="K551" i="77"/>
  <c r="K1093" i="77"/>
  <c r="K475" i="77"/>
  <c r="K49" i="77"/>
  <c r="K819" i="77"/>
  <c r="R553" i="67" s="1"/>
  <c r="K26" i="77"/>
  <c r="K1048" i="77"/>
  <c r="K514" i="77"/>
  <c r="K379" i="77"/>
  <c r="K12" i="77"/>
  <c r="K692" i="77"/>
  <c r="R1218" i="67" s="1"/>
  <c r="K1029" i="77"/>
  <c r="K1252" i="77"/>
  <c r="K316" i="77"/>
  <c r="K238" i="77"/>
  <c r="K712" i="77"/>
  <c r="K696" i="77"/>
  <c r="R761" i="67" s="1"/>
  <c r="K239" i="77"/>
  <c r="K495" i="77"/>
  <c r="K1087" i="77"/>
  <c r="K990" i="77"/>
  <c r="K130" i="77"/>
  <c r="K661" i="77"/>
  <c r="K1142" i="77"/>
  <c r="K1181" i="77"/>
  <c r="K519" i="77"/>
  <c r="K468" i="77"/>
  <c r="K1251" i="77"/>
  <c r="K1090" i="77"/>
  <c r="R672" i="67" s="1"/>
  <c r="K343" i="77"/>
  <c r="K832" i="77"/>
  <c r="K505" i="77"/>
  <c r="K120" i="77"/>
  <c r="K721" i="77"/>
  <c r="K225" i="77"/>
  <c r="K39" i="77"/>
  <c r="K1226" i="77"/>
  <c r="K750" i="77"/>
  <c r="K89" i="77"/>
  <c r="K654" i="77"/>
  <c r="K993" i="77"/>
  <c r="R392" i="67" s="1"/>
  <c r="K1118" i="77"/>
  <c r="K197" i="77"/>
  <c r="K730" i="77"/>
  <c r="K102" i="77"/>
  <c r="K606" i="77"/>
  <c r="K375" i="77"/>
  <c r="R816" i="67" s="1"/>
  <c r="K1245" i="77"/>
  <c r="K261" i="77"/>
  <c r="K82" i="77"/>
  <c r="K310" i="77"/>
  <c r="K626" i="77"/>
  <c r="K690" i="77"/>
  <c r="R19" i="67" s="1"/>
  <c r="K320" i="77"/>
  <c r="K693" i="77"/>
  <c r="K1100" i="77"/>
  <c r="K24" i="77"/>
  <c r="K421" i="77"/>
  <c r="K873" i="77"/>
  <c r="R538" i="67" s="1"/>
  <c r="K1166" i="77"/>
  <c r="K584" i="77"/>
  <c r="K77" i="77"/>
  <c r="K1138" i="77"/>
  <c r="K149" i="77"/>
  <c r="K127" i="77"/>
  <c r="R199" i="67" s="1"/>
  <c r="K1235" i="77"/>
  <c r="K222" i="77"/>
  <c r="K502" i="77"/>
  <c r="K745" i="77"/>
  <c r="K783" i="77"/>
  <c r="K1165" i="77"/>
  <c r="R688" i="67" s="1"/>
  <c r="K290" i="77"/>
  <c r="K1035" i="77"/>
  <c r="K346" i="77"/>
  <c r="K1012" i="77"/>
  <c r="K1007" i="77"/>
  <c r="K1072" i="77"/>
  <c r="R42" i="67" s="1"/>
  <c r="K861" i="77"/>
  <c r="K866" i="77"/>
  <c r="R228" i="67" s="1"/>
  <c r="K549" i="77"/>
  <c r="K1014" i="77"/>
  <c r="K423" i="77"/>
  <c r="K1250" i="77"/>
  <c r="R669" i="67" s="1"/>
  <c r="K649" i="77"/>
  <c r="K850" i="77"/>
  <c r="K144" i="77"/>
  <c r="G20" i="75"/>
  <c r="B20" i="75"/>
  <c r="R1035" i="67" l="1"/>
  <c r="R322" i="67"/>
  <c r="R1091" i="67"/>
  <c r="R242" i="67"/>
  <c r="R331" i="67"/>
  <c r="R520" i="67"/>
  <c r="R1007" i="67"/>
  <c r="R98" i="67"/>
  <c r="R778" i="67"/>
  <c r="R1254" i="67"/>
  <c r="R657" i="67"/>
  <c r="R1249" i="67"/>
  <c r="R877" i="67"/>
  <c r="R923" i="67"/>
  <c r="R1041" i="67"/>
  <c r="R966" i="67"/>
  <c r="R442" i="67"/>
  <c r="R448" i="67"/>
  <c r="R238" i="67"/>
  <c r="R116" i="67"/>
  <c r="R368" i="67"/>
  <c r="R558" i="67"/>
  <c r="R633" i="67"/>
  <c r="R424" i="67"/>
  <c r="R1203" i="67"/>
  <c r="R795" i="67"/>
  <c r="R920" i="67"/>
  <c r="R1214" i="67"/>
  <c r="R737" i="67"/>
  <c r="R1079" i="67"/>
  <c r="R408" i="67"/>
  <c r="R8" i="67"/>
  <c r="R596" i="67"/>
  <c r="R701" i="67"/>
  <c r="R121" i="67"/>
  <c r="R1147" i="67"/>
  <c r="R271" i="67"/>
  <c r="R236" i="67"/>
  <c r="R601" i="67"/>
  <c r="R1256" i="67"/>
  <c r="R735" i="67"/>
  <c r="R604" i="67"/>
  <c r="R971" i="67"/>
  <c r="R1136" i="67"/>
  <c r="R14" i="67"/>
  <c r="R941" i="67"/>
  <c r="R507" i="67"/>
  <c r="R454" i="67"/>
  <c r="R91" i="67"/>
  <c r="R1054" i="67"/>
  <c r="R702" i="67"/>
  <c r="R571" i="67"/>
  <c r="R1006" i="67"/>
  <c r="R249" i="67"/>
  <c r="R803" i="67"/>
  <c r="R291" i="67"/>
  <c r="R323" i="67"/>
  <c r="R749" i="67"/>
  <c r="R570" i="67"/>
  <c r="R285" i="67"/>
  <c r="R1202" i="67"/>
  <c r="R427" i="67"/>
  <c r="R361" i="67"/>
  <c r="R755" i="67"/>
  <c r="R1055" i="67"/>
  <c r="R286" i="67"/>
  <c r="R719" i="67"/>
  <c r="R307" i="67"/>
  <c r="R1259" i="67"/>
  <c r="R379" i="67"/>
  <c r="R119" i="67"/>
  <c r="R855" i="67"/>
  <c r="R1005" i="67"/>
  <c r="R609" i="67"/>
  <c r="R556" i="67"/>
  <c r="R970" i="67"/>
  <c r="R422" i="67"/>
  <c r="R1040" i="67"/>
  <c r="R184" i="67"/>
  <c r="R1179" i="67"/>
  <c r="R903" i="67"/>
  <c r="R294" i="67"/>
  <c r="R840" i="67"/>
  <c r="R191" i="67"/>
  <c r="R967" i="67"/>
  <c r="R798" i="67"/>
  <c r="R752" i="67"/>
  <c r="R153" i="67"/>
  <c r="R1065" i="67"/>
  <c r="R523" i="67"/>
  <c r="R756" i="67"/>
  <c r="R128" i="67"/>
  <c r="R144" i="67"/>
  <c r="R963" i="67"/>
  <c r="R27" i="67"/>
  <c r="R765" i="67"/>
  <c r="R794" i="67"/>
  <c r="R922" i="67"/>
  <c r="R1081" i="67"/>
  <c r="R447" i="67"/>
  <c r="R565" i="67"/>
  <c r="R683" i="67"/>
  <c r="R464" i="67"/>
  <c r="R406" i="67"/>
  <c r="R1141" i="67"/>
  <c r="R43" i="67"/>
  <c r="R579" i="67"/>
  <c r="R634" i="67"/>
  <c r="R265" i="67"/>
  <c r="R1207" i="67"/>
  <c r="R592" i="67"/>
  <c r="R637" i="67"/>
  <c r="R617" i="67"/>
  <c r="R709" i="67"/>
  <c r="R295" i="67"/>
  <c r="R1116" i="67"/>
  <c r="R946" i="67"/>
  <c r="R289" i="67"/>
  <c r="R189" i="67"/>
  <c r="R731" i="67"/>
  <c r="R518" i="67"/>
  <c r="R1107" i="67"/>
  <c r="R175" i="67"/>
  <c r="R1092" i="67"/>
  <c r="R784" i="67"/>
  <c r="R345" i="67"/>
  <c r="R653" i="67"/>
  <c r="R1224" i="67"/>
  <c r="R677" i="67"/>
  <c r="R73" i="67"/>
  <c r="R1169" i="67"/>
  <c r="R841" i="67"/>
  <c r="R187" i="67"/>
  <c r="R255" i="67"/>
  <c r="R395" i="67"/>
  <c r="R375" i="67"/>
  <c r="R1080" i="67"/>
  <c r="R348" i="67"/>
  <c r="R613" i="67"/>
  <c r="R389" i="67"/>
  <c r="R833" i="67"/>
  <c r="R1133" i="67"/>
  <c r="R334" i="67"/>
  <c r="R705" i="67"/>
  <c r="R785" i="67"/>
  <c r="R449" i="67"/>
  <c r="R315" i="67"/>
  <c r="R247" i="67"/>
  <c r="R888" i="67"/>
  <c r="R880" i="67"/>
  <c r="R1019" i="67"/>
  <c r="R439" i="67"/>
  <c r="R85" i="67"/>
  <c r="R298" i="67"/>
  <c r="R1122" i="67"/>
  <c r="R643" i="67"/>
  <c r="R528" i="67"/>
  <c r="R193" i="67"/>
  <c r="R1144" i="67"/>
  <c r="R764" i="67"/>
  <c r="R201" i="67"/>
  <c r="R1176" i="67"/>
  <c r="R88" i="67"/>
  <c r="R156" i="67"/>
  <c r="R1013" i="67"/>
  <c r="R239" i="67"/>
  <c r="R857" i="67"/>
  <c r="R955" i="67"/>
  <c r="R1227" i="67"/>
  <c r="R25" i="67"/>
  <c r="R627" i="67"/>
  <c r="R818" i="67"/>
  <c r="R319" i="67"/>
  <c r="R16" i="67"/>
  <c r="R178" i="67"/>
  <c r="R313" i="67"/>
  <c r="R1118" i="67"/>
  <c r="R57" i="67"/>
  <c r="R380" i="67"/>
  <c r="R462" i="67"/>
  <c r="R1151" i="67"/>
  <c r="R1071" i="67"/>
  <c r="R876" i="67"/>
  <c r="R1117" i="67"/>
  <c r="R824" i="67"/>
  <c r="R53" i="67"/>
  <c r="R862" i="67"/>
  <c r="R176" i="67"/>
  <c r="R381" i="67"/>
  <c r="R530" i="67"/>
  <c r="R1164" i="67"/>
  <c r="R793" i="67"/>
  <c r="R431" i="67"/>
  <c r="R268" i="67"/>
  <c r="R1031" i="67"/>
  <c r="R1198" i="67"/>
  <c r="R1064" i="67"/>
  <c r="R164" i="67"/>
  <c r="R968" i="67"/>
  <c r="R337" i="67"/>
  <c r="R327" i="67"/>
  <c r="R1124" i="67"/>
  <c r="R744" i="67"/>
  <c r="R898" i="67"/>
  <c r="R494" i="67"/>
  <c r="R708" i="67"/>
  <c r="R388" i="67"/>
  <c r="R905" i="67"/>
  <c r="R921" i="67"/>
  <c r="R366" i="67"/>
  <c r="R739" i="67"/>
  <c r="R884" i="67"/>
  <c r="R369" i="67"/>
  <c r="R680" i="67"/>
  <c r="R580" i="67"/>
  <c r="R1157" i="67"/>
  <c r="R280" i="67"/>
  <c r="R138" i="67"/>
  <c r="R310" i="67"/>
  <c r="R471" i="67"/>
  <c r="R1208" i="67"/>
  <c r="R443" i="67"/>
  <c r="R583" i="67"/>
  <c r="R480" i="67"/>
  <c r="R1220" i="67"/>
  <c r="R547" i="67"/>
  <c r="R541" i="67"/>
  <c r="R1097" i="67"/>
  <c r="R811" i="67"/>
  <c r="R478" i="67"/>
  <c r="R246" i="67"/>
  <c r="R32" i="67"/>
  <c r="R456" i="67"/>
  <c r="R332" i="67"/>
  <c r="R706" i="67"/>
  <c r="R543" i="67"/>
  <c r="R573" i="67"/>
  <c r="R641" i="67"/>
  <c r="R105" i="67"/>
  <c r="R243" i="67"/>
  <c r="R733" i="67"/>
  <c r="R889" i="67"/>
  <c r="R751" i="67"/>
  <c r="R1215" i="67"/>
  <c r="R993" i="67"/>
  <c r="R949" i="67"/>
  <c r="R591" i="67"/>
  <c r="R574" i="67"/>
  <c r="R1160" i="67"/>
  <c r="R1062" i="67"/>
  <c r="R658" i="67"/>
  <c r="R30" i="67"/>
  <c r="R165" i="67"/>
  <c r="R304" i="67"/>
  <c r="R396" i="67"/>
  <c r="R183" i="67"/>
  <c r="R197" i="67"/>
  <c r="R1095" i="67"/>
  <c r="R969" i="67"/>
  <c r="R872" i="67"/>
  <c r="R559" i="67"/>
  <c r="R759" i="67"/>
  <c r="R101" i="67"/>
  <c r="R964" i="67"/>
  <c r="R1049" i="67"/>
  <c r="R393" i="67"/>
  <c r="R425" i="67"/>
  <c r="R472" i="67"/>
  <c r="R727" i="67"/>
  <c r="R670" i="67"/>
  <c r="R417" i="67"/>
  <c r="R188" i="67"/>
  <c r="R314" i="67"/>
  <c r="R1137" i="67"/>
  <c r="R534" i="67"/>
  <c r="R107" i="67"/>
  <c r="R1143" i="67"/>
  <c r="R20" i="67"/>
  <c r="R1106" i="67"/>
  <c r="R143" i="67"/>
  <c r="R1085" i="67"/>
  <c r="R893" i="67"/>
  <c r="R533" i="67"/>
  <c r="R414" i="67"/>
  <c r="R1108" i="67"/>
  <c r="R590" i="67"/>
  <c r="R1059" i="67"/>
  <c r="R1221" i="67"/>
  <c r="R944" i="67"/>
  <c r="R762" i="67"/>
  <c r="R674" i="67"/>
  <c r="R1222" i="67"/>
  <c r="R1036" i="67"/>
  <c r="R75" i="67"/>
  <c r="R1257" i="67"/>
  <c r="R578" i="67"/>
  <c r="R33" i="67"/>
  <c r="R918" i="67"/>
  <c r="R401" i="67"/>
  <c r="R281" i="67"/>
  <c r="R1070" i="67"/>
  <c r="R1223" i="67"/>
  <c r="R254" i="67"/>
  <c r="R1096" i="67"/>
  <c r="R568" i="67"/>
  <c r="R1069" i="67"/>
  <c r="R965" i="67"/>
  <c r="R774" i="67"/>
  <c r="R842" i="67"/>
  <c r="R426" i="67"/>
  <c r="R9" i="67"/>
  <c r="R89" i="67"/>
  <c r="R930" i="67"/>
  <c r="R49" i="67"/>
  <c r="R886" i="67"/>
  <c r="R432" i="67"/>
  <c r="R618" i="67"/>
  <c r="R122" i="67"/>
  <c r="R180" i="67"/>
  <c r="R1129" i="67"/>
  <c r="R129" i="67"/>
  <c r="R463" i="67"/>
  <c r="R651" i="67"/>
  <c r="R663" i="67"/>
  <c r="R365" i="67"/>
  <c r="R357" i="67"/>
  <c r="R92" i="67"/>
  <c r="R659" i="67"/>
  <c r="R278" i="67"/>
  <c r="R834" i="67"/>
  <c r="R344" i="67"/>
  <c r="R161" i="67"/>
  <c r="R932" i="67"/>
  <c r="R616" i="67"/>
  <c r="R984" i="67"/>
  <c r="R1066" i="67"/>
  <c r="R52" i="67"/>
  <c r="R1212" i="67"/>
  <c r="R1239" i="67"/>
  <c r="R1043" i="67"/>
  <c r="R434" i="67"/>
  <c r="R958" i="67"/>
  <c r="R407" i="67"/>
  <c r="R1194" i="67"/>
  <c r="R563" i="67"/>
  <c r="R440" i="67"/>
  <c r="R1165" i="67"/>
  <c r="R317" i="67"/>
  <c r="R1093" i="67"/>
  <c r="R185" i="67"/>
  <c r="R1102" i="67"/>
  <c r="R732" i="67"/>
  <c r="R421" i="67"/>
  <c r="R40" i="67"/>
  <c r="R1195" i="67"/>
  <c r="R720" i="67"/>
  <c r="R874" i="67"/>
  <c r="R1123" i="67"/>
  <c r="R937" i="67"/>
  <c r="R819" i="67"/>
  <c r="R1166" i="67"/>
  <c r="R772" i="67"/>
  <c r="R728" i="67"/>
  <c r="R495" i="67"/>
  <c r="R1244" i="67"/>
  <c r="R852" i="67"/>
  <c r="R1150" i="67"/>
  <c r="R909" i="67"/>
  <c r="R48" i="67"/>
  <c r="R806" i="67"/>
  <c r="R36" i="67"/>
  <c r="R797" i="67"/>
  <c r="R721" i="67"/>
  <c r="R868" i="67"/>
  <c r="R524" i="67"/>
  <c r="R252" i="67"/>
  <c r="R1025" i="67"/>
  <c r="R1024" i="67"/>
  <c r="R1110" i="67"/>
  <c r="R1226" i="67"/>
  <c r="R747" i="67"/>
  <c r="R1060" i="67"/>
  <c r="R430" i="67"/>
  <c r="R662" i="67"/>
  <c r="R325" i="67"/>
  <c r="R59" i="67"/>
  <c r="R497" i="67"/>
  <c r="R976" i="67"/>
  <c r="R190" i="67"/>
  <c r="R162" i="67"/>
  <c r="R1004" i="67"/>
  <c r="R1229" i="67"/>
  <c r="R451" i="67"/>
  <c r="R985" i="67"/>
  <c r="R496" i="67"/>
  <c r="R1213" i="67"/>
  <c r="R1248" i="67"/>
  <c r="R450" i="67"/>
  <c r="R1241" i="67"/>
  <c r="R847" i="67"/>
  <c r="R526" i="67"/>
  <c r="R1077" i="67"/>
  <c r="R1125" i="67"/>
  <c r="R879" i="67"/>
  <c r="R65" i="67"/>
  <c r="R948" i="67"/>
  <c r="R954" i="67"/>
  <c r="R1104" i="67"/>
  <c r="R459" i="67"/>
  <c r="R1134" i="67"/>
  <c r="R725" i="67"/>
  <c r="R66" i="67"/>
  <c r="R209" i="67"/>
  <c r="R995" i="67"/>
  <c r="R602" i="67"/>
  <c r="R612" i="67"/>
  <c r="R455" i="67"/>
  <c r="R1046" i="67"/>
  <c r="R445" i="67"/>
  <c r="R1048" i="67"/>
  <c r="R438" i="67"/>
  <c r="R624" i="67"/>
  <c r="R635" i="67"/>
  <c r="R277" i="67"/>
  <c r="R925" i="67"/>
  <c r="R481" i="67"/>
  <c r="R835" i="67"/>
  <c r="R990" i="67"/>
  <c r="R90" i="67"/>
  <c r="R548" i="67"/>
  <c r="R698" i="67"/>
  <c r="R525" i="67"/>
  <c r="R1050" i="67"/>
  <c r="R1210" i="67"/>
  <c r="R895" i="67"/>
  <c r="R957" i="67"/>
  <c r="R724" i="67"/>
  <c r="R113" i="67"/>
  <c r="R1251" i="67"/>
  <c r="R900" i="67"/>
  <c r="R827" i="67"/>
  <c r="R321" i="67"/>
  <c r="R790" i="67"/>
  <c r="R1168" i="67"/>
  <c r="R95" i="67"/>
  <c r="R131" i="67"/>
  <c r="R729" i="67"/>
  <c r="R383" i="67"/>
  <c r="R212" i="67"/>
  <c r="R216" i="67"/>
  <c r="R1034" i="67"/>
  <c r="R951" i="67"/>
  <c r="R690" i="67"/>
  <c r="R978" i="67"/>
  <c r="R204" i="67"/>
  <c r="R1033" i="67"/>
  <c r="R615" i="67"/>
  <c r="R973" i="67"/>
  <c r="R405" i="67"/>
  <c r="R560" i="67"/>
  <c r="R350" i="67"/>
  <c r="R382" i="67"/>
  <c r="R648" i="67"/>
  <c r="R987" i="67"/>
  <c r="R619" i="67"/>
  <c r="R1181" i="67"/>
  <c r="R493" i="67"/>
  <c r="R870" i="67"/>
  <c r="R620" i="67"/>
  <c r="R777" i="67"/>
  <c r="R585" i="67"/>
  <c r="R385" i="67"/>
  <c r="R975" i="67"/>
  <c r="R947" i="67"/>
  <c r="R846" i="67"/>
  <c r="R892" i="67"/>
  <c r="R1131" i="67"/>
  <c r="R1247" i="67"/>
  <c r="R775" i="67"/>
  <c r="R603" i="67"/>
  <c r="R953" i="67"/>
  <c r="R502" i="67"/>
  <c r="R135" i="67"/>
  <c r="R586" i="67"/>
  <c r="R215" i="67"/>
  <c r="R1056" i="67"/>
  <c r="R147" i="67"/>
  <c r="R801" i="67"/>
  <c r="R1037" i="67"/>
  <c r="R87" i="67"/>
  <c r="R614" i="67"/>
  <c r="R1189" i="67"/>
  <c r="R679" i="67"/>
  <c r="R1061" i="67"/>
  <c r="R1219" i="67"/>
  <c r="R587" i="67"/>
  <c r="R272" i="67"/>
  <c r="R1084" i="67"/>
  <c r="R342" i="67"/>
  <c r="R1182" i="67"/>
  <c r="R864" i="67"/>
  <c r="R488" i="67"/>
  <c r="R309" i="67"/>
  <c r="R38" i="67"/>
  <c r="R51" i="67"/>
  <c r="R1030" i="67"/>
  <c r="R195" i="67"/>
  <c r="R767" i="67"/>
  <c r="R838" i="67"/>
  <c r="R410" i="67"/>
  <c r="R644" i="67"/>
  <c r="R942" i="67"/>
  <c r="R626" i="67"/>
  <c r="R628" i="67"/>
  <c r="R694" i="67"/>
  <c r="R897" i="67"/>
  <c r="R461" i="67"/>
  <c r="R1235" i="67"/>
  <c r="R148" i="67"/>
  <c r="R652" i="67"/>
  <c r="R44" i="67"/>
  <c r="R104" i="67"/>
  <c r="R501" i="67"/>
  <c r="R1262" i="67"/>
  <c r="R62" i="67"/>
  <c r="R1175" i="67"/>
  <c r="R561" i="67"/>
  <c r="R367" i="67"/>
  <c r="R1172" i="67"/>
  <c r="R68" i="67"/>
  <c r="R335" i="67"/>
  <c r="R622" i="67"/>
  <c r="R1159" i="67"/>
  <c r="R1145" i="67"/>
  <c r="R611" i="67"/>
  <c r="R630" i="67"/>
  <c r="R81" i="67"/>
  <c r="R1245" i="67"/>
  <c r="R341" i="67"/>
  <c r="R1038" i="67"/>
  <c r="R695" i="67"/>
  <c r="R83" i="67"/>
  <c r="R194" i="67"/>
  <c r="R378" i="67"/>
  <c r="R907" i="67"/>
  <c r="R738" i="67"/>
  <c r="R822" i="67"/>
  <c r="R1242" i="67"/>
  <c r="R691" i="67"/>
  <c r="R763" i="67"/>
  <c r="R173" i="67"/>
  <c r="R883" i="67"/>
  <c r="R1184" i="67"/>
  <c r="R734" i="67"/>
  <c r="R125" i="67"/>
  <c r="R136" i="67"/>
  <c r="R1173" i="67"/>
  <c r="R539" i="67"/>
  <c r="R988" i="67"/>
  <c r="R293" i="67"/>
  <c r="R577" i="67"/>
  <c r="R358" i="67"/>
  <c r="R531" i="67"/>
  <c r="R152" i="67"/>
  <c r="R465" i="67"/>
  <c r="R1119" i="67"/>
  <c r="R828" i="67"/>
  <c r="R703" i="67"/>
  <c r="R950" i="67"/>
  <c r="R371" i="67"/>
  <c r="R376" i="67"/>
  <c r="R112" i="67"/>
  <c r="R792" i="67"/>
  <c r="R167" i="67"/>
  <c r="R1142" i="67"/>
  <c r="R132" i="67"/>
  <c r="R640" i="67"/>
  <c r="R867" i="67"/>
  <c r="R486" i="67"/>
  <c r="R1086" i="67"/>
  <c r="R353" i="67"/>
  <c r="R320" i="67"/>
  <c r="R908" i="67"/>
  <c r="R716" i="67"/>
  <c r="R660" i="67"/>
  <c r="R12" i="67"/>
  <c r="R878" i="67"/>
  <c r="R1087" i="67"/>
  <c r="R411" i="67"/>
  <c r="R109" i="67"/>
  <c r="R1121" i="67"/>
  <c r="R1016" i="67"/>
  <c r="R475" i="67"/>
  <c r="R1068" i="67"/>
  <c r="R934" i="67"/>
  <c r="R340" i="67"/>
  <c r="R213" i="67"/>
  <c r="R928" i="67"/>
  <c r="R1017" i="67"/>
  <c r="R960" i="67"/>
  <c r="R1109" i="67"/>
  <c r="R588" i="67"/>
  <c r="R46" i="67"/>
  <c r="R1199" i="67"/>
  <c r="R67" i="67"/>
  <c r="R458" i="67"/>
  <c r="R163" i="67"/>
  <c r="R1146" i="67"/>
  <c r="R939" i="67"/>
  <c r="R982" i="67"/>
  <c r="R1112" i="67"/>
  <c r="R804" i="67"/>
  <c r="R210" i="67"/>
  <c r="R192" i="67"/>
  <c r="R370" i="67"/>
  <c r="R21" i="67"/>
  <c r="R373" i="67"/>
  <c r="R283" i="67"/>
  <c r="R1045" i="67"/>
  <c r="R35" i="67"/>
  <c r="R47" i="67"/>
  <c r="R844" i="67"/>
  <c r="R696" i="67"/>
  <c r="R264" i="67"/>
  <c r="R730" i="67"/>
  <c r="R1076" i="67"/>
  <c r="R241" i="67"/>
  <c r="R625" i="67"/>
  <c r="R527" i="67"/>
  <c r="R508" i="67"/>
  <c r="R1135" i="67"/>
  <c r="R882" i="67"/>
  <c r="R849" i="67"/>
  <c r="R111" i="67"/>
  <c r="R108" i="67"/>
  <c r="R697" i="67"/>
  <c r="R155" i="67"/>
  <c r="R974" i="67"/>
  <c r="R826" i="67"/>
  <c r="R142" i="67"/>
  <c r="R536" i="67"/>
  <c r="R279" i="67"/>
  <c r="R741" i="67"/>
  <c r="R1074" i="67"/>
  <c r="R1127" i="67"/>
  <c r="R851" i="67"/>
  <c r="R172" i="67"/>
  <c r="R266" i="67"/>
  <c r="R1233" i="67"/>
  <c r="R433" i="67"/>
  <c r="R1201" i="67"/>
  <c r="R1170" i="67"/>
  <c r="R476" i="67"/>
  <c r="R911" i="67"/>
  <c r="R935" i="67"/>
  <c r="R1258" i="67"/>
  <c r="R881" i="67"/>
  <c r="R174" i="67"/>
  <c r="R743" i="67"/>
  <c r="R512" i="67"/>
  <c r="R158" i="67"/>
  <c r="R780" i="67"/>
  <c r="R258" i="67"/>
  <c r="R1204" i="67"/>
  <c r="R552" i="67"/>
  <c r="R363" i="67"/>
  <c r="R436" i="67"/>
  <c r="R1154" i="67"/>
  <c r="R1238" i="67"/>
  <c r="R179" i="67"/>
  <c r="R636" i="67"/>
  <c r="R712" i="67"/>
  <c r="R1187" i="67"/>
  <c r="R97" i="67"/>
  <c r="R597" i="67"/>
  <c r="R673" i="67"/>
  <c r="R202" i="67"/>
  <c r="R821" i="67"/>
  <c r="R1101" i="67"/>
  <c r="R1078" i="67"/>
  <c r="R943" i="67"/>
  <c r="R186" i="67"/>
  <c r="R302" i="67"/>
  <c r="R318" i="67"/>
  <c r="R503" i="67"/>
  <c r="R845" i="67"/>
  <c r="R240" i="67"/>
  <c r="R647" i="67"/>
  <c r="R832" i="67"/>
  <c r="R902" i="67"/>
  <c r="R282" i="67"/>
  <c r="R1099" i="67"/>
  <c r="R1130" i="67"/>
  <c r="R248" i="67"/>
  <c r="R151" i="67"/>
  <c r="R339" i="67"/>
  <c r="R79" i="67"/>
  <c r="R1111" i="67"/>
  <c r="R206" i="67"/>
  <c r="R961" i="67"/>
  <c r="R284" i="67"/>
  <c r="R384" i="67"/>
  <c r="R836" i="67"/>
  <c r="R263" i="67"/>
  <c r="R584" i="67"/>
  <c r="R1234" i="67"/>
  <c r="R1022" i="67"/>
  <c r="R41" i="67"/>
  <c r="R245" i="67"/>
  <c r="R549" i="67"/>
  <c r="R377" i="67"/>
  <c r="R479" i="67"/>
  <c r="R692" i="67"/>
  <c r="R1237" i="67"/>
  <c r="R610" i="67"/>
  <c r="R753" i="67"/>
  <c r="R1155" i="67"/>
  <c r="R1094" i="67"/>
  <c r="R631" i="67"/>
  <c r="R1014" i="67"/>
  <c r="R127" i="67"/>
  <c r="R1021" i="67"/>
  <c r="R256" i="67"/>
  <c r="R470" i="67"/>
  <c r="R998" i="67"/>
  <c r="R428" i="67"/>
  <c r="R1206" i="67"/>
  <c r="R15" i="67"/>
  <c r="R326" i="67"/>
  <c r="R349" i="67"/>
  <c r="R1178" i="67"/>
  <c r="R273" i="67"/>
  <c r="R915" i="67"/>
  <c r="R823" i="67"/>
  <c r="R642" i="67"/>
  <c r="R535" i="67"/>
  <c r="R866" i="67"/>
  <c r="R3" i="67"/>
  <c r="R992" i="67"/>
  <c r="R80" i="67"/>
  <c r="R912" i="67"/>
  <c r="R890" i="67"/>
  <c r="R678" i="67"/>
  <c r="R196" i="67"/>
  <c r="R435" i="67"/>
  <c r="R817" i="67"/>
  <c r="R863" i="67"/>
  <c r="R22" i="67"/>
  <c r="R1183" i="67"/>
  <c r="R64" i="67"/>
  <c r="R468" i="67"/>
  <c r="R126" i="67"/>
  <c r="R1243" i="67"/>
  <c r="R1020" i="67"/>
  <c r="R460" i="67"/>
  <c r="R1196" i="67"/>
  <c r="R875" i="67"/>
  <c r="R914" i="67"/>
  <c r="R1083" i="67"/>
  <c r="R786" i="67"/>
  <c r="R139" i="67"/>
  <c r="R861" i="67"/>
  <c r="R710" i="67"/>
  <c r="R896" i="67"/>
  <c r="R269" i="67"/>
  <c r="R532" i="67"/>
  <c r="R605" i="67"/>
  <c r="R899" i="67"/>
  <c r="R1158" i="67"/>
  <c r="R545" i="67"/>
  <c r="R689" i="67"/>
  <c r="R351" i="67"/>
  <c r="R1174" i="67"/>
  <c r="R936" i="67"/>
  <c r="R352" i="67"/>
  <c r="R157" i="67"/>
  <c r="R39" i="67"/>
  <c r="R499" i="67"/>
  <c r="R1260" i="67"/>
  <c r="R474" i="67"/>
  <c r="R736" i="67"/>
  <c r="R505" i="67"/>
  <c r="R540" i="67"/>
  <c r="R159" i="67"/>
  <c r="R799" i="67"/>
  <c r="R871" i="67"/>
  <c r="R103" i="67"/>
  <c r="R288" i="67"/>
  <c r="R575" i="67"/>
  <c r="R713" i="67"/>
  <c r="R810" i="67"/>
  <c r="R529" i="67"/>
  <c r="R766" i="67"/>
  <c r="R788" i="67"/>
  <c r="R498" i="67"/>
  <c r="R1015" i="67"/>
  <c r="R1098" i="67"/>
  <c r="R837" i="67"/>
  <c r="R130" i="67"/>
  <c r="R768" i="67"/>
  <c r="R813" i="67"/>
  <c r="R1171" i="67"/>
  <c r="R1090" i="67"/>
  <c r="R134" i="67"/>
  <c r="R991" i="67"/>
  <c r="R214" i="67"/>
  <c r="R1205" i="67"/>
  <c r="R699" i="67"/>
  <c r="R917" i="67"/>
  <c r="R1051" i="67"/>
  <c r="R386" i="67"/>
  <c r="R328" i="67"/>
  <c r="R308" i="67"/>
  <c r="R1058" i="67"/>
  <c r="R1105" i="67"/>
  <c r="R595" i="67"/>
  <c r="R343" i="67"/>
  <c r="R177" i="67"/>
  <c r="R305" i="67"/>
  <c r="R650" i="67"/>
  <c r="R654" i="67"/>
  <c r="R50" i="67"/>
  <c r="R1209" i="67"/>
  <c r="R292" i="67"/>
  <c r="R154" i="67"/>
  <c r="R473" i="67"/>
  <c r="R638" i="67"/>
  <c r="R429" i="67"/>
  <c r="R600" i="67"/>
  <c r="R581" i="67"/>
  <c r="R685" i="67"/>
  <c r="R537" i="67"/>
  <c r="R1002" i="67"/>
  <c r="R745" i="67"/>
  <c r="R200" i="67"/>
  <c r="R550" i="67"/>
  <c r="R82" i="67"/>
  <c r="R858" i="67"/>
  <c r="R170" i="67"/>
  <c r="R940" i="67"/>
  <c r="R707" i="67"/>
  <c r="R1156" i="67"/>
  <c r="R952" i="67"/>
  <c r="R356" i="67"/>
  <c r="R544" i="67"/>
  <c r="R994" i="67"/>
  <c r="R13" i="67"/>
  <c r="R829" i="67"/>
  <c r="R1008" i="67"/>
  <c r="R979" i="67"/>
  <c r="R137" i="67"/>
  <c r="R316" i="67"/>
  <c r="R402" i="67"/>
  <c r="R270" i="67"/>
  <c r="R56" i="67"/>
  <c r="R783" i="67"/>
  <c r="R1063" i="67"/>
  <c r="R403" i="67"/>
  <c r="R7" i="67"/>
  <c r="R997" i="67"/>
  <c r="R723" i="67"/>
  <c r="R962" i="67"/>
  <c r="R564" i="67"/>
  <c r="R1023" i="67"/>
  <c r="R1192" i="67"/>
  <c r="R99" i="67"/>
  <c r="R789" i="67"/>
  <c r="R1073" i="67"/>
  <c r="R1057" i="67"/>
  <c r="R482" i="67"/>
  <c r="R301" i="67"/>
  <c r="R1052" i="67"/>
  <c r="R1231" i="67"/>
  <c r="R390" i="67"/>
  <c r="R1027" i="67"/>
  <c r="R274" i="67"/>
  <c r="R521" i="67"/>
  <c r="R668" i="67"/>
  <c r="R251" i="67"/>
  <c r="R522" i="67"/>
  <c r="R515" i="67"/>
  <c r="R70" i="67"/>
  <c r="R182" i="67"/>
  <c r="R124" i="67"/>
  <c r="R330" i="67"/>
  <c r="R457" i="67"/>
  <c r="R848" i="67"/>
  <c r="R569" i="67"/>
  <c r="R491" i="67"/>
  <c r="R904" i="67"/>
  <c r="R996" i="67"/>
  <c r="R1252" i="67"/>
  <c r="R409" i="67"/>
  <c r="R853" i="67"/>
  <c r="R562" i="67"/>
  <c r="R441" i="67"/>
  <c r="R374" i="67"/>
  <c r="R514" i="67"/>
  <c r="R887" i="67"/>
  <c r="R746" i="67"/>
  <c r="R684" i="67"/>
  <c r="R276" i="67"/>
  <c r="R362" i="67"/>
  <c r="R726" i="67"/>
  <c r="R1088" i="67"/>
  <c r="R859" i="67"/>
  <c r="R572" i="67"/>
  <c r="R207" i="67"/>
  <c r="R843" i="67"/>
  <c r="R980" i="67"/>
  <c r="R28" i="67"/>
  <c r="R453" i="67"/>
  <c r="R141" i="67"/>
  <c r="R1163" i="67"/>
  <c r="R742" i="67"/>
  <c r="R55" i="67"/>
  <c r="R700" i="67"/>
  <c r="R754" i="67"/>
  <c r="R1250" i="67"/>
  <c r="R646" i="67"/>
  <c r="R769" i="67"/>
  <c r="R60" i="67"/>
  <c r="R1120" i="67"/>
  <c r="R693" i="67"/>
  <c r="R906" i="67"/>
  <c r="R812" i="67"/>
  <c r="R566" i="67"/>
  <c r="R506" i="67"/>
  <c r="R924" i="67"/>
  <c r="R492" i="67"/>
  <c r="R675" i="67"/>
  <c r="R800" i="67"/>
  <c r="R1000" i="67"/>
  <c r="R645" i="67"/>
  <c r="R1047" i="67"/>
  <c r="R86" i="67"/>
  <c r="R542" i="67"/>
  <c r="R23" i="67"/>
  <c r="R400" i="67"/>
  <c r="R372" i="67"/>
  <c r="R1190" i="67"/>
  <c r="R1067" i="67"/>
  <c r="R504" i="67"/>
  <c r="R181" i="67"/>
  <c r="R469" i="67"/>
  <c r="R115" i="67"/>
  <c r="R5" i="67"/>
  <c r="R938" i="67"/>
  <c r="R1103" i="67"/>
  <c r="R989" i="67"/>
  <c r="R891" i="67"/>
  <c r="R808" i="67"/>
  <c r="R1152" i="67"/>
  <c r="R100" i="67"/>
  <c r="R519" i="67"/>
  <c r="R477" i="67"/>
  <c r="R1075" i="67"/>
  <c r="R796" i="67"/>
  <c r="R1115" i="67"/>
  <c r="R78" i="67"/>
  <c r="R123" i="67"/>
  <c r="R856" i="67"/>
  <c r="R96" i="67"/>
  <c r="R1114" i="67"/>
  <c r="R927" i="67"/>
  <c r="R290" i="67"/>
  <c r="R394" i="67"/>
  <c r="R567" i="67"/>
  <c r="R257" i="67"/>
  <c r="R1148" i="67"/>
  <c r="R718" i="67"/>
  <c r="R485" i="67"/>
  <c r="R926" i="67"/>
  <c r="R483" i="67"/>
  <c r="R346" i="67"/>
  <c r="R1217" i="67"/>
  <c r="R511" i="67"/>
  <c r="R805" i="67"/>
  <c r="R106" i="67"/>
  <c r="R1230" i="67"/>
  <c r="R1228" i="67"/>
  <c r="R972" i="67"/>
  <c r="R885" i="67"/>
  <c r="R29" i="67"/>
  <c r="R466" i="67"/>
  <c r="R391" i="67"/>
  <c r="R306" i="67"/>
  <c r="R140" i="67"/>
  <c r="R714" i="67"/>
  <c r="R26" i="67"/>
  <c r="R72" i="67"/>
  <c r="R1240" i="67"/>
  <c r="R722" i="67"/>
  <c r="R1032" i="67"/>
  <c r="R205" i="67"/>
  <c r="R1191" i="67"/>
  <c r="R359" i="67"/>
  <c r="R45" i="67"/>
  <c r="R24" i="67"/>
  <c r="R773" i="67"/>
  <c r="R446" i="67"/>
  <c r="R1003" i="67"/>
  <c r="R11" i="67"/>
  <c r="R61" i="67"/>
  <c r="R593" i="67"/>
  <c r="R945" i="67"/>
  <c r="R554" i="67"/>
  <c r="R333" i="67"/>
  <c r="R771" i="67"/>
  <c r="R102" i="67"/>
  <c r="R873" i="67"/>
  <c r="R655" i="67"/>
  <c r="R1232" i="67"/>
  <c r="R418" i="67"/>
  <c r="R6" i="67"/>
  <c r="R956" i="67"/>
  <c r="R598" i="67"/>
  <c r="R1139" i="67"/>
  <c r="R555" i="67"/>
  <c r="R1089" i="67"/>
  <c r="R715" i="67"/>
  <c r="R661" i="67"/>
  <c r="R894" i="67"/>
  <c r="R203" i="67"/>
  <c r="R208" i="67"/>
  <c r="R1216" i="67"/>
  <c r="R244" i="67"/>
  <c r="R599" i="67"/>
  <c r="R782" i="67"/>
  <c r="R329" i="67"/>
  <c r="R10" i="67"/>
  <c r="R1185" i="67"/>
  <c r="R750" i="67"/>
  <c r="R484" i="67"/>
  <c r="R1180" i="67"/>
  <c r="R338" i="67"/>
  <c r="R910" i="67"/>
  <c r="R1018" i="67"/>
  <c r="R324" i="67"/>
  <c r="R704" i="67"/>
  <c r="R397" i="67"/>
  <c r="R916" i="67"/>
  <c r="R1193" i="67"/>
  <c r="R1197" i="67"/>
  <c r="R557" i="67"/>
  <c r="R160" i="67"/>
  <c r="R114" i="67"/>
  <c r="R297" i="67"/>
  <c r="R1026" i="67"/>
  <c r="R211" i="67"/>
  <c r="R1113" i="67"/>
  <c r="R31" i="67"/>
  <c r="R814" i="67"/>
  <c r="R589" i="67"/>
  <c r="R37" i="67"/>
  <c r="R1211" i="67"/>
  <c r="R110" i="67"/>
  <c r="R149" i="67"/>
  <c r="R1001" i="67"/>
  <c r="R686" i="67"/>
  <c r="R423" i="67"/>
  <c r="R413" i="67"/>
  <c r="R779" i="67"/>
  <c r="R1100" i="67"/>
  <c r="R267" i="67"/>
  <c r="R34" i="67"/>
  <c r="R354" i="67"/>
  <c r="R1153" i="67"/>
  <c r="R639" i="67"/>
  <c r="R667" i="67"/>
  <c r="R94" i="67"/>
  <c r="R364" i="67"/>
  <c r="R913" i="67"/>
  <c r="R399" i="67"/>
  <c r="R1028" i="67"/>
  <c r="R296" i="67"/>
  <c r="R1011" i="67"/>
  <c r="R986" i="67"/>
  <c r="R1177" i="67"/>
  <c r="R809" i="67"/>
  <c r="R452" i="67"/>
  <c r="R166" i="67"/>
  <c r="R1082" i="67"/>
  <c r="R146" i="67"/>
  <c r="R467" i="67"/>
  <c r="R404" i="67"/>
  <c r="R145" i="67"/>
  <c r="R665" i="67"/>
  <c r="R830" i="67"/>
  <c r="R760" i="67"/>
  <c r="R18" i="67"/>
  <c r="R198" i="67"/>
  <c r="R682" i="67"/>
  <c r="R169" i="67"/>
  <c r="R711" i="67"/>
  <c r="R311" i="67"/>
  <c r="R919" i="67"/>
  <c r="R419" i="67"/>
  <c r="R815" i="67"/>
  <c r="R259" i="67"/>
  <c r="R576" i="67"/>
  <c r="R1044" i="67"/>
  <c r="R1132" i="67"/>
  <c r="R839" i="67"/>
  <c r="R825" i="67"/>
  <c r="R854" i="67"/>
  <c r="R1029" i="67"/>
  <c r="R776" i="67"/>
  <c r="R1261" i="67"/>
  <c r="R1225" i="67"/>
  <c r="R347" i="67"/>
  <c r="R1012" i="67"/>
  <c r="R300" i="67"/>
  <c r="R360" i="67"/>
  <c r="R606" i="67"/>
  <c r="R217" i="67"/>
  <c r="R929" i="67"/>
  <c r="R629" i="67"/>
  <c r="R84" i="67"/>
  <c r="R681" i="67"/>
  <c r="R150" i="67"/>
  <c r="R865" i="67"/>
  <c r="R649" i="67"/>
  <c r="R1161" i="67"/>
  <c r="R717" i="67"/>
  <c r="R74" i="67"/>
  <c r="R869" i="67"/>
  <c r="R133" i="67"/>
  <c r="R299" i="67"/>
  <c r="R312" i="67"/>
  <c r="R1255" i="67"/>
  <c r="R1072" i="67"/>
  <c r="R287" i="67"/>
  <c r="R17" i="67"/>
  <c r="R551" i="67"/>
  <c r="R757" i="67"/>
  <c r="R1126" i="67"/>
  <c r="R1128" i="67"/>
  <c r="R1188" i="67"/>
  <c r="R977" i="67"/>
  <c r="R1053" i="67"/>
  <c r="R63" i="67"/>
  <c r="R831" i="67"/>
  <c r="R4" i="67"/>
  <c r="R517" i="67"/>
  <c r="R850" i="67"/>
  <c r="R740" i="67"/>
  <c r="R387" i="67"/>
  <c r="R656" i="67"/>
  <c r="R546" i="67"/>
  <c r="R687" i="67"/>
  <c r="R758" i="67"/>
  <c r="R58" i="67"/>
  <c r="R1236" i="67"/>
  <c r="R437" i="67"/>
  <c r="R1149" i="67"/>
  <c r="R1246" i="67"/>
  <c r="R582" i="67"/>
  <c r="R275" i="67"/>
  <c r="R632" i="67"/>
  <c r="R671" i="67"/>
  <c r="R676" i="67"/>
  <c r="R444" i="67"/>
  <c r="R901" i="67"/>
  <c r="R820" i="67"/>
  <c r="R489" i="67"/>
  <c r="R623" i="67"/>
  <c r="R416" i="67"/>
  <c r="R770" i="67"/>
  <c r="R787" i="67"/>
  <c r="R1162" i="67"/>
</calcChain>
</file>

<file path=xl/sharedStrings.xml><?xml version="1.0" encoding="utf-8"?>
<sst xmlns="http://schemas.openxmlformats.org/spreadsheetml/2006/main" count="35045" uniqueCount="5841">
  <si>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</si>
  <si>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</si>
  <si>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</si>
  <si>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</si>
  <si>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</si>
  <si>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</si>
  <si>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</si>
  <si>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</si>
  <si>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</si>
  <si>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</si>
  <si>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</si>
  <si>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</si>
  <si>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</si>
  <si>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</si>
  <si>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</si>
  <si>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</si>
  <si>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</si>
  <si>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</si>
  <si>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</si>
  <si>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</si>
  <si>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</si>
  <si>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</si>
  <si>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</si>
  <si>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</si>
  <si>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</si>
  <si>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</si>
  <si>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</si>
  <si>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</si>
  <si>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</si>
  <si>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</si>
  <si>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</si>
  <si>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</si>
  <si>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</si>
  <si>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</si>
  <si>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</si>
  <si>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</si>
  <si>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</si>
  <si>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</si>
  <si>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</si>
  <si>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</si>
  <si>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</si>
  <si>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</si>
  <si>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</si>
  <si>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</si>
  <si>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</si>
  <si>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</si>
  <si>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</si>
  <si>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</si>
  <si>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</si>
  <si>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</si>
  <si>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</si>
  <si>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</si>
  <si>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</si>
  <si>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</si>
  <si>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</si>
  <si>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</si>
  <si>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</si>
  <si>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</si>
  <si>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</si>
  <si>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</si>
  <si>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</si>
  <si>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</si>
  <si>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</si>
  <si>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</si>
  <si>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</si>
  <si>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</si>
  <si>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</si>
  <si>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</si>
  <si>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</si>
  <si>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</si>
  <si>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</si>
  <si>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</si>
  <si>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</si>
  <si>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</si>
  <si>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</si>
  <si>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</si>
  <si>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</si>
  <si>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</si>
  <si>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</si>
  <si>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</si>
  <si>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</si>
  <si>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</si>
  <si>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</si>
  <si>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</si>
  <si>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</si>
  <si>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</si>
  <si>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</si>
  <si>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</si>
  <si>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</si>
  <si>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</si>
  <si>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</si>
  <si>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</si>
  <si>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</si>
  <si>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</si>
  <si>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</si>
  <si>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</si>
  <si>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</si>
  <si>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</si>
  <si>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</si>
  <si>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</si>
  <si>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</si>
  <si>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</si>
  <si>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</si>
  <si>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</si>
  <si>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</si>
  <si>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</si>
  <si>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</si>
  <si>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</si>
  <si>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</si>
  <si>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</si>
  <si>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</si>
  <si>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</si>
  <si>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</si>
  <si>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</si>
  <si>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</si>
  <si>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</si>
  <si>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</si>
  <si>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</si>
  <si>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</si>
  <si>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</si>
  <si>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</si>
  <si>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</si>
  <si>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</si>
  <si>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</si>
  <si>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</si>
  <si>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</si>
  <si>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</si>
  <si>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</si>
  <si>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</si>
  <si>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</si>
  <si>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</si>
  <si>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</si>
  <si>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</si>
  <si>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</si>
  <si>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</si>
  <si>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</si>
  <si>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</si>
  <si>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</si>
  <si>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</si>
  <si>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</si>
  <si>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</si>
  <si>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</si>
  <si>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</si>
  <si>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</si>
  <si>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</si>
  <si>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</si>
  <si>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</si>
  <si>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</si>
  <si>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</si>
  <si>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</si>
  <si>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</si>
  <si>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</si>
  <si>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</si>
  <si>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</si>
  <si>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</si>
  <si>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</si>
  <si>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</si>
  <si>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</si>
  <si>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</si>
  <si>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</si>
  <si>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</si>
  <si>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</si>
  <si>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</si>
  <si>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</si>
  <si>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</si>
  <si>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</si>
  <si>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</si>
  <si>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</si>
  <si>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</si>
  <si>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</si>
  <si>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</si>
  <si>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</si>
  <si>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</si>
  <si>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</si>
  <si>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</si>
  <si>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</si>
  <si>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</si>
  <si>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</si>
  <si>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</si>
  <si>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</si>
  <si>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</si>
  <si>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</si>
  <si>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</si>
  <si>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</si>
  <si>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</si>
  <si>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</si>
  <si>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</si>
  <si>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</si>
  <si>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</si>
  <si>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</si>
  <si>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</si>
  <si>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</si>
  <si>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</si>
  <si>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</si>
  <si>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</si>
  <si>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</si>
  <si>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</si>
  <si>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</si>
  <si>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</si>
  <si>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</si>
  <si>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</si>
  <si>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</si>
  <si>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</si>
  <si>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</si>
  <si>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</si>
  <si>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</si>
  <si>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</si>
  <si>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</si>
  <si>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</si>
  <si>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</si>
  <si>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</si>
  <si>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</si>
  <si>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</si>
  <si>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</si>
  <si>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</si>
  <si>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</si>
  <si>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</si>
  <si>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</si>
  <si>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</si>
  <si>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</si>
  <si>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</si>
  <si>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</si>
  <si>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</si>
  <si>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</si>
  <si>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</si>
  <si>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</si>
  <si>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</si>
  <si>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</si>
  <si>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</si>
  <si>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</si>
  <si>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</si>
  <si>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</si>
  <si>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</si>
  <si>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</si>
  <si>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</si>
  <si>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</si>
  <si>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</si>
  <si>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</si>
  <si>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</si>
  <si>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</si>
  <si>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</si>
  <si>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</si>
  <si>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</si>
  <si>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</si>
  <si>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</si>
  <si>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</si>
  <si>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</si>
  <si>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</si>
  <si>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</si>
  <si>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</si>
  <si>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</si>
  <si>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</si>
  <si>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</si>
  <si>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</si>
  <si>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</si>
  <si>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</si>
  <si>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</si>
  <si>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</si>
  <si>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</si>
  <si>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</si>
  <si>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</si>
  <si>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</si>
  <si>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</si>
  <si>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</si>
  <si>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</si>
  <si>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</si>
  <si>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</si>
  <si>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</si>
  <si>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</si>
  <si>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</si>
  <si>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</si>
  <si>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</si>
  <si>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</si>
  <si>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</si>
  <si>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</si>
  <si>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</si>
  <si>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</si>
  <si>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</si>
  <si>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</si>
  <si>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</si>
  <si>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</si>
  <si>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</si>
  <si>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</si>
  <si>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</si>
  <si>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</si>
  <si>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</si>
  <si>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</si>
  <si>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</si>
  <si>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</si>
  <si>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</si>
  <si>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</si>
  <si>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</si>
  <si>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</si>
  <si>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</si>
  <si>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</si>
  <si>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</si>
  <si>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</si>
  <si>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</si>
  <si>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</si>
  <si>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</si>
  <si>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</si>
  <si>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</si>
  <si>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</si>
  <si>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</si>
  <si>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</si>
  <si>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</si>
  <si>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</si>
  <si>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</si>
  <si>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</si>
  <si>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</si>
  <si>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</si>
  <si>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</si>
  <si>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</si>
  <si>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</si>
  <si>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</si>
  <si>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</si>
  <si>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</si>
  <si>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</si>
  <si>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</si>
  <si>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</si>
  <si>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</si>
  <si>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</si>
  <si>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</si>
  <si>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</si>
  <si>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</si>
  <si>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</si>
  <si>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</si>
  <si>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</si>
  <si>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</si>
  <si>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</si>
  <si>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</si>
  <si>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</si>
  <si>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</si>
  <si>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</si>
  <si>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</si>
  <si>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</si>
  <si>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</si>
  <si>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</si>
  <si>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</si>
  <si>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</si>
  <si>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</si>
  <si>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</si>
  <si>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</si>
  <si>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</si>
  <si>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</si>
  <si>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</si>
  <si>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</si>
  <si>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</si>
  <si>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</si>
  <si>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</si>
  <si>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</si>
  <si>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</si>
  <si>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</si>
  <si>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</si>
  <si>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</si>
  <si>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</si>
  <si>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</si>
  <si>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</si>
  <si>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</si>
  <si>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</si>
  <si>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</si>
  <si>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</si>
  <si>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</si>
  <si>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</si>
  <si>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</si>
  <si>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</si>
  <si>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</si>
  <si>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</si>
  <si>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</si>
  <si>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</si>
  <si>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</si>
  <si>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</si>
  <si>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</si>
  <si>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</si>
  <si>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</si>
  <si>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</si>
  <si>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</si>
  <si>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</si>
  <si>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</si>
  <si>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</si>
  <si>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</si>
  <si>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</si>
  <si>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</si>
  <si>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</si>
  <si>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</si>
  <si>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</si>
  <si>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</si>
  <si>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</si>
  <si>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</si>
  <si>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</si>
  <si>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</si>
  <si>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</si>
  <si>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</si>
  <si>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</si>
  <si>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</si>
  <si>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</si>
  <si>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</si>
  <si>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</si>
  <si>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</si>
  <si>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</si>
  <si>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</si>
  <si>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</si>
  <si>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</si>
  <si>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</si>
  <si>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</si>
  <si>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</si>
  <si>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</si>
  <si>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</si>
  <si>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</si>
  <si>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</si>
  <si>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</si>
  <si>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</si>
  <si>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</si>
  <si>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</si>
  <si>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</si>
  <si>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</si>
  <si>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</si>
  <si>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</si>
  <si>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</si>
  <si>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</si>
  <si>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</si>
  <si>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</si>
  <si>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</si>
  <si>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</si>
  <si>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</si>
  <si>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</si>
  <si>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</si>
  <si>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</si>
  <si>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</si>
  <si>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</si>
  <si>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</si>
  <si>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</si>
  <si>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</si>
  <si>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</si>
  <si>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</si>
  <si>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</si>
  <si>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</si>
  <si>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</si>
  <si>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</si>
  <si>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</si>
  <si>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</si>
  <si>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</si>
  <si>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</si>
  <si>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</si>
  <si>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</si>
  <si>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</si>
  <si>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</si>
  <si>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</si>
  <si>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</si>
  <si>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</si>
  <si>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</si>
  <si>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</si>
  <si>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</si>
  <si>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</si>
  <si>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</si>
  <si>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</si>
  <si>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</si>
  <si>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</si>
  <si>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</si>
  <si>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</si>
  <si>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</si>
  <si>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</si>
  <si>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</si>
  <si>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</si>
  <si>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</si>
  <si>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</si>
  <si>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</si>
  <si>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</si>
  <si>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</si>
  <si>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</si>
  <si>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</si>
  <si>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</si>
  <si>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</si>
  <si>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</si>
  <si>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</si>
  <si>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</si>
  <si>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</si>
  <si>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</si>
  <si>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</si>
  <si>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</si>
  <si>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</si>
  <si>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</si>
  <si>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</si>
  <si>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</si>
  <si>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</si>
  <si>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</si>
  <si>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</si>
  <si>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</si>
  <si>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</si>
  <si>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</si>
  <si>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</si>
  <si>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</si>
  <si>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</si>
  <si>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</si>
  <si>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</si>
  <si>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</si>
  <si>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</si>
  <si>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</si>
  <si>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</si>
  <si>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</si>
  <si>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</si>
  <si>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</si>
  <si>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</si>
  <si>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</si>
  <si>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</si>
  <si>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</si>
  <si>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</si>
  <si>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</si>
  <si>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</si>
  <si>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</si>
  <si>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</si>
  <si>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</si>
  <si>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</si>
  <si>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</si>
  <si>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</si>
  <si>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</si>
  <si>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</si>
  <si>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</si>
  <si>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</si>
  <si>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</si>
  <si>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</si>
  <si>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</si>
  <si>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</si>
  <si>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</si>
  <si>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</si>
  <si>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</si>
  <si>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</si>
  <si>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</si>
  <si>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</si>
  <si>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</si>
  <si>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</si>
  <si>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</si>
  <si>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</si>
  <si>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</si>
  <si>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</si>
  <si>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</si>
  <si>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</si>
  <si>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</si>
  <si>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</si>
  <si>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</si>
  <si>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</si>
  <si>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</si>
  <si>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</si>
  <si>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</si>
  <si>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</si>
  <si>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</si>
  <si>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</si>
  <si>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</si>
  <si>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</si>
  <si>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</si>
  <si>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</si>
  <si>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</si>
  <si>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</si>
  <si>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</si>
  <si>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</si>
  <si>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</si>
  <si>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</si>
  <si>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</si>
  <si>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</si>
  <si>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</si>
  <si>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</si>
  <si>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</si>
  <si>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</si>
  <si>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</si>
  <si>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</si>
  <si>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</si>
  <si>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</si>
  <si>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</si>
  <si>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</si>
  <si>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</si>
  <si>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</si>
  <si>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</si>
  <si>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</si>
  <si>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</si>
  <si>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</si>
  <si>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</si>
  <si>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</si>
  <si>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</si>
  <si>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</si>
  <si>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</si>
  <si>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</si>
  <si>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</si>
  <si>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</si>
  <si>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</si>
  <si>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</si>
  <si>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</si>
  <si>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</si>
  <si>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</si>
  <si>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</si>
  <si>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</si>
  <si>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</si>
  <si>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</si>
  <si>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</si>
  <si>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</si>
  <si>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</si>
  <si>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</si>
  <si>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</si>
  <si>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</si>
  <si>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</si>
  <si>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</si>
  <si>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</si>
  <si>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</si>
  <si>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</si>
  <si>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</si>
  <si>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</si>
  <si>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</si>
  <si>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</si>
  <si>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</si>
  <si>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</si>
  <si>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</si>
  <si>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</si>
  <si>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</si>
  <si>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</si>
  <si>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</si>
  <si>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</si>
  <si>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</si>
  <si>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</si>
  <si>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</si>
  <si>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</si>
  <si>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</si>
  <si>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</si>
  <si>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</si>
  <si>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</si>
  <si>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</si>
  <si>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</si>
  <si>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</si>
  <si>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</si>
  <si>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</si>
  <si>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</si>
  <si>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</si>
  <si>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</si>
  <si>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</si>
  <si>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</si>
  <si>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</si>
  <si>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</si>
  <si>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</si>
  <si>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</si>
  <si>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</si>
  <si>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</si>
  <si>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</si>
  <si>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</si>
  <si>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</si>
  <si>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</si>
  <si>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</si>
  <si>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</si>
  <si>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</si>
  <si>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</si>
  <si>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</si>
  <si>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</si>
  <si>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</si>
  <si>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</si>
  <si>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</si>
  <si>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</si>
  <si>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</si>
  <si>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</si>
  <si>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</si>
  <si>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</si>
  <si>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</si>
  <si>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</si>
  <si>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</si>
  <si>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</si>
  <si>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</si>
  <si>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</si>
  <si>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</si>
  <si>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</si>
  <si>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</si>
  <si>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</si>
  <si>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</si>
  <si>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</si>
  <si>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</si>
  <si>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</si>
  <si>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</si>
  <si>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</si>
  <si>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</si>
  <si>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</si>
  <si>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</si>
  <si>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</si>
  <si>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</si>
  <si>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</si>
  <si>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</si>
  <si>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</si>
  <si>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</si>
  <si>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</si>
  <si>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</si>
  <si>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</si>
  <si>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</si>
  <si>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</si>
  <si>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</si>
  <si>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</si>
  <si>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</si>
  <si>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</si>
  <si>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</si>
  <si>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</si>
  <si>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</si>
  <si>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</si>
  <si>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</si>
  <si>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</si>
  <si>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</si>
  <si>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</si>
  <si>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</si>
  <si>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</si>
  <si>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</si>
  <si>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</si>
  <si>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</si>
  <si>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</si>
  <si>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</si>
  <si>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</si>
  <si>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</si>
  <si>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</si>
  <si>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</si>
  <si>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</si>
  <si>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</si>
  <si>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</si>
  <si>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</si>
  <si>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</si>
  <si>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</si>
  <si>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</si>
  <si>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</si>
  <si>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</si>
  <si>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</si>
  <si>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</si>
  <si>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</si>
  <si>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</si>
  <si>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</si>
  <si>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</si>
  <si>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</si>
  <si>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</si>
  <si>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</si>
  <si>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</si>
  <si>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</si>
  <si>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</si>
  <si>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</si>
  <si>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</si>
  <si>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</si>
  <si>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</si>
  <si>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</si>
  <si>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</si>
  <si>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</si>
  <si>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</si>
  <si>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</si>
  <si>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</si>
  <si>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</si>
  <si>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</si>
  <si>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</si>
  <si>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</si>
  <si>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</si>
  <si>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</si>
  <si>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</si>
  <si>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</si>
  <si>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</si>
  <si>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</si>
  <si>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</si>
  <si>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</si>
  <si>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</si>
  <si>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</si>
  <si>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</si>
  <si>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</si>
  <si>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</si>
  <si>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</si>
  <si>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</si>
  <si>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</si>
  <si>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</si>
  <si>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</si>
  <si>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</si>
  <si>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</si>
  <si>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</si>
  <si>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</si>
  <si>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</si>
  <si>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</si>
  <si>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</si>
  <si>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</si>
  <si>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</si>
  <si>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</si>
  <si>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</si>
  <si>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</si>
  <si>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</si>
  <si>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</si>
  <si>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</si>
  <si>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</si>
  <si>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</si>
  <si>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</si>
  <si>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</si>
  <si>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</si>
  <si>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</si>
  <si>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</si>
  <si>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</si>
  <si>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</si>
  <si>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</si>
  <si>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</si>
  <si>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</si>
  <si>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</si>
  <si>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</si>
  <si>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</si>
  <si>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</si>
  <si>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</si>
  <si>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</si>
  <si>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</si>
  <si>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</si>
  <si>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</si>
  <si>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</si>
  <si>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</si>
  <si>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</si>
  <si>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</si>
  <si>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</si>
  <si>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</si>
  <si>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</si>
  <si>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</si>
  <si>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</si>
  <si>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</si>
  <si>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</si>
  <si>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</si>
  <si>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</si>
  <si>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</si>
  <si>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</si>
  <si>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</si>
  <si>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</si>
  <si>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</si>
  <si>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</si>
  <si>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</si>
  <si>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</si>
  <si>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</si>
  <si>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</si>
  <si>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</si>
  <si>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</si>
  <si>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</si>
  <si>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</si>
  <si>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</si>
  <si>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</si>
  <si>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</si>
  <si>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</si>
  <si>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</si>
  <si>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</si>
  <si>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</si>
  <si>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</si>
  <si>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</si>
  <si>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</si>
  <si>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</si>
  <si>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</si>
  <si>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</si>
  <si>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</si>
  <si>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</si>
  <si>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</si>
  <si>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</si>
  <si>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</si>
  <si>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</si>
  <si>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</si>
  <si>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</si>
  <si>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</si>
  <si>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</si>
  <si>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</si>
  <si>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</si>
  <si>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</si>
  <si>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</si>
  <si>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</si>
  <si>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</si>
  <si>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</si>
  <si>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</si>
  <si>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</si>
  <si>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</si>
  <si>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</si>
  <si>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</si>
  <si>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</si>
  <si>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</si>
  <si>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</si>
  <si>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</si>
  <si>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</si>
  <si>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</si>
  <si>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</si>
  <si>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</si>
  <si>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</si>
  <si>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</si>
  <si>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</si>
  <si>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</si>
  <si>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</si>
  <si>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</si>
  <si>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</si>
  <si>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</si>
  <si>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</si>
  <si>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</si>
  <si>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</si>
  <si>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</si>
  <si>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</si>
  <si>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</si>
  <si>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</si>
  <si>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</si>
  <si>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</si>
  <si>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</si>
  <si>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</si>
  <si>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</si>
  <si>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</si>
  <si>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</si>
  <si>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</si>
  <si>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</si>
  <si>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</si>
  <si>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</si>
  <si>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</si>
  <si>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</si>
  <si>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</si>
  <si>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</si>
  <si>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</si>
  <si>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</si>
  <si>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</si>
  <si>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</si>
  <si>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</si>
  <si>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</si>
  <si>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</si>
  <si>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</si>
  <si>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</si>
  <si>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</si>
  <si>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</si>
  <si>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</si>
  <si>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</si>
  <si>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</si>
  <si>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</si>
  <si>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</si>
  <si>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</si>
  <si>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</si>
  <si>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</si>
  <si>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</si>
  <si>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</si>
  <si>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</si>
  <si>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</si>
  <si>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</si>
  <si>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</si>
  <si>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</si>
  <si>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</si>
  <si>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</si>
  <si>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</si>
  <si>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</si>
  <si>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</si>
  <si>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</si>
  <si>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</si>
  <si>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</si>
  <si>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</si>
  <si>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</si>
  <si>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</si>
  <si>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</si>
  <si>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</si>
  <si>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</si>
  <si>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</si>
  <si>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</si>
  <si>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</si>
  <si>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</si>
  <si>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</si>
  <si>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</si>
  <si>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</si>
  <si>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</si>
  <si>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</si>
  <si>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</si>
  <si>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</si>
  <si>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</si>
  <si>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</si>
  <si>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</si>
  <si>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</si>
  <si>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</si>
  <si>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</si>
  <si>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</si>
  <si>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</si>
  <si>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</si>
  <si>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</si>
  <si>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</si>
  <si>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</si>
  <si>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</si>
  <si>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</si>
  <si>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</si>
  <si>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</si>
  <si>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</si>
  <si>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</si>
  <si>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</si>
  <si>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</si>
  <si>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</si>
  <si>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</si>
  <si>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</si>
  <si>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</si>
  <si>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</si>
  <si>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</si>
  <si>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</si>
  <si>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</si>
  <si>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</si>
  <si>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</si>
  <si>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</si>
  <si>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</si>
  <si>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</si>
  <si>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</si>
  <si>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</si>
  <si>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</si>
  <si>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</si>
  <si>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</si>
  <si>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</si>
  <si>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</si>
  <si>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</si>
  <si>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</si>
  <si>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</si>
  <si>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</si>
  <si>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</si>
  <si>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</si>
  <si>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</si>
  <si>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</si>
  <si>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</si>
  <si>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</si>
  <si>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</si>
  <si>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</si>
  <si>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</si>
  <si>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</si>
  <si>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</si>
  <si>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</si>
  <si>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</si>
  <si>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</si>
  <si>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</si>
  <si>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</si>
  <si>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</si>
  <si>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</si>
  <si>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</si>
  <si>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</si>
  <si>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</si>
  <si>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</si>
  <si>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</si>
  <si>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</si>
  <si>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</si>
  <si>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</si>
  <si>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</si>
  <si>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</si>
  <si>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</si>
  <si>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</si>
  <si>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</si>
  <si>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</si>
  <si>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</si>
  <si>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</si>
  <si>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</si>
  <si>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</si>
  <si>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</si>
  <si>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</si>
  <si>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</si>
  <si>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</si>
  <si>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</si>
  <si>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</si>
  <si>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</si>
  <si>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</si>
  <si>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</si>
  <si>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</si>
  <si>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</si>
  <si>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</si>
  <si>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</si>
  <si>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</si>
  <si>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</si>
  <si>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</si>
  <si>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</si>
  <si>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</si>
  <si>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</si>
  <si>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</si>
  <si>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</si>
  <si>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</si>
  <si>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</si>
  <si>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</si>
  <si>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</si>
  <si>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</si>
  <si>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</si>
  <si>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</si>
  <si>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</si>
  <si>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</si>
  <si>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</si>
  <si>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</si>
  <si>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</si>
  <si>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</si>
  <si>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</si>
  <si>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</si>
  <si>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</si>
  <si>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</si>
  <si>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</si>
  <si>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</si>
  <si>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</si>
  <si>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</si>
  <si>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</si>
  <si>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</si>
  <si>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</si>
  <si>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</si>
  <si>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</si>
  <si>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</si>
  <si>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</si>
  <si>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</si>
  <si>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</si>
  <si>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</si>
  <si>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</si>
  <si>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</si>
  <si>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</si>
  <si>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</si>
  <si>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</si>
  <si>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</si>
  <si>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</si>
  <si>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</si>
  <si>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</si>
  <si>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</si>
  <si>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</si>
  <si>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</si>
  <si>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</si>
  <si>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</si>
  <si>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</si>
  <si>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</si>
  <si>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</si>
  <si>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</si>
  <si>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</si>
  <si>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</si>
  <si>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</si>
  <si>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</si>
  <si>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</si>
  <si>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</si>
  <si>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</si>
  <si>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</si>
  <si>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</si>
  <si>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</si>
  <si>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</si>
  <si>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</si>
  <si>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</si>
  <si>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</si>
  <si>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</si>
  <si>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</si>
  <si>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</si>
  <si>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</si>
  <si>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</si>
  <si>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</si>
  <si>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</si>
  <si>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</si>
  <si>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</si>
  <si>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</si>
  <si>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</si>
  <si>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</si>
  <si>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</si>
  <si>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</si>
  <si>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</si>
  <si>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</si>
  <si>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</si>
  <si>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</si>
  <si>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</si>
  <si>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</si>
  <si>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</si>
  <si>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</si>
  <si>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</si>
  <si>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</si>
  <si>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</si>
  <si>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</si>
  <si>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</si>
  <si>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</si>
  <si>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</si>
  <si>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</si>
  <si>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</si>
  <si>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</si>
  <si>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</si>
  <si>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</si>
  <si>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</si>
  <si>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</si>
  <si>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</si>
  <si>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</si>
  <si>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</si>
  <si>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</si>
  <si>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</si>
  <si>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</si>
  <si>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</si>
  <si>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</si>
  <si>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</si>
  <si>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</si>
  <si>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</si>
  <si>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</si>
  <si>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</si>
  <si>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</si>
  <si>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</si>
  <si>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</si>
  <si>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</si>
  <si>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</si>
  <si>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</si>
  <si>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</si>
  <si>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</si>
  <si>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</si>
  <si>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</si>
  <si>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</si>
  <si>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</si>
  <si>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</si>
  <si>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</si>
  <si>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</si>
  <si>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</si>
  <si>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</si>
  <si>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</si>
  <si>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</si>
  <si>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</si>
  <si>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</si>
  <si>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</si>
  <si>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</si>
  <si>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</si>
  <si>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</si>
  <si>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</si>
  <si>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</si>
  <si>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</si>
  <si>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</si>
  <si>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</si>
  <si>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</si>
  <si>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</si>
  <si>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</si>
  <si>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</si>
  <si>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</si>
  <si>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</si>
  <si>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</si>
  <si>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</si>
  <si>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</si>
  <si>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</si>
  <si>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</si>
  <si>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</si>
  <si>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</si>
  <si>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</si>
  <si>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</si>
  <si>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</si>
  <si>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</si>
  <si>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</si>
  <si>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</si>
  <si>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</si>
  <si>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</si>
  <si>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</si>
  <si>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</si>
  <si>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</si>
  <si>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</si>
  <si>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</si>
  <si>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</si>
  <si>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</si>
  <si>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</si>
  <si>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</si>
  <si>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</si>
  <si>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</si>
  <si>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</si>
  <si>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</si>
  <si>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</si>
  <si>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</si>
  <si>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</si>
  <si>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</si>
  <si>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</si>
  <si>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</si>
  <si>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</si>
  <si>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</si>
  <si>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</si>
  <si>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</si>
  <si>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</si>
  <si>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</si>
  <si>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</si>
  <si>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</si>
  <si>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</si>
  <si>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</si>
  <si>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</si>
  <si>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</si>
  <si>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</si>
  <si>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</si>
  <si>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</si>
  <si>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</si>
  <si>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</si>
  <si>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</si>
  <si>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</si>
  <si>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</si>
  <si>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</si>
  <si>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</si>
  <si>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</si>
  <si>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</si>
  <si>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</si>
  <si>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</si>
  <si>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</si>
  <si>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</si>
  <si>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</si>
  <si>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</si>
  <si>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</si>
  <si>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</si>
  <si>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</si>
  <si>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</si>
  <si>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</si>
  <si>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</si>
  <si>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</si>
  <si>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</si>
  <si>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</si>
  <si>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</si>
  <si>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</si>
  <si>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</si>
  <si>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</si>
  <si>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</si>
  <si>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</si>
  <si>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</si>
  <si>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</si>
  <si>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</si>
  <si>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</si>
  <si>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</si>
  <si>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</si>
  <si>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</si>
  <si>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</si>
  <si>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</si>
  <si>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</si>
  <si>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</si>
  <si>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</si>
  <si>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</si>
  <si>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</si>
  <si>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</si>
  <si>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</si>
  <si>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</si>
  <si>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</si>
  <si>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</si>
  <si>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</si>
  <si>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</si>
  <si>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</si>
  <si>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</si>
  <si>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</si>
  <si>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</si>
  <si>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</si>
  <si>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</si>
  <si>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</si>
  <si>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</si>
  <si>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</si>
  <si>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</si>
  <si>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</si>
  <si>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</si>
  <si>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</si>
  <si>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</si>
  <si>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</si>
  <si>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</si>
  <si>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</si>
  <si>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</si>
  <si>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</si>
  <si>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</si>
  <si>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</si>
  <si>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</si>
  <si>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</si>
  <si>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</si>
  <si>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</si>
  <si>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</si>
  <si>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</si>
  <si>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</si>
  <si>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</si>
  <si>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</si>
  <si>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</si>
  <si>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</si>
  <si>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</si>
  <si>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</si>
  <si>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</si>
  <si>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</si>
  <si>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</si>
  <si>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</si>
  <si>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</si>
  <si>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</si>
  <si>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</si>
  <si>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</si>
  <si>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</si>
  <si>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</si>
  <si>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</si>
  <si>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</si>
  <si>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</si>
  <si>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</si>
  <si>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</si>
  <si>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</si>
  <si>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</si>
  <si>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</si>
  <si>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</si>
  <si>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</si>
  <si>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</si>
  <si>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</si>
  <si>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</si>
  <si>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</si>
  <si>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</si>
  <si>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</si>
  <si>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</si>
  <si>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</si>
  <si>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</si>
  <si>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</si>
  <si>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</si>
  <si>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</si>
  <si>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</si>
  <si>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</si>
  <si>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</si>
  <si>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</si>
  <si>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</si>
  <si>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</si>
  <si>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</si>
  <si>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</si>
  <si>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</si>
  <si>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</si>
  <si>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</si>
  <si>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</si>
  <si>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</si>
  <si>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</si>
  <si>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</si>
  <si>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</si>
  <si>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</si>
  <si>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</si>
  <si>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</si>
  <si>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</si>
  <si>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</si>
  <si>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</si>
  <si>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</si>
  <si>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</si>
  <si>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</si>
  <si>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</si>
  <si>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</si>
  <si>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</si>
  <si>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</si>
  <si>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</si>
  <si>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</si>
  <si>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</si>
  <si>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</si>
  <si>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</si>
  <si>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</si>
  <si>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</si>
  <si>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</si>
  <si>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</si>
  <si>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</si>
  <si>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</si>
  <si>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</si>
  <si>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</si>
  <si>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</si>
  <si>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</si>
  <si>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</si>
  <si>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</si>
  <si>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</si>
  <si>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</si>
  <si>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</si>
  <si>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</si>
  <si>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</si>
  <si>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</si>
  <si>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</si>
  <si>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</si>
  <si>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</si>
  <si>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</si>
  <si>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</si>
  <si>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</si>
  <si>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</si>
  <si>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</si>
  <si>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</si>
  <si>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</si>
  <si>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</si>
  <si>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</si>
  <si>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</si>
  <si>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</si>
  <si>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</si>
  <si>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</si>
  <si>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</si>
  <si>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</si>
  <si>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</si>
  <si>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</si>
  <si>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</si>
  <si>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</si>
  <si>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</si>
  <si>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</si>
  <si>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</si>
  <si>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</si>
  <si>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</si>
  <si>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</si>
  <si>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</si>
  <si>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</si>
  <si>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</si>
  <si>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</si>
  <si>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</si>
  <si>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</si>
  <si>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</si>
  <si>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</si>
  <si>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</si>
  <si>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</si>
  <si>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</si>
  <si>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</si>
  <si>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</si>
  <si>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</si>
  <si>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</si>
  <si>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</si>
  <si>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</si>
  <si>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</si>
  <si>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</si>
  <si>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</si>
  <si>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</si>
  <si>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</si>
  <si>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</si>
  <si>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</si>
  <si>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</si>
  <si>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</si>
  <si>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</si>
  <si>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</si>
  <si>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</si>
  <si>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</si>
  <si>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</si>
  <si>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</si>
  <si>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</si>
  <si>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</si>
  <si>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</si>
  <si>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</si>
  <si>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</si>
  <si>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</si>
  <si>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</si>
  <si>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</si>
  <si>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</si>
  <si>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</si>
  <si>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</si>
  <si>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</si>
  <si>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</si>
  <si>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</si>
  <si>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</si>
  <si>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</si>
  <si>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</si>
  <si>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</si>
  <si>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</si>
  <si>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</si>
  <si>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</si>
  <si>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</si>
  <si>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</si>
  <si>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</si>
  <si>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</si>
  <si>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</si>
  <si>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</si>
  <si>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</si>
  <si>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</si>
  <si>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</si>
  <si>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</si>
  <si>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</si>
  <si>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</si>
  <si>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</si>
  <si>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</si>
  <si>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</si>
  <si>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</si>
  <si>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</si>
  <si>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</si>
  <si>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</si>
  <si>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</si>
  <si>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</si>
  <si>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</si>
  <si>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</si>
  <si>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</si>
  <si>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</si>
  <si>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</si>
  <si>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</si>
  <si>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</si>
  <si>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</si>
  <si>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</si>
  <si>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</si>
  <si>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</si>
  <si>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</si>
  <si>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</si>
  <si>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</si>
  <si>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</si>
  <si>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</si>
  <si>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</si>
  <si>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</si>
  <si>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</si>
  <si>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</si>
  <si>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</si>
  <si>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</si>
  <si>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</si>
  <si>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</si>
  <si>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</si>
  <si>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</si>
  <si>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</si>
  <si>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</si>
  <si>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</si>
  <si>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</si>
  <si>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</si>
  <si>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</si>
  <si>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</si>
  <si>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</si>
  <si>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</si>
  <si>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</si>
  <si>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</si>
  <si>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</si>
  <si>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</si>
  <si>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</si>
  <si>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</si>
  <si>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</si>
  <si>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</si>
  <si>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</si>
  <si>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</si>
  <si>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</si>
  <si>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</si>
  <si>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</si>
  <si>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</si>
  <si>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</si>
  <si>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</si>
  <si>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</si>
  <si>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</si>
  <si>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</si>
  <si>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</si>
  <si>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</si>
  <si>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</si>
  <si>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</si>
  <si>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</si>
  <si>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</si>
  <si>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</si>
  <si>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</si>
  <si>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</si>
  <si>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</si>
  <si>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</si>
  <si>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</si>
  <si>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</si>
  <si>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</si>
  <si>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</si>
  <si>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</si>
  <si>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</si>
  <si>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</si>
  <si>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</si>
  <si>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</si>
  <si>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</si>
  <si>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</si>
  <si>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</si>
  <si>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</si>
  <si>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</si>
  <si>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</si>
  <si>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</si>
  <si>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</si>
  <si>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</si>
  <si>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</si>
  <si>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</si>
  <si>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</si>
  <si>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</si>
  <si>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</si>
  <si>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</si>
  <si>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</si>
  <si>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</si>
  <si>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</si>
  <si>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</si>
  <si>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</si>
  <si>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</si>
  <si>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</si>
  <si>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</si>
  <si>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</si>
  <si>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</si>
  <si>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</si>
  <si>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</si>
  <si>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</si>
  <si>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</si>
  <si>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</si>
  <si>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</si>
  <si>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</si>
  <si>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</si>
  <si>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</si>
  <si>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</si>
  <si>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</si>
  <si>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</si>
  <si>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</si>
  <si>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</si>
  <si>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</si>
  <si>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</si>
  <si>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</si>
  <si>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</si>
  <si>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</si>
  <si>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</si>
  <si>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</si>
  <si>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</si>
  <si>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</si>
  <si>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</si>
  <si>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</si>
  <si>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</si>
  <si>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</si>
  <si>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</si>
  <si>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</si>
  <si>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</si>
  <si>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</si>
  <si>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</si>
  <si>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</si>
  <si>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</si>
  <si>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</si>
  <si>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</si>
  <si>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</si>
  <si>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</si>
  <si>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</si>
  <si>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</si>
  <si>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</si>
  <si>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</si>
  <si>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</si>
  <si>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</si>
  <si>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</si>
  <si>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</si>
  <si>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</si>
  <si>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</si>
  <si>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</si>
  <si>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</si>
  <si>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</si>
  <si>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</si>
  <si>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</si>
  <si>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</si>
  <si>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</si>
  <si>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</si>
  <si>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</si>
  <si>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</si>
  <si>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</si>
  <si>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</si>
  <si>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</si>
  <si>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</si>
  <si>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</si>
  <si>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</si>
  <si>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</si>
  <si>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</si>
  <si>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</si>
  <si>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</si>
  <si>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</si>
  <si>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</si>
  <si>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</si>
  <si>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</si>
  <si>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</si>
  <si>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</si>
  <si>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</si>
  <si>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</si>
  <si>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</si>
  <si>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</si>
  <si>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</si>
  <si>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</si>
  <si>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</si>
  <si>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</si>
  <si>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</si>
  <si>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</si>
  <si>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</si>
  <si>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</si>
  <si>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</si>
  <si>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</si>
  <si>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</si>
  <si>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</si>
  <si>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</si>
  <si>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</si>
  <si>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</si>
  <si>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</si>
  <si>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</si>
  <si>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</si>
  <si>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</si>
  <si>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</si>
  <si>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</si>
  <si>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</si>
  <si>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</si>
  <si>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</si>
  <si>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</si>
  <si>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</si>
  <si>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</si>
  <si>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</si>
  <si>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</si>
  <si>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</si>
  <si>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</si>
  <si>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</si>
  <si>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</si>
  <si>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</si>
  <si>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</si>
  <si>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</si>
  <si>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</si>
  <si>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</si>
  <si>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</si>
  <si>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</si>
  <si>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</si>
  <si>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</si>
  <si>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</si>
  <si>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</si>
  <si>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</si>
  <si>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</si>
  <si>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</si>
  <si>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</si>
  <si>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</si>
  <si>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</si>
  <si>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</si>
  <si>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</si>
  <si>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</si>
  <si>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</si>
  <si>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</si>
  <si>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</si>
  <si>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</si>
  <si>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</si>
  <si>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</si>
  <si>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</si>
  <si>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</si>
  <si>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</si>
  <si>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</si>
  <si>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</si>
  <si>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</si>
  <si>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</si>
  <si>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</si>
  <si>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</si>
  <si>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</si>
  <si>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</si>
  <si>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</si>
  <si>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</si>
  <si>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</si>
  <si>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</si>
  <si>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</si>
  <si>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</si>
  <si>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</si>
  <si>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</si>
  <si>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</si>
  <si>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</si>
  <si>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</si>
  <si>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</si>
  <si>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</si>
  <si>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</si>
  <si>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</si>
  <si>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</si>
  <si>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</si>
  <si>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</si>
  <si>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</si>
  <si>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</si>
  <si>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</si>
  <si>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</si>
  <si>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</si>
  <si>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</si>
  <si>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</si>
  <si>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</si>
  <si>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</si>
  <si>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</si>
  <si>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</si>
  <si>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</si>
  <si>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</si>
  <si>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</si>
  <si>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</si>
  <si>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</si>
  <si>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</si>
  <si>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</si>
  <si>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</si>
  <si>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</si>
  <si>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</si>
  <si>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</si>
  <si>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</si>
  <si>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</si>
  <si>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</si>
  <si>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</si>
  <si>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</si>
  <si>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</si>
  <si>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</si>
  <si>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</si>
  <si>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</si>
  <si>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</si>
  <si>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</si>
  <si>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</si>
  <si>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</si>
  <si>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</si>
  <si>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</si>
  <si>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</si>
  <si>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</si>
  <si>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</si>
  <si>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</si>
  <si>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</si>
  <si>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</si>
  <si>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</si>
  <si>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</si>
  <si>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</si>
  <si>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</si>
  <si>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</si>
  <si>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</si>
  <si>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</si>
  <si>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</si>
  <si>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</si>
  <si>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</si>
  <si>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</si>
  <si>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</si>
  <si>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</si>
  <si>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</si>
  <si>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</si>
  <si>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</si>
  <si>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</si>
  <si>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</si>
  <si>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</si>
  <si>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</si>
  <si>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</si>
  <si>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</si>
  <si>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</si>
  <si>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</si>
  <si>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</si>
  <si>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</si>
  <si>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</si>
  <si>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</si>
  <si>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</si>
  <si>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</si>
  <si>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</si>
  <si>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</si>
  <si>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</si>
  <si>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</si>
  <si>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</si>
  <si>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</si>
  <si>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</si>
  <si>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</si>
  <si>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</si>
  <si>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</si>
  <si>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</si>
  <si>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</si>
  <si>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</si>
  <si>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</si>
  <si>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</si>
  <si>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</si>
  <si>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</si>
  <si>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</si>
  <si>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</si>
  <si>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</si>
  <si>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</si>
  <si>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</si>
  <si>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</si>
  <si>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</si>
  <si>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</si>
  <si>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</si>
  <si>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</si>
  <si>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</si>
  <si>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</si>
  <si>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</si>
  <si>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</si>
  <si>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</si>
  <si>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</si>
  <si>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</si>
  <si>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</si>
  <si>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</si>
  <si>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</si>
  <si>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</si>
  <si>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</si>
  <si>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</si>
  <si>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</si>
  <si>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</si>
  <si>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</si>
  <si>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</si>
  <si>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</si>
  <si>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</si>
  <si>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</si>
  <si>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</si>
  <si>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</si>
  <si>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</si>
  <si>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</si>
  <si>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</si>
  <si>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</si>
  <si>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</si>
  <si>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</si>
  <si>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</si>
  <si>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</si>
  <si>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</si>
  <si>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</si>
  <si>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</si>
  <si>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</si>
  <si>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</si>
  <si>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</si>
  <si>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</si>
  <si>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</si>
  <si>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</si>
  <si>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</si>
  <si>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</si>
  <si>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</si>
  <si>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</si>
  <si>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</si>
  <si>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</si>
  <si>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</si>
  <si>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</si>
  <si>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</si>
  <si>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</si>
  <si>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</si>
  <si>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</si>
  <si>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</si>
  <si>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</si>
  <si>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</si>
  <si>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</si>
  <si>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</si>
  <si>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</si>
  <si>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</si>
  <si>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</si>
  <si>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</si>
  <si>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</si>
  <si>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</si>
  <si>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</si>
  <si>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</si>
  <si>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</si>
  <si>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</si>
  <si>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</si>
  <si>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</si>
  <si>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</si>
  <si>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</si>
  <si>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</si>
  <si>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</si>
  <si>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</si>
  <si>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</si>
  <si>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</si>
  <si>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</si>
  <si>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</si>
  <si>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</si>
  <si>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</si>
  <si>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</si>
  <si>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</si>
  <si>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</si>
  <si>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</si>
  <si>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</si>
  <si>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</si>
  <si>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</si>
  <si>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</si>
  <si>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</si>
  <si>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</si>
  <si>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</si>
  <si>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</si>
  <si>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</si>
  <si>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</si>
  <si>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</si>
  <si>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</si>
  <si>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</si>
  <si>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</si>
  <si>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</si>
  <si>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</si>
  <si>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</si>
  <si>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</si>
  <si>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</si>
  <si>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</si>
  <si>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</si>
  <si>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</si>
  <si>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</si>
  <si>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</si>
  <si>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</si>
  <si>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</si>
  <si>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</si>
  <si>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</si>
  <si>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</si>
  <si>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</si>
  <si>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</si>
  <si>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</si>
  <si>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</si>
  <si>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</si>
  <si>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</si>
  <si>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</si>
  <si>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</si>
  <si>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</si>
  <si>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</si>
  <si>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</si>
  <si>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</si>
  <si>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</si>
  <si>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</si>
  <si>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</si>
  <si>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</si>
  <si>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</si>
  <si>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</si>
  <si>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</si>
  <si>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</si>
  <si>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</si>
  <si>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</si>
  <si>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</si>
  <si>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</si>
  <si>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</si>
  <si>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</si>
  <si>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</si>
  <si>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</si>
  <si>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</si>
  <si>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</si>
  <si>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</si>
  <si>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</si>
  <si>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</si>
  <si>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</si>
  <si>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</si>
  <si>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</si>
  <si>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</si>
  <si>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</si>
  <si>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</si>
  <si>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</si>
  <si>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</si>
  <si>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</si>
  <si>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</si>
  <si>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</si>
  <si>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</si>
  <si>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</si>
  <si>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</si>
  <si>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</si>
  <si>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</si>
  <si>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</si>
  <si>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</si>
  <si>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</si>
  <si>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</si>
  <si>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</si>
  <si>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</si>
  <si>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</si>
  <si>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</si>
  <si>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</si>
  <si>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</si>
  <si>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</si>
  <si>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</si>
  <si>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</si>
  <si>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</si>
  <si>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</si>
  <si>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</si>
  <si>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</si>
  <si>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</si>
  <si>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</si>
  <si>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</si>
  <si>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</si>
  <si>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</si>
  <si>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</si>
  <si>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</si>
  <si>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</si>
  <si>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</si>
  <si>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</si>
  <si>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</si>
  <si>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</si>
  <si>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</si>
  <si>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</si>
  <si>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</si>
  <si>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</si>
  <si>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</si>
  <si>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</si>
  <si>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</si>
  <si>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</si>
  <si>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</si>
  <si>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</si>
  <si>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</si>
  <si>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</si>
  <si>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</si>
  <si>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</si>
  <si>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</si>
  <si>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</si>
  <si>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</si>
  <si>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</si>
  <si>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</si>
  <si>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</si>
  <si>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</si>
  <si>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</si>
  <si>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</si>
  <si>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</si>
  <si>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</si>
  <si>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</si>
  <si>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</si>
  <si>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</si>
  <si>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</si>
  <si>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</si>
  <si>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</si>
  <si>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</si>
  <si>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</si>
  <si>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</si>
  <si>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</si>
  <si>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</si>
  <si>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</si>
  <si>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</si>
  <si>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</si>
  <si>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</si>
  <si>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</si>
  <si>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</si>
  <si>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</si>
  <si>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</si>
  <si>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</si>
  <si>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</si>
  <si>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</si>
  <si>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</si>
  <si>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</si>
  <si>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</si>
  <si>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</si>
  <si>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</si>
  <si>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</si>
  <si>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</si>
  <si>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</si>
  <si>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</si>
  <si>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</si>
  <si>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</si>
  <si>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</si>
  <si>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</si>
  <si>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</si>
  <si>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</si>
  <si>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</si>
  <si>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</si>
  <si>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</si>
  <si>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</si>
  <si>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</si>
  <si>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</si>
  <si>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</si>
  <si>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</si>
  <si>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</si>
  <si>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</si>
  <si>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</si>
  <si>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</si>
  <si>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</si>
  <si>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</si>
  <si>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</si>
  <si>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</si>
  <si>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</si>
  <si>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</si>
  <si>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</si>
  <si>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</si>
  <si>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</si>
  <si>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</si>
  <si>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</si>
  <si>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</si>
  <si>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</si>
  <si>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</si>
  <si>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</si>
  <si>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</si>
  <si>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</si>
  <si>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</si>
  <si>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</si>
  <si>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</si>
  <si>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</si>
  <si>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</si>
  <si>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</si>
  <si>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</si>
  <si>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</si>
  <si>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</si>
  <si>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</si>
  <si>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</si>
  <si>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</si>
  <si>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</si>
  <si>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</si>
  <si>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</si>
  <si>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</si>
  <si>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</si>
  <si>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</si>
  <si>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</si>
  <si>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</si>
  <si>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</si>
  <si>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</si>
  <si>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</si>
  <si>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</si>
  <si>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</si>
  <si>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</si>
  <si>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</si>
  <si>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</si>
  <si>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</si>
  <si>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</si>
  <si>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</si>
  <si>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</si>
  <si>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</si>
  <si>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</si>
  <si>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</si>
  <si>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</si>
  <si>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</si>
  <si>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</si>
  <si>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</si>
  <si>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</si>
  <si>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</si>
  <si>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</si>
  <si>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</si>
  <si>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</si>
  <si>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</si>
  <si>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</si>
  <si>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</si>
  <si>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</si>
  <si>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</si>
  <si>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</si>
  <si>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</si>
  <si>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</si>
  <si>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</si>
  <si>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</si>
  <si>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</si>
  <si>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</si>
  <si>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</si>
  <si>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</si>
  <si>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</si>
  <si>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</si>
  <si>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</si>
  <si>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</si>
  <si>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</si>
  <si>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</si>
  <si>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</si>
  <si>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</si>
  <si>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</si>
  <si>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</si>
  <si>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</si>
  <si>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</si>
  <si>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</si>
  <si>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</si>
  <si>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</si>
  <si>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</si>
  <si>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</si>
  <si>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</si>
  <si>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</si>
  <si>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</si>
  <si>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</si>
  <si>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</si>
  <si>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</si>
  <si>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</si>
  <si>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</si>
  <si>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</si>
  <si>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</si>
  <si>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</si>
  <si>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</si>
  <si>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</si>
  <si>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</si>
  <si>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</si>
  <si>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</si>
  <si>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</si>
  <si>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</si>
  <si>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</si>
  <si>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</si>
  <si>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</si>
  <si>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</si>
  <si>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</si>
  <si>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</si>
  <si>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</si>
  <si>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</si>
  <si>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</si>
  <si>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</si>
  <si>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</si>
  <si>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</si>
  <si>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</si>
  <si>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</si>
  <si>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</si>
  <si>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</si>
  <si>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</si>
  <si>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</si>
  <si>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</si>
  <si>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</si>
  <si>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</si>
  <si>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</si>
  <si>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</si>
  <si>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</si>
  <si>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</si>
  <si>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</si>
  <si>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</si>
  <si>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</si>
  <si>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</si>
  <si>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</si>
  <si>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</si>
  <si>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</si>
  <si>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</si>
  <si>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</si>
  <si>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</si>
  <si>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</si>
  <si>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</si>
  <si>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</si>
  <si>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</si>
  <si>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</si>
  <si>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</si>
  <si>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</si>
  <si>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</si>
  <si>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</si>
  <si>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</si>
  <si>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</si>
  <si>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</si>
  <si>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</si>
  <si>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</si>
  <si>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</si>
  <si>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</si>
  <si>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</si>
  <si>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</si>
  <si>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</si>
  <si>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</si>
  <si>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</si>
  <si>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</si>
  <si>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</si>
  <si>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</si>
  <si>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</si>
  <si>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</si>
  <si>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</si>
  <si>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</si>
  <si>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</si>
  <si>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</si>
  <si>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</si>
  <si>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</si>
  <si>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</si>
  <si>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</si>
  <si>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</si>
  <si>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</si>
  <si>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</si>
  <si>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</si>
  <si>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</si>
  <si>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</si>
  <si>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</si>
  <si>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</si>
  <si>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</si>
  <si>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</si>
  <si>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</si>
  <si>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</si>
  <si>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</si>
  <si>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</si>
  <si>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</si>
  <si>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</si>
  <si>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</si>
  <si>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</si>
  <si>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</si>
  <si>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</si>
  <si>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</si>
  <si>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</si>
  <si>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</si>
  <si>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</si>
  <si>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</si>
  <si>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</si>
  <si>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</si>
  <si>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</si>
  <si>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</si>
  <si>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</si>
  <si>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</si>
  <si>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</si>
  <si>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</si>
  <si>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</si>
  <si>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</si>
  <si>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</si>
  <si>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</si>
  <si>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</si>
  <si>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</si>
  <si>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</si>
  <si>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</si>
  <si>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</si>
  <si>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</si>
  <si>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</si>
  <si>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</si>
  <si>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</si>
  <si>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</si>
  <si>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</si>
  <si>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</si>
  <si>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</si>
  <si>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</si>
  <si>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</si>
  <si>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</si>
  <si>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</si>
  <si>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</si>
  <si>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</si>
  <si>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</si>
  <si>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</si>
  <si>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</si>
  <si>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</si>
  <si>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</si>
  <si>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</si>
  <si>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</si>
  <si>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</si>
  <si>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</si>
  <si>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</si>
  <si>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</si>
  <si>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</si>
  <si>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</si>
  <si>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</si>
  <si>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</si>
  <si>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</si>
  <si>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</si>
  <si>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</si>
  <si>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</si>
  <si>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</si>
  <si>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</si>
  <si>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</si>
  <si>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</si>
  <si>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</si>
  <si>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</si>
  <si>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</si>
  <si>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</si>
  <si>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</si>
  <si>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</si>
  <si>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</si>
  <si>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</si>
  <si>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</si>
  <si>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</si>
  <si>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</si>
  <si>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</si>
  <si>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</si>
  <si>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</si>
  <si>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</si>
  <si>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</si>
  <si>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</si>
  <si>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</si>
  <si>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</si>
  <si>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</si>
  <si>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</si>
  <si>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</si>
  <si>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</si>
  <si>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</si>
  <si>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</si>
  <si>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</si>
  <si>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</si>
  <si>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</si>
  <si>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</si>
  <si>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</si>
  <si>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</si>
  <si>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</si>
  <si>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</si>
  <si>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</si>
  <si>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</si>
  <si>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</si>
  <si>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</si>
  <si>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</si>
  <si>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</si>
  <si>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</si>
  <si>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</si>
  <si>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</si>
  <si>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</si>
  <si>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</si>
  <si>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</si>
  <si>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</si>
  <si>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</si>
  <si>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</si>
  <si>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</si>
  <si>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</si>
  <si>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</si>
  <si>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</si>
  <si>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</si>
  <si>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</si>
  <si>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</si>
  <si>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</si>
  <si>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</si>
  <si>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</si>
  <si>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</si>
  <si>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</si>
  <si>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</si>
  <si>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</si>
  <si>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</si>
  <si>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</si>
  <si>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</si>
  <si>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</si>
  <si>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</si>
  <si>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</si>
  <si>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</si>
  <si>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</si>
  <si>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</si>
  <si>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</si>
  <si>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</si>
  <si>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</si>
  <si>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</si>
  <si>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</si>
  <si>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</si>
  <si>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</si>
  <si>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</si>
  <si>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</si>
  <si>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</si>
  <si>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</si>
  <si>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</si>
  <si>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</si>
  <si>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</si>
  <si>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</si>
  <si>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</si>
  <si>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</si>
  <si>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</si>
  <si>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</si>
  <si>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</si>
  <si>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</si>
  <si>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</si>
  <si>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</si>
  <si>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</si>
  <si>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</si>
  <si>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</si>
  <si>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</si>
  <si>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</si>
  <si>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</si>
  <si>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</si>
  <si>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</si>
  <si>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</si>
  <si>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</si>
  <si>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</si>
  <si>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</si>
  <si>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</si>
  <si>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</si>
  <si>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</si>
  <si>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</si>
  <si>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</si>
  <si>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</si>
  <si>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</si>
  <si>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</si>
  <si>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</si>
  <si>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</si>
  <si>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</si>
  <si>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</si>
  <si>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</si>
  <si>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</si>
  <si>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</si>
  <si>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</si>
  <si>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</si>
  <si>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</si>
  <si>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</si>
  <si>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</si>
  <si>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</si>
  <si>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</si>
  <si>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</si>
  <si>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</si>
  <si>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</si>
  <si>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</si>
  <si>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</si>
  <si>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</si>
  <si>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</si>
  <si>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</si>
  <si>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</si>
  <si>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</si>
  <si>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</si>
  <si>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</si>
  <si>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</si>
  <si>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</si>
  <si>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</si>
  <si>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</si>
  <si>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</si>
  <si>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</si>
  <si>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</si>
  <si>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</si>
  <si>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</si>
  <si>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</si>
  <si>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</si>
  <si>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</si>
  <si>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</si>
  <si>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</si>
  <si>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</si>
  <si>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</si>
  <si>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</si>
  <si>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</si>
  <si>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</si>
  <si>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</si>
  <si>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</si>
  <si>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</si>
  <si>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</si>
  <si>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</si>
  <si>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</si>
  <si>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</si>
  <si>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</si>
  <si>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</si>
  <si>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</si>
  <si>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</si>
  <si>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</si>
  <si>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</si>
  <si>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</si>
  <si>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</si>
  <si>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</si>
  <si>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</si>
  <si>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</si>
  <si>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</si>
  <si>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</si>
  <si>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</si>
  <si>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</si>
  <si>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</si>
  <si>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</si>
  <si>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</si>
  <si>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</si>
  <si>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</si>
  <si>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</si>
  <si>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</si>
  <si>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</si>
  <si>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</si>
  <si>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</si>
  <si>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</si>
  <si>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</si>
  <si>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</si>
  <si>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</si>
  <si>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</si>
  <si>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</si>
  <si>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</si>
  <si>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</si>
  <si>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</si>
  <si>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</si>
  <si>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</si>
  <si>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</si>
  <si>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</si>
  <si>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</si>
  <si>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</si>
  <si>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</si>
  <si>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</si>
  <si>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</si>
  <si>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</si>
  <si>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</si>
  <si>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</si>
  <si>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</si>
  <si>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</si>
  <si>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</si>
  <si>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</si>
  <si>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</si>
  <si>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</si>
  <si>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</si>
  <si>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</si>
  <si>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</si>
  <si>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</si>
  <si>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</si>
  <si>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</si>
  <si>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</si>
  <si>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</si>
  <si>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</si>
  <si>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</si>
  <si>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</si>
  <si>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</si>
  <si>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</si>
  <si>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</si>
  <si>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</si>
  <si>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</si>
  <si>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</si>
  <si>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</si>
  <si>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</si>
  <si>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</si>
  <si>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</si>
  <si>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</si>
  <si>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</si>
  <si>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</si>
  <si>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</si>
  <si>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</si>
  <si>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</si>
  <si>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</si>
  <si>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</si>
  <si>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</si>
  <si>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</si>
  <si>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</si>
  <si>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</si>
  <si>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</si>
  <si>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</si>
  <si>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</si>
  <si>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</si>
  <si>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</si>
  <si>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</si>
  <si>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</si>
  <si>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</si>
  <si>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</si>
  <si>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</si>
  <si>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</si>
  <si>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</si>
  <si>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</si>
  <si>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</si>
  <si>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</si>
  <si>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</si>
  <si>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</si>
  <si>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</si>
  <si>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</si>
  <si>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</si>
  <si>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</si>
  <si>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</si>
  <si>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</si>
  <si>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</si>
  <si>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</si>
  <si>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</si>
  <si>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</si>
  <si>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</si>
  <si>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</si>
  <si>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</si>
  <si>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</si>
  <si>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</si>
  <si>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</si>
  <si>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</si>
  <si>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</si>
  <si>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</si>
  <si>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</si>
  <si>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</si>
  <si>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</si>
  <si>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</si>
  <si>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</si>
  <si>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</si>
  <si>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</si>
  <si>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</si>
  <si>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</si>
  <si>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</si>
  <si>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</si>
  <si>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</si>
  <si>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</si>
  <si>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</si>
  <si>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</si>
  <si>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</si>
  <si>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</si>
  <si>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</si>
  <si>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</si>
  <si>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</si>
  <si>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</si>
  <si>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</si>
  <si>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</si>
  <si>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</si>
  <si>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</si>
  <si>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</si>
  <si>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</si>
  <si>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</si>
  <si>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</si>
  <si>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</si>
  <si>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</si>
  <si>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</si>
  <si>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</si>
  <si>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</si>
  <si>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</si>
  <si>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</si>
  <si>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</si>
  <si>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</si>
  <si>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</si>
  <si>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</si>
  <si>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</si>
  <si>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</si>
  <si>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</si>
  <si>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</si>
  <si>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</si>
  <si>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</si>
  <si>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</si>
  <si>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</si>
  <si>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</si>
  <si>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</si>
  <si>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</si>
  <si>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</si>
  <si>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</si>
  <si>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</si>
  <si>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</si>
  <si>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</si>
  <si>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</si>
  <si>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</si>
  <si>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</si>
  <si>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</si>
  <si>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</si>
  <si>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</si>
  <si>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</si>
  <si>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</si>
  <si>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</si>
  <si>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</si>
  <si>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</si>
  <si>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</si>
  <si>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</si>
  <si>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</si>
  <si>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</si>
  <si>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</si>
  <si>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</si>
  <si>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</si>
  <si>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</si>
  <si>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</si>
  <si>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</si>
  <si>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</si>
  <si>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</si>
  <si>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</si>
  <si>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</si>
  <si>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</si>
  <si>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</si>
  <si>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</si>
  <si>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</si>
  <si>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</si>
  <si>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</si>
  <si>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</si>
  <si>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</si>
  <si>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</si>
  <si>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</si>
  <si>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</si>
  <si>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</si>
  <si>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</si>
  <si>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</si>
  <si>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</si>
  <si>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</si>
  <si>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</si>
  <si>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</si>
  <si>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</si>
  <si>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</si>
  <si>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</si>
  <si>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</si>
  <si>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</si>
  <si>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</si>
  <si>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</si>
  <si>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</si>
  <si>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</si>
  <si>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</si>
  <si>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</si>
  <si>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</si>
  <si>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</si>
  <si>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</si>
  <si>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</si>
  <si>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</si>
  <si>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</si>
  <si>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</si>
  <si>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</si>
  <si>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</si>
  <si>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</si>
  <si>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</si>
  <si>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</si>
  <si>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</si>
  <si>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</si>
  <si>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</si>
  <si>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</si>
  <si>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</si>
  <si>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</si>
  <si>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</si>
  <si>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</si>
  <si>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</si>
  <si>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</si>
  <si>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</si>
  <si>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</si>
  <si>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</si>
  <si>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</si>
  <si>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</si>
  <si>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</si>
  <si>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</si>
  <si>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</si>
  <si>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</si>
  <si>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</si>
  <si>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</si>
  <si>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</si>
  <si>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</si>
  <si>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</si>
  <si>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</si>
  <si>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</si>
  <si>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</si>
  <si>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</si>
  <si>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</si>
  <si>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</si>
  <si>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</si>
  <si>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</si>
  <si>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</si>
  <si>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</si>
  <si>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</si>
  <si>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</si>
  <si>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</si>
  <si>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</si>
  <si>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</si>
  <si>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</si>
  <si>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</si>
  <si>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</si>
  <si>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</si>
  <si>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</si>
  <si>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</si>
  <si>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</si>
  <si>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</si>
  <si>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</si>
  <si>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</si>
  <si>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</si>
  <si>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</si>
  <si>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</si>
  <si>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</si>
  <si>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</si>
  <si>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</si>
  <si>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</si>
  <si>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</si>
  <si>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</si>
  <si>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</si>
  <si>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</si>
  <si>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</si>
  <si>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</si>
  <si>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</si>
  <si>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</si>
  <si>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</si>
  <si>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</si>
  <si>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</si>
  <si>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</si>
  <si>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</si>
  <si>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</si>
  <si>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</si>
  <si>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</si>
  <si>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</si>
  <si>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</si>
  <si>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</si>
  <si>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</si>
  <si>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</si>
  <si>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</si>
  <si>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</si>
  <si>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</si>
  <si>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</si>
  <si>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</si>
  <si>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</si>
  <si>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</si>
  <si>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</si>
  <si>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</si>
  <si>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</si>
  <si>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</si>
  <si>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</si>
  <si>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</si>
  <si>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</si>
  <si>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</si>
  <si>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</si>
  <si>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</si>
  <si>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</si>
  <si>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</si>
  <si>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</si>
  <si>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</si>
  <si>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</si>
  <si>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</si>
  <si>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</si>
  <si>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</si>
  <si>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</si>
  <si>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</si>
  <si>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</si>
  <si>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</si>
  <si>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</si>
  <si>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</si>
  <si>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</si>
  <si>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</si>
  <si>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</si>
  <si>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</si>
  <si>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</si>
  <si>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</si>
  <si>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</si>
  <si>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</si>
  <si>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</si>
  <si>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</si>
  <si>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</si>
  <si>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</si>
  <si>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</si>
  <si>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</si>
  <si>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</si>
  <si>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</si>
  <si>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</si>
  <si>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</si>
  <si>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</si>
  <si>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</si>
  <si>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</si>
  <si>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</si>
  <si>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</si>
  <si>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</si>
  <si>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</si>
  <si>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</si>
  <si>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</si>
  <si>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</si>
  <si>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</si>
  <si>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</si>
  <si>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</si>
  <si>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</si>
  <si>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</si>
  <si>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</si>
  <si>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</si>
  <si>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</si>
  <si>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</si>
  <si>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</si>
  <si>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</si>
  <si>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</si>
  <si>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</si>
  <si>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</si>
  <si>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</si>
  <si>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</si>
  <si>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</si>
  <si>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</si>
  <si>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</si>
  <si>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</si>
  <si>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</si>
  <si>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</si>
  <si>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</si>
  <si>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</si>
  <si>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</si>
  <si>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</si>
  <si>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</si>
  <si>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</si>
  <si>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</si>
  <si>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</si>
  <si>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</si>
  <si>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</si>
  <si>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</si>
  <si>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</si>
  <si>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</si>
  <si>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</si>
  <si>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</si>
  <si>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</si>
  <si>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</si>
  <si>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</si>
  <si>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</si>
  <si>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</si>
  <si>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</si>
  <si>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</si>
  <si>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</si>
  <si>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</si>
  <si>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</si>
  <si>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</si>
  <si>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</si>
  <si>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</si>
  <si>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</si>
  <si>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</si>
  <si>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</si>
  <si>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</si>
  <si>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</si>
  <si>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</si>
  <si>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</si>
  <si>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</si>
  <si>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</si>
  <si>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</si>
  <si>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</si>
  <si>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</si>
  <si>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</si>
  <si>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</si>
  <si>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</si>
  <si>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</si>
  <si>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</si>
  <si>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</si>
  <si>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</si>
  <si>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</si>
  <si>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</si>
  <si>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</si>
  <si>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</si>
  <si>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</si>
  <si>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</si>
  <si>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</si>
  <si>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</si>
  <si>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</si>
  <si>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</si>
  <si>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</si>
  <si>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</si>
  <si>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</si>
  <si>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</si>
  <si>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</si>
  <si>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</si>
  <si>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</si>
  <si>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</si>
  <si>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</si>
  <si>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</si>
  <si>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</si>
  <si>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</si>
  <si>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</si>
  <si>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</si>
  <si>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</si>
  <si>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</si>
  <si>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</si>
  <si>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</si>
  <si>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</si>
  <si>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</si>
  <si>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</si>
  <si>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</si>
  <si>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</si>
  <si>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</si>
  <si>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</si>
  <si>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</si>
  <si>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</si>
  <si>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</si>
  <si>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</si>
  <si>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</si>
  <si>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</si>
  <si>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</si>
  <si>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</si>
  <si>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</si>
  <si>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</si>
  <si>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</si>
  <si>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</si>
  <si>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</si>
  <si>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</si>
  <si>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</si>
  <si>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</si>
  <si>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</si>
  <si>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</si>
  <si>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</si>
  <si>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</si>
  <si>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</si>
  <si>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</si>
  <si>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</si>
  <si>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</si>
  <si>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</si>
  <si>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</si>
  <si>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</si>
  <si>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</si>
  <si>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</si>
  <si>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</si>
  <si>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</si>
  <si>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</si>
  <si>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</si>
  <si>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</si>
  <si>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</si>
  <si>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</si>
  <si>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</si>
  <si>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</si>
  <si>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</si>
  <si>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</si>
  <si>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</si>
  <si>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</si>
  <si>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</si>
  <si>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</si>
  <si>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</si>
  <si>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</si>
  <si>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</si>
  <si>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</si>
  <si>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</si>
  <si>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</si>
  <si>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</si>
  <si>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</si>
  <si>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</si>
  <si>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</si>
  <si>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</si>
  <si>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</si>
  <si>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</si>
  <si>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</si>
  <si>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</si>
  <si>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</si>
  <si>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</si>
  <si>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</si>
  <si>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</si>
  <si>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</si>
  <si>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</si>
  <si>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</si>
  <si>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</si>
  <si>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</si>
  <si>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</si>
  <si>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</si>
  <si>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</si>
  <si>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</si>
  <si>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</si>
  <si>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</si>
  <si>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</si>
  <si>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</si>
  <si>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</si>
  <si>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</si>
  <si>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</si>
  <si>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</si>
  <si>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</si>
  <si>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</si>
  <si>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</si>
  <si>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</si>
  <si>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</si>
  <si>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</si>
  <si>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</si>
  <si>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</si>
  <si>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</si>
  <si>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</si>
  <si>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</si>
  <si>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</si>
  <si>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</si>
  <si>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</si>
  <si>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</si>
  <si>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</si>
  <si>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</si>
  <si>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</si>
  <si>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</si>
  <si>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</si>
  <si>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</si>
  <si>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</si>
  <si>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</si>
  <si>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</si>
  <si>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</si>
  <si>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</si>
  <si>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</si>
  <si>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</si>
  <si>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</si>
  <si>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</si>
  <si>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</si>
  <si>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</si>
  <si>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</si>
  <si>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</si>
  <si>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</si>
  <si>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</si>
  <si>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</si>
  <si>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</si>
  <si>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</si>
  <si>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</si>
  <si>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</si>
  <si>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</si>
  <si>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</si>
  <si>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</si>
  <si>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</si>
  <si>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</si>
  <si>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</si>
  <si>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</si>
  <si>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</si>
  <si>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</si>
  <si>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</si>
  <si>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</si>
  <si>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</si>
  <si>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</si>
  <si>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</si>
  <si>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</si>
  <si>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</si>
  <si>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</si>
  <si>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</si>
  <si>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</si>
  <si>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</si>
  <si>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</si>
  <si>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</si>
  <si>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</si>
  <si>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</si>
  <si>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</si>
  <si>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</si>
  <si>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</si>
  <si>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</si>
  <si>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</si>
  <si>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</si>
  <si>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</si>
  <si>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</si>
  <si>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</si>
  <si>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</si>
  <si>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</si>
  <si>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</si>
  <si>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</si>
  <si>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</si>
  <si>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</si>
  <si>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</si>
  <si>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</si>
  <si>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</si>
  <si>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</si>
  <si>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</si>
  <si>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</si>
  <si>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</si>
  <si>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</si>
  <si>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</si>
  <si>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</si>
  <si>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</si>
  <si>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</si>
  <si>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</si>
  <si>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</si>
  <si>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</si>
  <si>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</si>
  <si>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</si>
  <si>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</si>
  <si>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</si>
  <si>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</si>
  <si>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</si>
  <si>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</si>
  <si>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</si>
  <si>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</si>
  <si>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</si>
  <si>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</si>
  <si>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</si>
  <si>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</si>
  <si>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</si>
  <si>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</si>
  <si>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</si>
  <si>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</si>
  <si>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</si>
  <si>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</si>
  <si>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</si>
  <si>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</si>
  <si>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</si>
  <si>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</si>
  <si>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</si>
  <si>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</si>
  <si>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</si>
  <si>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</si>
  <si>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</si>
  <si>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</si>
  <si>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</si>
  <si>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</si>
  <si>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</si>
  <si>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</si>
  <si>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</si>
  <si>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</si>
  <si>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</si>
  <si>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</si>
  <si>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</si>
  <si>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</si>
  <si>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</si>
  <si>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</si>
  <si>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</si>
  <si>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</si>
  <si>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</si>
  <si>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</si>
  <si>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</si>
  <si>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</si>
  <si>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</si>
  <si>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</si>
  <si>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</si>
  <si>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</si>
  <si>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</si>
  <si>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</si>
  <si>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</si>
  <si>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</si>
  <si>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</si>
  <si>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</si>
  <si>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</si>
  <si>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</si>
  <si>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</si>
  <si>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</si>
  <si>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</si>
  <si>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</si>
  <si>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</si>
  <si>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</si>
  <si>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</si>
  <si>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</si>
  <si>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</si>
  <si>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</si>
  <si>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</si>
  <si>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</si>
  <si>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</si>
  <si>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</si>
  <si>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</si>
  <si>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</si>
  <si>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</si>
  <si>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</si>
  <si>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</si>
  <si>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</si>
  <si>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</si>
  <si>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</si>
  <si>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</si>
  <si>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</si>
  <si>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</si>
  <si>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COD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</si>
  <si>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</si>
  <si>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</si>
  <si>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</si>
  <si>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</si>
  <si>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</si>
  <si>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</si>
  <si>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</si>
  <si>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</si>
  <si>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</si>
  <si>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</si>
  <si>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</si>
  <si>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20230425</t>
  </si>
  <si>
    <t>04-2023</t>
  </si>
  <si>
    <t>2.1.1.1.0101000100100561885</t>
  </si>
  <si>
    <t>00000002</t>
  </si>
  <si>
    <t>9603292615</t>
  </si>
  <si>
    <t>2.1.1.1.0101000100119080810</t>
  </si>
  <si>
    <t>00000004</t>
  </si>
  <si>
    <t>3300111973</t>
  </si>
  <si>
    <t>2.1.1.1.0101000100101379956</t>
  </si>
  <si>
    <t>8300329370</t>
  </si>
  <si>
    <t>2.1.1.1.0101000100109307355</t>
  </si>
  <si>
    <t>00000001</t>
  </si>
  <si>
    <t>0401488760</t>
  </si>
  <si>
    <t>2.1.1.1.0101000100110502614</t>
  </si>
  <si>
    <t>9602445859</t>
  </si>
  <si>
    <t>2.1.1.1.0101000140226275226</t>
  </si>
  <si>
    <t>9603522067</t>
  </si>
  <si>
    <t>2.1.1.1.0101000140231193208</t>
  </si>
  <si>
    <t>00000006</t>
  </si>
  <si>
    <t>3300189293</t>
  </si>
  <si>
    <t>2.1.1.1.0101000122900125737</t>
  </si>
  <si>
    <t>00000008</t>
  </si>
  <si>
    <t>3300127611</t>
  </si>
  <si>
    <t>2.1.1.1.0101000100100411925</t>
  </si>
  <si>
    <t>00000005</t>
  </si>
  <si>
    <t>3300093321</t>
  </si>
  <si>
    <t>2.1.1.1.0101000100104940093</t>
  </si>
  <si>
    <t>3300037219</t>
  </si>
  <si>
    <t>2.1.1.1.0101000100105496210</t>
  </si>
  <si>
    <t>9603107033</t>
  </si>
  <si>
    <t>2.1.1.1.0101000104800505671</t>
  </si>
  <si>
    <t>9603157098</t>
  </si>
  <si>
    <t>2.1.1.1.0101000122301456970</t>
  </si>
  <si>
    <t>00000003</t>
  </si>
  <si>
    <t>9600702456</t>
  </si>
  <si>
    <t>2.1.1.1.0101000100101994002</t>
  </si>
  <si>
    <t>3300034885</t>
  </si>
  <si>
    <t>2.1.1.1.0101000100103328365</t>
  </si>
  <si>
    <t>3300148645</t>
  </si>
  <si>
    <t>2.1.1.1.0101000100100791755</t>
  </si>
  <si>
    <t>9604313569</t>
  </si>
  <si>
    <t>2.1.1.1.0101000100113216758</t>
  </si>
  <si>
    <t>9605054291</t>
  </si>
  <si>
    <t>2.1.1.1.0101000140232197919</t>
  </si>
  <si>
    <t>9605128265</t>
  </si>
  <si>
    <t>2.1.1.1.0101000122400598763</t>
  </si>
  <si>
    <t>00000013</t>
  </si>
  <si>
    <t>3300207735</t>
  </si>
  <si>
    <t>2.1.1.1.0101000122301265470</t>
  </si>
  <si>
    <t>3200190680</t>
  </si>
  <si>
    <t>2.1.1.1.0101000100116697756</t>
  </si>
  <si>
    <t>3300042437</t>
  </si>
  <si>
    <t>2.1.1.1.0101000100110011525</t>
  </si>
  <si>
    <t>9600409683</t>
  </si>
  <si>
    <t>2.1.1.1.0101000100100038793</t>
  </si>
  <si>
    <t>ANA ROSA DE PAULA</t>
  </si>
  <si>
    <t>3300127695</t>
  </si>
  <si>
    <t>2.1.1.1.0101000100115819294</t>
  </si>
  <si>
    <t>3300036294</t>
  </si>
  <si>
    <t>2.1.1.1.0101000100104000161</t>
  </si>
  <si>
    <t>00000007</t>
  </si>
  <si>
    <t>9600045823</t>
  </si>
  <si>
    <t>2.1.1.1.0101000103700243342</t>
  </si>
  <si>
    <t>9603769988</t>
  </si>
  <si>
    <t>2.1.1.1.0101000122500260512</t>
  </si>
  <si>
    <t>TECNICO EN COMPRAS Y CONTRATAC</t>
  </si>
  <si>
    <t>0200609731</t>
  </si>
  <si>
    <t>2.1.1.1.0101000100104112487</t>
  </si>
  <si>
    <t>3300035716</t>
  </si>
  <si>
    <t>2.1.1.1.0101000100103062444</t>
  </si>
  <si>
    <t>0330930361</t>
  </si>
  <si>
    <t>2.1.1.1.0101000101700203365</t>
  </si>
  <si>
    <t>9603218570</t>
  </si>
  <si>
    <t>2.1.1.1.0101000140221237569</t>
  </si>
  <si>
    <t>3300204259</t>
  </si>
  <si>
    <t>2.1.1.1.0101000100108964446</t>
  </si>
  <si>
    <t>3300048156</t>
  </si>
  <si>
    <t>2.1.1.1.0101000101300124821</t>
  </si>
  <si>
    <t>9603107030</t>
  </si>
  <si>
    <t>2.1.1.1.0101000103100976269</t>
  </si>
  <si>
    <t>3300040578</t>
  </si>
  <si>
    <t>2.1.1.1.0101000100108559832</t>
  </si>
  <si>
    <t>3300037374</t>
  </si>
  <si>
    <t>2.1.1.1.0101000100105643134</t>
  </si>
  <si>
    <t>9604939492</t>
  </si>
  <si>
    <t>2.1.1.1.0101000106800553338</t>
  </si>
  <si>
    <t>3300032638</t>
  </si>
  <si>
    <t>2.1.1.1.0101000100101720019</t>
  </si>
  <si>
    <t>3300049867</t>
  </si>
  <si>
    <t>2.1.1.1.0101000108100008575</t>
  </si>
  <si>
    <t>9603035345</t>
  </si>
  <si>
    <t>2.1.1.1.0101000100115344582</t>
  </si>
  <si>
    <t>9605388574</t>
  </si>
  <si>
    <t>2.1.1.1.0101000101001051273</t>
  </si>
  <si>
    <t>9605128262</t>
  </si>
  <si>
    <t>2.1.1.1.0101000100113639728</t>
  </si>
  <si>
    <t>9603157097</t>
  </si>
  <si>
    <t>2.1.1.1.0101000104800476444</t>
  </si>
  <si>
    <t>9600880115</t>
  </si>
  <si>
    <t>2.1.1.1.0101000140228341083</t>
  </si>
  <si>
    <t>3300031422</t>
  </si>
  <si>
    <t>2.1.1.1.0101000100100724715</t>
  </si>
  <si>
    <t>9602393933</t>
  </si>
  <si>
    <t>2.1.1.1.0101000113600169133</t>
  </si>
  <si>
    <t>3300112053</t>
  </si>
  <si>
    <t>2.1.1.1.0101000100116693730</t>
  </si>
  <si>
    <t>00000010</t>
  </si>
  <si>
    <t>3300190923</t>
  </si>
  <si>
    <t>2.1.1.1.0101000109300263275</t>
  </si>
  <si>
    <t>0200618272</t>
  </si>
  <si>
    <t>2.1.1.1.0101000100115948663</t>
  </si>
  <si>
    <t>2000744612</t>
  </si>
  <si>
    <t>2.1.1.1.0101000103300083809</t>
  </si>
  <si>
    <t>3300084893</t>
  </si>
  <si>
    <t>2.1.1.1.0101000100101075976</t>
  </si>
  <si>
    <t>9600716576</t>
  </si>
  <si>
    <t>2.1.1.1.0101000100114360027</t>
  </si>
  <si>
    <t>3300061340</t>
  </si>
  <si>
    <t>2.1.1.1.0101000100103106258</t>
  </si>
  <si>
    <t>3300038836</t>
  </si>
  <si>
    <t>2.1.1.1.0101000100106856545</t>
  </si>
  <si>
    <t>3300101242</t>
  </si>
  <si>
    <t>2.1.1.1.0101000100102587144</t>
  </si>
  <si>
    <t>9602894685</t>
  </si>
  <si>
    <t>2.1.1.1.0101000100117448662</t>
  </si>
  <si>
    <t>9600708242</t>
  </si>
  <si>
    <t>2.1.1.1.0101000100100103118</t>
  </si>
  <si>
    <t>9603683967</t>
  </si>
  <si>
    <t>2.1.1.1.0101000140229453101</t>
  </si>
  <si>
    <t>9604274302</t>
  </si>
  <si>
    <t>2.1.1.1.0101000140242938633</t>
  </si>
  <si>
    <t>9600568832</t>
  </si>
  <si>
    <t>2.1.1.1.0101000100114529589</t>
  </si>
  <si>
    <t>0230237967</t>
  </si>
  <si>
    <t>2.1.1.1.0101000100112383443</t>
  </si>
  <si>
    <t>00000015</t>
  </si>
  <si>
    <t>3300101323</t>
  </si>
  <si>
    <t>2.1.1.1.0101000122400310227</t>
  </si>
  <si>
    <t>9603683953</t>
  </si>
  <si>
    <t>2.1.1.1.0101000100105722797</t>
  </si>
  <si>
    <t>9603841433</t>
  </si>
  <si>
    <t>2.1.1.1.0101000100115415689</t>
  </si>
  <si>
    <t>9603353417</t>
  </si>
  <si>
    <t>2.1.1.1.0101000103400635946</t>
  </si>
  <si>
    <t>9605625308</t>
  </si>
  <si>
    <t>2.1.1.1.0101000100100575299</t>
  </si>
  <si>
    <t>8300184939</t>
  </si>
  <si>
    <t>2.1.1.1.0101000109600260617</t>
  </si>
  <si>
    <t>0810282543</t>
  </si>
  <si>
    <t>2.1.1.1.0101000109300123172</t>
  </si>
  <si>
    <t>3300059705</t>
  </si>
  <si>
    <t>2.1.1.1.0101000101200062766</t>
  </si>
  <si>
    <t>9604435073</t>
  </si>
  <si>
    <t>2.1.1.1.0101000122500786433</t>
  </si>
  <si>
    <t>9603193068</t>
  </si>
  <si>
    <t>2.1.1.1.0101000100100049188</t>
  </si>
  <si>
    <t>3300062462</t>
  </si>
  <si>
    <t>2.1.1.1.0101000100116024829</t>
  </si>
  <si>
    <t>3300144979</t>
  </si>
  <si>
    <t>2.1.1.1.0101000100800272593</t>
  </si>
  <si>
    <t>9604759510</t>
  </si>
  <si>
    <t>2.1.1.1.0101000122500705896</t>
  </si>
  <si>
    <t>9605395380</t>
  </si>
  <si>
    <t>2.1.1.1.0101000122301801654</t>
  </si>
  <si>
    <t>9603361859</t>
  </si>
  <si>
    <t>2.1.1.1.0101000140211165937</t>
  </si>
  <si>
    <t>3300035282</t>
  </si>
  <si>
    <t>2.1.1.1.0101000100103910030</t>
  </si>
  <si>
    <t>COORDINADOR (A) DE PLANIFICACI</t>
  </si>
  <si>
    <t>3300216153</t>
  </si>
  <si>
    <t>2.1.1.1.0101000100101292290</t>
  </si>
  <si>
    <t>3300047018</t>
  </si>
  <si>
    <t>2.1.1.1.0101000101000386142</t>
  </si>
  <si>
    <t>0230400312</t>
  </si>
  <si>
    <t>2.1.1.1.0101000100104268073</t>
  </si>
  <si>
    <t>3300036757</t>
  </si>
  <si>
    <t>2.1.1.1.0101000100104692629</t>
  </si>
  <si>
    <t>9603253160</t>
  </si>
  <si>
    <t>2.1.1.1.0101000102301409625</t>
  </si>
  <si>
    <t>DOMIK JULIANNY JIMENEZ REYES</t>
  </si>
  <si>
    <t>40219858764</t>
  </si>
  <si>
    <t>9604623982</t>
  </si>
  <si>
    <t>2.1.1.1.0101000140219858764</t>
  </si>
  <si>
    <t>9603074832</t>
  </si>
  <si>
    <t>2.1.1.1.0101000100112824214</t>
  </si>
  <si>
    <t>9603683958</t>
  </si>
  <si>
    <t>2.1.1.1.0101000100105371702</t>
  </si>
  <si>
    <t>8300006004</t>
  </si>
  <si>
    <t>2.1.1.1.0101000100109504084</t>
  </si>
  <si>
    <t>9600409688</t>
  </si>
  <si>
    <t>2.1.1.1.0101000100101178929</t>
  </si>
  <si>
    <t>9605628352</t>
  </si>
  <si>
    <t>2.1.1.1.0101000140222199453</t>
  </si>
  <si>
    <t>9605628361</t>
  </si>
  <si>
    <t>2.1.1.1.0101000140228118861</t>
  </si>
  <si>
    <t>3300029586</t>
  </si>
  <si>
    <t>2.1.1.1.0101000100100316231</t>
  </si>
  <si>
    <t>9605396577</t>
  </si>
  <si>
    <t>2.1.1.1.0101000122300929282</t>
  </si>
  <si>
    <t>3300036074</t>
  </si>
  <si>
    <t>2.1.1.1.0101000100103528907</t>
  </si>
  <si>
    <t>00000011</t>
  </si>
  <si>
    <t>3300190790</t>
  </si>
  <si>
    <t>2.1.1.1.0101000100102444502</t>
  </si>
  <si>
    <t>0111564024</t>
  </si>
  <si>
    <t>2.1.1.1.0101000140212237750</t>
  </si>
  <si>
    <t>9604844020</t>
  </si>
  <si>
    <t>2.1.1.1.0101000101200989380</t>
  </si>
  <si>
    <t>9603218566</t>
  </si>
  <si>
    <t>2.1.1.1.0101000102700256437</t>
  </si>
  <si>
    <t>9603101188</t>
  </si>
  <si>
    <t>2.1.1.1.0101000122500528835</t>
  </si>
  <si>
    <t>3300096108</t>
  </si>
  <si>
    <t>2.1.1.1.0101000122300687054</t>
  </si>
  <si>
    <t>9605128267</t>
  </si>
  <si>
    <t>2.1.1.1.0101000140209176987</t>
  </si>
  <si>
    <t>9601872824</t>
  </si>
  <si>
    <t>2.1.1.1.0101000140220780429</t>
  </si>
  <si>
    <t>3300059585</t>
  </si>
  <si>
    <t>2.1.1.1.0101000100103022125</t>
  </si>
  <si>
    <t>9604738957</t>
  </si>
  <si>
    <t>2.1.1.1.0101000101800081752</t>
  </si>
  <si>
    <t>2401975037</t>
  </si>
  <si>
    <t>2.1.1.1.0101000103400388579</t>
  </si>
  <si>
    <t>9605392288</t>
  </si>
  <si>
    <t>2.1.1.1.0101000140230186393</t>
  </si>
  <si>
    <t>9605388530</t>
  </si>
  <si>
    <t>2.1.1.1.0101000109700280275</t>
  </si>
  <si>
    <t>3300036715</t>
  </si>
  <si>
    <t>2.1.1.1.0101000100104641261</t>
  </si>
  <si>
    <t>00000012</t>
  </si>
  <si>
    <t>1500682826</t>
  </si>
  <si>
    <t>2.1.1.1.0101000108100053415</t>
  </si>
  <si>
    <t>9605388565</t>
  </si>
  <si>
    <t>2.1.1.1.0101000105700105363</t>
  </si>
  <si>
    <t>3300047063</t>
  </si>
  <si>
    <t>2.1.1.1.0101000101100213881</t>
  </si>
  <si>
    <t>9604939581</t>
  </si>
  <si>
    <t>2.1.1.1.0101000100111833216</t>
  </si>
  <si>
    <t>3300103499</t>
  </si>
  <si>
    <t>2.1.1.1.0101000100116776154</t>
  </si>
  <si>
    <t>9603018352</t>
  </si>
  <si>
    <t>2.1.1.1.0101000122500320811</t>
  </si>
  <si>
    <t>8200111410</t>
  </si>
  <si>
    <t>2.1.1.1.0101000100118794759</t>
  </si>
  <si>
    <t>FIRELYS MIGUELINA FERNANDEZ FERNANDE</t>
  </si>
  <si>
    <t>3200118358</t>
  </si>
  <si>
    <t>2.1.1.1.0101000100100626589</t>
  </si>
  <si>
    <t>9603157118</t>
  </si>
  <si>
    <t>2.1.1.1.0101000101000614899</t>
  </si>
  <si>
    <t>9600071895</t>
  </si>
  <si>
    <t>2.1.1.1.0101000100102030152</t>
  </si>
  <si>
    <t>ENC. SECCION CORRESPONDENCIA Y</t>
  </si>
  <si>
    <t>3300047814</t>
  </si>
  <si>
    <t>2.1.1.1.0101000100200440980</t>
  </si>
  <si>
    <t>3300040468</t>
  </si>
  <si>
    <t>2.1.1.1.0101000100108268269</t>
  </si>
  <si>
    <t>2400587471</t>
  </si>
  <si>
    <t>2.1.1.1.0101000100102893476</t>
  </si>
  <si>
    <t>0230416403</t>
  </si>
  <si>
    <t>2.1.1.1.0101000100109045138</t>
  </si>
  <si>
    <t>9605041433</t>
  </si>
  <si>
    <t>2.1.1.1.0101000100115428625</t>
  </si>
  <si>
    <t>9602247594</t>
  </si>
  <si>
    <t>2.1.1.1.0101000100110114329</t>
  </si>
  <si>
    <t>COORD. BANDA MUSICA REGION CIB</t>
  </si>
  <si>
    <t>3300048664</t>
  </si>
  <si>
    <t>2.1.1.1.0101000104700545140</t>
  </si>
  <si>
    <t>9601938348</t>
  </si>
  <si>
    <t>2.1.1.1.0101000100113179808</t>
  </si>
  <si>
    <t>3300036090</t>
  </si>
  <si>
    <t>2.1.1.1.0101000100103649000</t>
  </si>
  <si>
    <t>3300216218</t>
  </si>
  <si>
    <t>2.1.1.1.0101000100118760677</t>
  </si>
  <si>
    <t>9603683957</t>
  </si>
  <si>
    <t>2.1.1.1.0101000140248676187</t>
  </si>
  <si>
    <t>3300047089</t>
  </si>
  <si>
    <t>2.1.1.1.0101000101100320843</t>
  </si>
  <si>
    <t>9603292601</t>
  </si>
  <si>
    <t>2.1.1.1.0101000104701887541</t>
  </si>
  <si>
    <t>3300036485</t>
  </si>
  <si>
    <t>2.1.1.1.0101000100104098025</t>
  </si>
  <si>
    <t>9600045833</t>
  </si>
  <si>
    <t>2.1.1.1.0101000100112858436</t>
  </si>
  <si>
    <t>3300043944</t>
  </si>
  <si>
    <t>2.1.1.1.0101000100111888723</t>
  </si>
  <si>
    <t>9603082934</t>
  </si>
  <si>
    <t>2.1.1.1.0101000100100215714</t>
  </si>
  <si>
    <t>2000698098</t>
  </si>
  <si>
    <t>2.1.1.1.0101000103400195826</t>
  </si>
  <si>
    <t>8300171890</t>
  </si>
  <si>
    <t>2.1.1.1.0101000100116871047</t>
  </si>
  <si>
    <t>3300029887</t>
  </si>
  <si>
    <t>2.1.1.1.0101000100100497460</t>
  </si>
  <si>
    <t>0801256633</t>
  </si>
  <si>
    <t>2.1.1.1.0101000109300677029</t>
  </si>
  <si>
    <t>9603035352</t>
  </si>
  <si>
    <t>2.1.1.1.0101000100100433374</t>
  </si>
  <si>
    <t>9603101186</t>
  </si>
  <si>
    <t>2.1.1.1.0101000122800011789</t>
  </si>
  <si>
    <t>3300040413</t>
  </si>
  <si>
    <t>2.1.1.1.0101000100108241415</t>
  </si>
  <si>
    <t>9603107038</t>
  </si>
  <si>
    <t>2.1.1.1.0101000104700005335</t>
  </si>
  <si>
    <t>GUSTAVO FLORIAN SEIS</t>
  </si>
  <si>
    <t>3300048224</t>
  </si>
  <si>
    <t>2.1.1.1.0101000102000091658</t>
  </si>
  <si>
    <t>3300162197</t>
  </si>
  <si>
    <t>2.1.1.1.0101000100109868687</t>
  </si>
  <si>
    <t>0130721800</t>
  </si>
  <si>
    <t>2.1.1.1.0101000100100672856</t>
  </si>
  <si>
    <t>HEYDI SOLANO BELEN</t>
  </si>
  <si>
    <t>40221688712</t>
  </si>
  <si>
    <t>9605722235</t>
  </si>
  <si>
    <t>2.1.1.1.0101000140221688712</t>
  </si>
  <si>
    <t>2402151753</t>
  </si>
  <si>
    <t>2.1.1.1.0101000140220166538</t>
  </si>
  <si>
    <t>9604844017</t>
  </si>
  <si>
    <t>2.1.1.1.0101000100103179735</t>
  </si>
  <si>
    <t>9604435074</t>
  </si>
  <si>
    <t>2.1.1.1.0101000107600153840</t>
  </si>
  <si>
    <t>0910208310</t>
  </si>
  <si>
    <t>2.1.1.1.0101000105500343891</t>
  </si>
  <si>
    <t>9605628364</t>
  </si>
  <si>
    <t>2.1.1.1.0101000140224967642</t>
  </si>
  <si>
    <t>9605128261</t>
  </si>
  <si>
    <t>2.1.1.1.0101000104100195413</t>
  </si>
  <si>
    <t>3300210308</t>
  </si>
  <si>
    <t>2.1.1.1.0101000100118528686</t>
  </si>
  <si>
    <t>3300048981</t>
  </si>
  <si>
    <t>2.1.1.1.0101000106000090511</t>
  </si>
  <si>
    <t>9605388577</t>
  </si>
  <si>
    <t>2.1.1.1.0101000140224906251</t>
  </si>
  <si>
    <t>9603032890</t>
  </si>
  <si>
    <t>2.1.1.1.0101000100118528967</t>
  </si>
  <si>
    <t>3300040798</t>
  </si>
  <si>
    <t>2.1.1.1.0101000100108956988</t>
  </si>
  <si>
    <t>8300006224</t>
  </si>
  <si>
    <t>2.1.1.1.0101000100118871680</t>
  </si>
  <si>
    <t>9604313565</t>
  </si>
  <si>
    <t>2.1.1.1.0101000140215376118</t>
  </si>
  <si>
    <t>9603465515</t>
  </si>
  <si>
    <t>2.1.1.1.0101000100112691761</t>
  </si>
  <si>
    <t>9605313528</t>
  </si>
  <si>
    <t>2.1.1.1.0101000122400546341</t>
  </si>
  <si>
    <t>9603522069</t>
  </si>
  <si>
    <t>2.1.1.1.0101000101600188351</t>
  </si>
  <si>
    <t>0102104412</t>
  </si>
  <si>
    <t>2.1.1.1.0101000100109409607</t>
  </si>
  <si>
    <t>8300329189</t>
  </si>
  <si>
    <t>2.1.1.1.0101000140220649640</t>
  </si>
  <si>
    <t>5800162579</t>
  </si>
  <si>
    <t>2.1.1.1.0101000100100250018</t>
  </si>
  <si>
    <t>9600708237</t>
  </si>
  <si>
    <t>2.1.1.1.0101000105401145932</t>
  </si>
  <si>
    <t>3300045829</t>
  </si>
  <si>
    <t>2.1.1.1.0101000100114158140</t>
  </si>
  <si>
    <t>8300006208</t>
  </si>
  <si>
    <t>2.1.1.1.0101000100100621846</t>
  </si>
  <si>
    <t>8300014151</t>
  </si>
  <si>
    <t>2.1.1.1.0101000140221050533</t>
  </si>
  <si>
    <t>3300044383</t>
  </si>
  <si>
    <t>2.1.1.1.0101000100112826037</t>
  </si>
  <si>
    <t>3300044697</t>
  </si>
  <si>
    <t>2.1.1.1.0101000100113649370</t>
  </si>
  <si>
    <t>9603583938</t>
  </si>
  <si>
    <t>2.1.1.1.0101000103105421956</t>
  </si>
  <si>
    <t>9603095223</t>
  </si>
  <si>
    <t>2.1.1.1.0101000100118100270</t>
  </si>
  <si>
    <t>3300038645</t>
  </si>
  <si>
    <t>2.1.1.1.0101000100105759757</t>
  </si>
  <si>
    <t>9604435076</t>
  </si>
  <si>
    <t>2.1.1.1.0101000100109973925</t>
  </si>
  <si>
    <t>0200866998</t>
  </si>
  <si>
    <t>2.1.1.1.0101000100109755280</t>
  </si>
  <si>
    <t>3300158444</t>
  </si>
  <si>
    <t>2.1.1.1.0101000100110953569</t>
  </si>
  <si>
    <t>3300045094</t>
  </si>
  <si>
    <t>2.1.1.1.0101000100114790322</t>
  </si>
  <si>
    <t>9603445672</t>
  </si>
  <si>
    <t>2.1.1.1.0101000100107713745</t>
  </si>
  <si>
    <t>2400960768</t>
  </si>
  <si>
    <t>2.1.1.1.0101000102700260819</t>
  </si>
  <si>
    <t>9604243334</t>
  </si>
  <si>
    <t>2.1.1.1.0101000100300620788</t>
  </si>
  <si>
    <t>3300044862</t>
  </si>
  <si>
    <t>2.1.1.1.0101000100114010713</t>
  </si>
  <si>
    <t>3300035101</t>
  </si>
  <si>
    <t>2.1.1.1.0101000100103601357</t>
  </si>
  <si>
    <t>3300212571</t>
  </si>
  <si>
    <t>2.1.1.1.0101000107300123135</t>
  </si>
  <si>
    <t>9601100201</t>
  </si>
  <si>
    <t>2.1.1.1.0101000140222502334</t>
  </si>
  <si>
    <t>9603074844</t>
  </si>
  <si>
    <t>2.1.1.1.0101000100110660305</t>
  </si>
  <si>
    <t>3300032272</t>
  </si>
  <si>
    <t>2.1.1.1.0101000100101357366</t>
  </si>
  <si>
    <t>3300037507</t>
  </si>
  <si>
    <t>2.1.1.1.0101000100104164777</t>
  </si>
  <si>
    <t>0302043531</t>
  </si>
  <si>
    <t>2.1.1.1.0101000109300524403</t>
  </si>
  <si>
    <t>9603074837</t>
  </si>
  <si>
    <t>2.1.1.1.0101000100100865476</t>
  </si>
  <si>
    <t>3300048059</t>
  </si>
  <si>
    <t>2.1.1.1.0101000101200435418</t>
  </si>
  <si>
    <t>0200883926</t>
  </si>
  <si>
    <t>2.1.1.1.0101000100100673540</t>
  </si>
  <si>
    <t>9604844028</t>
  </si>
  <si>
    <t>2.1.1.1.0101000100119049500</t>
  </si>
  <si>
    <t>9605218878</t>
  </si>
  <si>
    <t>2.1.1.1.0101000102601126796</t>
  </si>
  <si>
    <t>9605628356</t>
  </si>
  <si>
    <t>2.1.1.1.0101000140210296030</t>
  </si>
  <si>
    <t>00000017</t>
  </si>
  <si>
    <t>9600409682</t>
  </si>
  <si>
    <t>2.1.1.1.0101000100116773318</t>
  </si>
  <si>
    <t>8300281984</t>
  </si>
  <si>
    <t>2.1.1.1.0101000100100675321</t>
  </si>
  <si>
    <t>9603095214</t>
  </si>
  <si>
    <t>2.1.1.1.0101000100105684211</t>
  </si>
  <si>
    <t>3300049540</t>
  </si>
  <si>
    <t>2.1.1.1.0101000104900563588</t>
  </si>
  <si>
    <t>KENYA ELIZABETH SENA CAMPS</t>
  </si>
  <si>
    <t>40221894559</t>
  </si>
  <si>
    <t>9604672582</t>
  </si>
  <si>
    <t>2.1.1.1.0101000140221894559</t>
  </si>
  <si>
    <t>9603841436</t>
  </si>
  <si>
    <t>2.1.1.1.0101000100116440959</t>
  </si>
  <si>
    <t>9603082932</t>
  </si>
  <si>
    <t>2.1.1.1.0101000100111497236</t>
  </si>
  <si>
    <t>1602951076</t>
  </si>
  <si>
    <t>2.1.1.1.0101000100118441336</t>
  </si>
  <si>
    <t>9603069019</t>
  </si>
  <si>
    <t>2.1.1.1.0101000100114295421</t>
  </si>
  <si>
    <t>3300041742</t>
  </si>
  <si>
    <t>2.1.1.1.0101000100108824996</t>
  </si>
  <si>
    <t>9605388568</t>
  </si>
  <si>
    <t>2.1.1.1.0101000100110968575</t>
  </si>
  <si>
    <t>3300191197</t>
  </si>
  <si>
    <t>2.1.1.1.0101000122500100676</t>
  </si>
  <si>
    <t>0131410932</t>
  </si>
  <si>
    <t>2.1.1.1.0101000100117464859</t>
  </si>
  <si>
    <t>9605388582</t>
  </si>
  <si>
    <t>2.1.1.1.0101000140213117027</t>
  </si>
  <si>
    <t>9603095218</t>
  </si>
  <si>
    <t>2.1.1.1.0101000109300316818</t>
  </si>
  <si>
    <t>3300032641</t>
  </si>
  <si>
    <t>2.1.1.1.0101000100101720183</t>
  </si>
  <si>
    <t>3300043805</t>
  </si>
  <si>
    <t>2.1.1.1.0101000100111460119</t>
  </si>
  <si>
    <t>3300036582</t>
  </si>
  <si>
    <t>2.1.1.1.0101000100104307053</t>
  </si>
  <si>
    <t>9605394346</t>
  </si>
  <si>
    <t>2.1.1.1.0101000140225198056</t>
  </si>
  <si>
    <t>LISETTE IVONNE MATILDE VEGA SANZ DE</t>
  </si>
  <si>
    <t>9603160585</t>
  </si>
  <si>
    <t>2.1.1.1.0101000100102019304</t>
  </si>
  <si>
    <t>3300042754</t>
  </si>
  <si>
    <t>2.1.1.1.0101000100110929965</t>
  </si>
  <si>
    <t>9603034516</t>
  </si>
  <si>
    <t>2.1.1.1.0101000100112715008</t>
  </si>
  <si>
    <t>2402964759</t>
  </si>
  <si>
    <t>2.1.1.1.0101000122300806241</t>
  </si>
  <si>
    <t>3300037662</t>
  </si>
  <si>
    <t>2.1.1.1.0101000100104452990</t>
  </si>
  <si>
    <t>9600496442</t>
  </si>
  <si>
    <t>2.1.1.1.0101000140223250768</t>
  </si>
  <si>
    <t>3300144351</t>
  </si>
  <si>
    <t>2.1.1.1.0101000100102901402</t>
  </si>
  <si>
    <t>3300048965</t>
  </si>
  <si>
    <t>2.1.1.1.0101000105900090944</t>
  </si>
  <si>
    <t>9604313568</t>
  </si>
  <si>
    <t>2.1.1.1.0101000140224489068</t>
  </si>
  <si>
    <t>3300042123</t>
  </si>
  <si>
    <t>2.1.1.1.0101000100109337980</t>
  </si>
  <si>
    <t>5800092759</t>
  </si>
  <si>
    <t>2.1.1.1.0101000105400873542</t>
  </si>
  <si>
    <t>8300013660</t>
  </si>
  <si>
    <t>2.1.1.1.0101000100100022011</t>
  </si>
  <si>
    <t>3300215824</t>
  </si>
  <si>
    <t>2.1.1.1.0101000106800412618</t>
  </si>
  <si>
    <t>9603074845</t>
  </si>
  <si>
    <t>2.1.1.1.0101000100116432055</t>
  </si>
  <si>
    <t>9603090034</t>
  </si>
  <si>
    <t>2.1.1.1.0101000105600816705</t>
  </si>
  <si>
    <t>3300049508</t>
  </si>
  <si>
    <t>2.1.1.1.0101000104900347818</t>
  </si>
  <si>
    <t>3300032065</t>
  </si>
  <si>
    <t>2.1.1.1.0101000100101184281</t>
  </si>
  <si>
    <t>3300037769</t>
  </si>
  <si>
    <t>2.1.1.1.0101000100104729504</t>
  </si>
  <si>
    <t>LUISANA DOMINGUEZ PEREZ</t>
  </si>
  <si>
    <t>3300048499</t>
  </si>
  <si>
    <t>2.1.1.1.0101000103104518166</t>
  </si>
  <si>
    <t>3300035198</t>
  </si>
  <si>
    <t>2.1.1.1.0101000100103854105</t>
  </si>
  <si>
    <t>2400864770</t>
  </si>
  <si>
    <t>2.1.1.1.0101000100100621507</t>
  </si>
  <si>
    <t>3300129680</t>
  </si>
  <si>
    <t>2.1.1.1.0101000100102648078</t>
  </si>
  <si>
    <t>3300563929</t>
  </si>
  <si>
    <t>2.1.1.1.0101000140224924478</t>
  </si>
  <si>
    <t>3300035127</t>
  </si>
  <si>
    <t>2.1.1.1.0101000100103603015</t>
  </si>
  <si>
    <t>3300031532</t>
  </si>
  <si>
    <t>2.1.1.1.0101000100100787548</t>
  </si>
  <si>
    <t>3300050076</t>
  </si>
  <si>
    <t>2.1.1.1.0101000122300030073</t>
  </si>
  <si>
    <t>3300046624</t>
  </si>
  <si>
    <t>2.1.1.1.0101000100117677989</t>
  </si>
  <si>
    <t>1250029133</t>
  </si>
  <si>
    <t>2.1.1.1.0101000103101284887</t>
  </si>
  <si>
    <t>3300062514</t>
  </si>
  <si>
    <t>2.1.1.1.0101000100200239101</t>
  </si>
  <si>
    <t>3300049919</t>
  </si>
  <si>
    <t>2.1.1.1.0101000108200226895</t>
  </si>
  <si>
    <t>9600409702</t>
  </si>
  <si>
    <t>2.1.1.1.0101000100108710005</t>
  </si>
  <si>
    <t>9603292593</t>
  </si>
  <si>
    <t>2.1.1.1.0101000100118176171</t>
  </si>
  <si>
    <t>3300113447</t>
  </si>
  <si>
    <t>2.1.1.1.0101000105401378137</t>
  </si>
  <si>
    <t>1201676637</t>
  </si>
  <si>
    <t>2.1.1.1.0101000103101551905</t>
  </si>
  <si>
    <t>3300039314</t>
  </si>
  <si>
    <t>2.1.1.1.0101000100108029711</t>
  </si>
  <si>
    <t>MARIO JOSE LEBRON HERNANDEZ</t>
  </si>
  <si>
    <t>00100829399</t>
  </si>
  <si>
    <t>9603074843</t>
  </si>
  <si>
    <t>2.1.1.1.0101000100100829399</t>
  </si>
  <si>
    <t>3300038726</t>
  </si>
  <si>
    <t>2.1.1.1.0101000100106249873</t>
  </si>
  <si>
    <t>MARTHA ALFONSINA DE LA ESP. ROQUEL A</t>
  </si>
  <si>
    <t>3300031286</t>
  </si>
  <si>
    <t>2.1.1.1.0101000100101243806</t>
  </si>
  <si>
    <t>9601142555</t>
  </si>
  <si>
    <t>2.1.1.1.0101000100102376431</t>
  </si>
  <si>
    <t>8300281133</t>
  </si>
  <si>
    <t>2.1.1.1.0101000100109031377</t>
  </si>
  <si>
    <t>9605475509</t>
  </si>
  <si>
    <t>2.1.1.1.0101000122301566190</t>
  </si>
  <si>
    <t>3300045531</t>
  </si>
  <si>
    <t>2.1.1.1.0101000100117021683</t>
  </si>
  <si>
    <t>9603035356</t>
  </si>
  <si>
    <t>2.1.1.1.0101000100109909044</t>
  </si>
  <si>
    <t>9604435067</t>
  </si>
  <si>
    <t>2.1.1.1.0101000102600745703</t>
  </si>
  <si>
    <t>9603101189</t>
  </si>
  <si>
    <t>2.1.1.1.0101000104800799514</t>
  </si>
  <si>
    <t>3300133951</t>
  </si>
  <si>
    <t>2.1.1.1.0101000100109099192</t>
  </si>
  <si>
    <t>9605213143</t>
  </si>
  <si>
    <t>2.1.1.1.0101000100114855828</t>
  </si>
  <si>
    <t>9605218882</t>
  </si>
  <si>
    <t>2.1.1.1.0101000140233292503</t>
  </si>
  <si>
    <t>9603082938</t>
  </si>
  <si>
    <t>2.1.1.1.0101000100118861574</t>
  </si>
  <si>
    <t>3300035554</t>
  </si>
  <si>
    <t>2.1.1.1.0101000100102872660</t>
  </si>
  <si>
    <t>MILAGROS CONSUELO DE LA ALTAGR GERMA</t>
  </si>
  <si>
    <t>9603069016</t>
  </si>
  <si>
    <t>2.1.1.1.0101000100100732460</t>
  </si>
  <si>
    <t>MILQUIADES REYNOSO MARTINEZ</t>
  </si>
  <si>
    <t>22400081497</t>
  </si>
  <si>
    <t>9605722239</t>
  </si>
  <si>
    <t>2.1.1.1.0101000122400081497</t>
  </si>
  <si>
    <t>3300092283</t>
  </si>
  <si>
    <t>2.1.1.1.0101000100116902354</t>
  </si>
  <si>
    <t>1600831842</t>
  </si>
  <si>
    <t>2.1.1.1.0101000106900011724</t>
  </si>
  <si>
    <t>3300035017</t>
  </si>
  <si>
    <t>2.1.1.1.0101000100103417192</t>
  </si>
  <si>
    <t>9603082993</t>
  </si>
  <si>
    <t>2.1.1.1.0101000102200073381</t>
  </si>
  <si>
    <t>3300033349</t>
  </si>
  <si>
    <t>2.1.1.1.0101000100101551851</t>
  </si>
  <si>
    <t>9604435075</t>
  </si>
  <si>
    <t>2.1.1.1.0101000100118534817</t>
  </si>
  <si>
    <t>3300043481</t>
  </si>
  <si>
    <t>2.1.1.1.0101000100112946439</t>
  </si>
  <si>
    <t>8300014135</t>
  </si>
  <si>
    <t>2.1.1.1.0101000100112699426</t>
  </si>
  <si>
    <t>3300101310</t>
  </si>
  <si>
    <t>2.1.1.1.0101000122300245127</t>
  </si>
  <si>
    <t>9604939491</t>
  </si>
  <si>
    <t>2.1.1.1.0101000100107068314</t>
  </si>
  <si>
    <t>3300032382</t>
  </si>
  <si>
    <t>2.1.1.1.0101000100101497840</t>
  </si>
  <si>
    <t>9605388573</t>
  </si>
  <si>
    <t>2.1.1.1.0101000100117835033</t>
  </si>
  <si>
    <t>3300028985</t>
  </si>
  <si>
    <t>2.1.1.1.0101000100100104603</t>
  </si>
  <si>
    <t>3300030876</t>
  </si>
  <si>
    <t>2.1.1.1.0101000100100891860</t>
  </si>
  <si>
    <t>8300281272</t>
  </si>
  <si>
    <t>2.1.1.1.0101000100104328547</t>
  </si>
  <si>
    <t>8300329590</t>
  </si>
  <si>
    <t>2.1.1.1.0101000100114108202</t>
  </si>
  <si>
    <t>9604248808</t>
  </si>
  <si>
    <t>2.1.1.1.0101000100107232829</t>
  </si>
  <si>
    <t>9601345605</t>
  </si>
  <si>
    <t>2.1.1.1.0101000140220286617</t>
  </si>
  <si>
    <t>3300047908</t>
  </si>
  <si>
    <t>2.1.1.1.0101000100300327277</t>
  </si>
  <si>
    <t>0901117798</t>
  </si>
  <si>
    <t>2.1.1.1.0101000105601565020</t>
  </si>
  <si>
    <t>3300049951</t>
  </si>
  <si>
    <t>2.1.1.1.0101000109100013417</t>
  </si>
  <si>
    <t>3300175883</t>
  </si>
  <si>
    <t>2.1.1.1.0101000103104083112</t>
  </si>
  <si>
    <t>3300152877</t>
  </si>
  <si>
    <t>2.1.1.1.0101000100117906156</t>
  </si>
  <si>
    <t>9605388569</t>
  </si>
  <si>
    <t>2.1.1.1.0101000100119230910</t>
  </si>
  <si>
    <t>9604738961</t>
  </si>
  <si>
    <t>2.1.1.1.0101000140224771754</t>
  </si>
  <si>
    <t>9603193059</t>
  </si>
  <si>
    <t>2.1.1.1.0101000100109290684</t>
  </si>
  <si>
    <t>9603568717</t>
  </si>
  <si>
    <t>2.1.1.1.0101000140213694280</t>
  </si>
  <si>
    <t>3300030478</t>
  </si>
  <si>
    <t>2.1.1.1.0101000100100694991</t>
  </si>
  <si>
    <t>9605128264</t>
  </si>
  <si>
    <t>2.1.1.1.0101000100107226912</t>
  </si>
  <si>
    <t>0131532616</t>
  </si>
  <si>
    <t>2.1.1.1.0101000140223559150</t>
  </si>
  <si>
    <t>1101496668</t>
  </si>
  <si>
    <t>2.1.1.1.0101000102300769656</t>
  </si>
  <si>
    <t>8300005704</t>
  </si>
  <si>
    <t>2.1.1.1.0101000101300383823</t>
  </si>
  <si>
    <t>3300170338</t>
  </si>
  <si>
    <t>2.1.1.1.0101000100101830644</t>
  </si>
  <si>
    <t>PIEDAD ALTAGRACIA MONTE DE OCA DE AL</t>
  </si>
  <si>
    <t>3300033268</t>
  </si>
  <si>
    <t>2.1.1.1.0101000100101431864</t>
  </si>
  <si>
    <t>3300040963</t>
  </si>
  <si>
    <t>2.1.1.1.0101000100109122481</t>
  </si>
  <si>
    <t>3300235202</t>
  </si>
  <si>
    <t>2.1.1.1.0101000100100056514</t>
  </si>
  <si>
    <t>9600409691</t>
  </si>
  <si>
    <t>2.1.1.1.0101000122301596932</t>
  </si>
  <si>
    <t>9604435066</t>
  </si>
  <si>
    <t>2.1.1.1.0101000100100337302</t>
  </si>
  <si>
    <t>RAFAEL EMILIO URE¿A OLIVA</t>
  </si>
  <si>
    <t>9600616545</t>
  </si>
  <si>
    <t>2.1.1.1.0101000100118077007</t>
  </si>
  <si>
    <t>9600702467</t>
  </si>
  <si>
    <t>2.1.1.1.0101000105300278412</t>
  </si>
  <si>
    <t>9600356916</t>
  </si>
  <si>
    <t>2.1.1.1.0101000100101922375</t>
  </si>
  <si>
    <t>9601166445</t>
  </si>
  <si>
    <t>2.1.1.1.0101000100115673162</t>
  </si>
  <si>
    <t>0900727532</t>
  </si>
  <si>
    <t>2.1.1.1.0101000105600095953</t>
  </si>
  <si>
    <t>9605388578</t>
  </si>
  <si>
    <t>2.1.1.1.0101000100101063188</t>
  </si>
  <si>
    <t>3300038179</t>
  </si>
  <si>
    <t>2.1.1.1.0101000100105467708</t>
  </si>
  <si>
    <t>RAMON ANTONIO VALDEMAR JIMENEZ BATIS</t>
  </si>
  <si>
    <t>9603107039</t>
  </si>
  <si>
    <t>2.1.1.1.0101000104800297923</t>
  </si>
  <si>
    <t>9600409701</t>
  </si>
  <si>
    <t>2.1.1.1.0101000100100147198</t>
  </si>
  <si>
    <t>9604295129</t>
  </si>
  <si>
    <t>2.1.1.1.0101000101600023145</t>
  </si>
  <si>
    <t>9603583937</t>
  </si>
  <si>
    <t>2.1.1.1.0101000104701401624</t>
  </si>
  <si>
    <t>3300187949</t>
  </si>
  <si>
    <t>2.1.1.1.0101000105601502692</t>
  </si>
  <si>
    <t>9605388567</t>
  </si>
  <si>
    <t>2.1.1.1.0101000140222920023</t>
  </si>
  <si>
    <t>3300047351</t>
  </si>
  <si>
    <t>2.1.1.1.0101000102500417205</t>
  </si>
  <si>
    <t>3300223560</t>
  </si>
  <si>
    <t>2.1.1.1.0101000100111517710</t>
  </si>
  <si>
    <t>9600409692</t>
  </si>
  <si>
    <t>2.1.1.1.0101000109300640506</t>
  </si>
  <si>
    <t>9603101187</t>
  </si>
  <si>
    <t>2.1.1.1.0101000100110866993</t>
  </si>
  <si>
    <t>9603683962</t>
  </si>
  <si>
    <t>2.1.1.1.0101000140237938861</t>
  </si>
  <si>
    <t>9602005273</t>
  </si>
  <si>
    <t>2.1.1.1.0101000140210218562</t>
  </si>
  <si>
    <t>3300190826</t>
  </si>
  <si>
    <t>2.1.1.1.0101000100106833973</t>
  </si>
  <si>
    <t>9603568716</t>
  </si>
  <si>
    <t>2.1.1.1.0101000100114938855</t>
  </si>
  <si>
    <t>3300042204</t>
  </si>
  <si>
    <t>2.1.1.1.0101000100109465179</t>
  </si>
  <si>
    <t>3300036346</t>
  </si>
  <si>
    <t>2.1.1.1.0101000100104033048</t>
  </si>
  <si>
    <t>3300048677</t>
  </si>
  <si>
    <t>2.1.1.1.0101000104700890074</t>
  </si>
  <si>
    <t>9603568713</t>
  </si>
  <si>
    <t>2.1.1.1.0101000122500684331</t>
  </si>
  <si>
    <t>9603568714</t>
  </si>
  <si>
    <t>2.1.1.1.0101000122300649609</t>
  </si>
  <si>
    <t>9603129557</t>
  </si>
  <si>
    <t>2.1.1.1.0101000140220372789</t>
  </si>
  <si>
    <t>9603952562</t>
  </si>
  <si>
    <t>2.1.1.1.0101000122600085405</t>
  </si>
  <si>
    <t>3300044532</t>
  </si>
  <si>
    <t>2.1.1.1.0101000100113200182</t>
  </si>
  <si>
    <t>9604435070</t>
  </si>
  <si>
    <t>2.1.1.1.0101000100400128567</t>
  </si>
  <si>
    <t>8300012315</t>
  </si>
  <si>
    <t>2.1.1.1.0101000105800240839</t>
  </si>
  <si>
    <t>9603335631</t>
  </si>
  <si>
    <t>2.1.1.1.0101000100113598015</t>
  </si>
  <si>
    <t>9603082935</t>
  </si>
  <si>
    <t>2.1.1.1.0101000100112874672</t>
  </si>
  <si>
    <t>9600743004</t>
  </si>
  <si>
    <t>2.1.1.1.0101000140200561831</t>
  </si>
  <si>
    <t>0301652237</t>
  </si>
  <si>
    <t>2.1.1.1.0101000100103194387</t>
  </si>
  <si>
    <t>9605388563</t>
  </si>
  <si>
    <t>2.1.1.1.0101000100112808589</t>
  </si>
  <si>
    <t>3300029751</t>
  </si>
  <si>
    <t>2.1.1.1.0101000100100385061</t>
  </si>
  <si>
    <t>9603101191</t>
  </si>
  <si>
    <t>2.1.1.1.0101000140214733400</t>
  </si>
  <si>
    <t>9605266907</t>
  </si>
  <si>
    <t>2.1.1.1.0101000100116481086</t>
  </si>
  <si>
    <t>9600409681</t>
  </si>
  <si>
    <t>2.1.1.1.0101000100116545245</t>
  </si>
  <si>
    <t>3300029722</t>
  </si>
  <si>
    <t>2.1.1.1.0101000100100370337</t>
  </si>
  <si>
    <t>3520024361</t>
  </si>
  <si>
    <t>2.1.1.1.0101000140237450529</t>
  </si>
  <si>
    <t>3300040361</t>
  </si>
  <si>
    <t>2.1.1.1.0101000100108027061</t>
  </si>
  <si>
    <t>3300146854</t>
  </si>
  <si>
    <t>2.1.1.1.0101000100113533400</t>
  </si>
  <si>
    <t>0700628408</t>
  </si>
  <si>
    <t>2.1.1.1.0101000103700016953</t>
  </si>
  <si>
    <t>3300205821</t>
  </si>
  <si>
    <t>2.1.1.1.0101000100110870813</t>
  </si>
  <si>
    <t>9603107050</t>
  </si>
  <si>
    <t>2.1.1.1.0101000104700109186</t>
  </si>
  <si>
    <t>3300138969</t>
  </si>
  <si>
    <t>2.1.1.1.0101000100114163728</t>
  </si>
  <si>
    <t>9604485214</t>
  </si>
  <si>
    <t>2.1.1.1.0101000101800199265</t>
  </si>
  <si>
    <t>VICTOR MANUEL MATEO PEÑA</t>
  </si>
  <si>
    <t>9603095216</t>
  </si>
  <si>
    <t>2.1.1.1.0101000100104878384</t>
  </si>
  <si>
    <t>0111623062</t>
  </si>
  <si>
    <t>2.1.1.1.0101000101800541300</t>
  </si>
  <si>
    <t>9605394345</t>
  </si>
  <si>
    <t>2.1.1.1.0101000100100979608</t>
  </si>
  <si>
    <t>3300207609</t>
  </si>
  <si>
    <t>2.1.1.1.0101000100100639921</t>
  </si>
  <si>
    <t>3300038713</t>
  </si>
  <si>
    <t>2.1.1.1.0101000100106245822</t>
  </si>
  <si>
    <t>3300046307</t>
  </si>
  <si>
    <t>2.1.1.1.0101000100116360470</t>
  </si>
  <si>
    <t>9603683956</t>
  </si>
  <si>
    <t>2.1.1.1.0101000140213169440</t>
  </si>
  <si>
    <t>9603790443</t>
  </si>
  <si>
    <t>2.1.1.1.0101000100117000687</t>
  </si>
  <si>
    <t>3300038166</t>
  </si>
  <si>
    <t>2.1.1.1.0101000100105458236</t>
  </si>
  <si>
    <t>9605266908</t>
  </si>
  <si>
    <t>2.1.1.1.0101000101800688788</t>
  </si>
  <si>
    <t>9603615746</t>
  </si>
  <si>
    <t>2.1.1.1.0101000100119444156</t>
  </si>
  <si>
    <t>9605628354</t>
  </si>
  <si>
    <t>2.1.1.1.0101000102200231880</t>
  </si>
  <si>
    <t>3300092610</t>
  </si>
  <si>
    <t>2.1.1.1.0101000103100603491</t>
  </si>
  <si>
    <t>3300146676</t>
  </si>
  <si>
    <t>2.1.1.1.0101000100116379322</t>
  </si>
  <si>
    <t>9603292616</t>
  </si>
  <si>
    <t>2.1.1.1.0101000122400758128</t>
  </si>
  <si>
    <t>9603087432</t>
  </si>
  <si>
    <t>2.1.1.1.0101000100117367326</t>
  </si>
  <si>
    <t>9603018353</t>
  </si>
  <si>
    <t>2.1.1.1.0101000100101715613</t>
  </si>
  <si>
    <t>9603193066</t>
  </si>
  <si>
    <t>2.1.1.1.0101000100118145101</t>
  </si>
  <si>
    <t>3300127938</t>
  </si>
  <si>
    <t>2.1.1.1.0101000100118395946</t>
  </si>
  <si>
    <t>9605388564</t>
  </si>
  <si>
    <t>2.1.1.1.0101000100119297539</t>
  </si>
  <si>
    <t>9604672585</t>
  </si>
  <si>
    <t>2.1.1.1.0101000140223943016</t>
  </si>
  <si>
    <t>3300035512</t>
  </si>
  <si>
    <t>2.1.1.1.0101000100102760501</t>
  </si>
  <si>
    <t>9605392290</t>
  </si>
  <si>
    <t>2.1.1.1.0101000140212500751</t>
  </si>
  <si>
    <t>3300190871</t>
  </si>
  <si>
    <t>2.1.1.1.0101000100115518706</t>
  </si>
  <si>
    <t>3300045599</t>
  </si>
  <si>
    <t>2.1.1.1.0101000100117179853</t>
  </si>
  <si>
    <t>3300190813</t>
  </si>
  <si>
    <t>2.1.1.1.0101000100104823786</t>
  </si>
  <si>
    <t>1201465398</t>
  </si>
  <si>
    <t>2.1.1.1.0101000103104607829</t>
  </si>
  <si>
    <t>0005</t>
  </si>
  <si>
    <t>3300046572</t>
  </si>
  <si>
    <t>2.1.1.1.0111000500117606137</t>
  </si>
  <si>
    <t>3300155405</t>
  </si>
  <si>
    <t>2.1.1.1.0111000500200455491</t>
  </si>
  <si>
    <t>3300055204</t>
  </si>
  <si>
    <t>2.1.1.1.0111000500116480328</t>
  </si>
  <si>
    <t>9601909154</t>
  </si>
  <si>
    <t>2.1.1.1.0111000500119468205</t>
  </si>
  <si>
    <t>9603522059</t>
  </si>
  <si>
    <t>2.1.1.1.0111000504000116691</t>
  </si>
  <si>
    <t>0302079424</t>
  </si>
  <si>
    <t>2.1.1.1.0111000500102613379</t>
  </si>
  <si>
    <t>9603522063</t>
  </si>
  <si>
    <t>2.1.1.1.0111000504000014979</t>
  </si>
  <si>
    <t>3300046190</t>
  </si>
  <si>
    <t>2.1.1.1.0111000500115805376</t>
  </si>
  <si>
    <t>3300037277</t>
  </si>
  <si>
    <t>2.1.1.1.0111000500105522965</t>
  </si>
  <si>
    <t>3300046417</t>
  </si>
  <si>
    <t>2.1.1.1.0111000500116817495</t>
  </si>
  <si>
    <t>9603522060</t>
  </si>
  <si>
    <t>2.1.1.1.0111000504000143018</t>
  </si>
  <si>
    <t>3300040031</t>
  </si>
  <si>
    <t>2.1.1.1.0111000500107336927</t>
  </si>
  <si>
    <t>3300041454</t>
  </si>
  <si>
    <t>2.1.1.1.0111000500109862979</t>
  </si>
  <si>
    <t>9600716555</t>
  </si>
  <si>
    <t>2.1.1.1.0111000501300255724</t>
  </si>
  <si>
    <t>3300045188</t>
  </si>
  <si>
    <t>2.1.1.1.0111000500115241150</t>
  </si>
  <si>
    <t>9603522070</t>
  </si>
  <si>
    <t>2.1.1.1.0111000504000017923</t>
  </si>
  <si>
    <t>3300191126</t>
  </si>
  <si>
    <t>2.1.1.1.0111000500112748793</t>
  </si>
  <si>
    <t>9603144205</t>
  </si>
  <si>
    <t>2.1.1.1.0111000522300033705</t>
  </si>
  <si>
    <t>9602911458</t>
  </si>
  <si>
    <t>2.1.1.1.0111000540221068394</t>
  </si>
  <si>
    <t>9603522055</t>
  </si>
  <si>
    <t>2.1.1.1.0111000504000142598</t>
  </si>
  <si>
    <t>3300044176</t>
  </si>
  <si>
    <t>2.1.1.1.0111000500112336425</t>
  </si>
  <si>
    <t>FARAILDA E DE LAS M MARTINEZ HERNAND</t>
  </si>
  <si>
    <t>3300028532</t>
  </si>
  <si>
    <t>2.1.1.1.0111000500100016559</t>
  </si>
  <si>
    <t>3300066413</t>
  </si>
  <si>
    <t>2.1.1.1.0111000502600066829</t>
  </si>
  <si>
    <t>9603522065</t>
  </si>
  <si>
    <t>2.1.1.1.0111000504000139024</t>
  </si>
  <si>
    <t>3300040125</t>
  </si>
  <si>
    <t>2.1.1.1.0111000500107638991</t>
  </si>
  <si>
    <t>3300042770</t>
  </si>
  <si>
    <t>2.1.1.1.0111000500110975059</t>
  </si>
  <si>
    <t>3300033158</t>
  </si>
  <si>
    <t>2.1.1.1.0111000500102395787</t>
  </si>
  <si>
    <t>3300041182</t>
  </si>
  <si>
    <t>2.1.1.1.0111000500109415844</t>
  </si>
  <si>
    <t>3300204246</t>
  </si>
  <si>
    <t>2.1.1.1.0111000500104043005</t>
  </si>
  <si>
    <t>3300169080</t>
  </si>
  <si>
    <t>2.1.1.1.0111000500111508636</t>
  </si>
  <si>
    <t>3300045845</t>
  </si>
  <si>
    <t>2.1.1.1.0111000500114175631</t>
  </si>
  <si>
    <t>2320240446</t>
  </si>
  <si>
    <t>2.1.1.1.0111000500107721375</t>
  </si>
  <si>
    <t>9604037879</t>
  </si>
  <si>
    <t>2.1.1.1.0111000504000091522</t>
  </si>
  <si>
    <t>3300204275</t>
  </si>
  <si>
    <t>2.1.1.1.0111000500118923481</t>
  </si>
  <si>
    <t>3300029104</t>
  </si>
  <si>
    <t>2.1.1.1.0111000500100123462</t>
  </si>
  <si>
    <t>8300011293</t>
  </si>
  <si>
    <t>2.1.1.1.0111000500117951079</t>
  </si>
  <si>
    <t>9603522054</t>
  </si>
  <si>
    <t>2.1.1.1.0111000504000109043</t>
  </si>
  <si>
    <t>8300281162</t>
  </si>
  <si>
    <t>2.1.1.1.0111000500201260627</t>
  </si>
  <si>
    <t>3300059624</t>
  </si>
  <si>
    <t>2.1.1.1.0111000500110975398</t>
  </si>
  <si>
    <t>9600716556</t>
  </si>
  <si>
    <t>2.1.1.1.0111000500114222656</t>
  </si>
  <si>
    <t>9600692734</t>
  </si>
  <si>
    <t>2.1.1.1.0111000504701339527</t>
  </si>
  <si>
    <t>9600716560</t>
  </si>
  <si>
    <t>2.1.1.1.0111000500119461168</t>
  </si>
  <si>
    <t>0700809900</t>
  </si>
  <si>
    <t>2.1.1.1.0111000504900072812</t>
  </si>
  <si>
    <t>3300029159</t>
  </si>
  <si>
    <t>2.1.1.1.0111000500100132232</t>
  </si>
  <si>
    <t>3300032997</t>
  </si>
  <si>
    <t>2.1.1.1.0111000500102202462</t>
  </si>
  <si>
    <t>3300049100</t>
  </si>
  <si>
    <t>2.1.1.1.0111000507300049678</t>
  </si>
  <si>
    <t>9600367364</t>
  </si>
  <si>
    <t>2.1.1.1.0111000504701670483</t>
  </si>
  <si>
    <t>9603023538</t>
  </si>
  <si>
    <t>2.1.1.1.0111000500101709491</t>
  </si>
  <si>
    <t>3300041975</t>
  </si>
  <si>
    <t>2.1.1.1.0111000500109159285</t>
  </si>
  <si>
    <t>3300048509</t>
  </si>
  <si>
    <t>2.1.1.1.0111000503300146127</t>
  </si>
  <si>
    <t>3300211158</t>
  </si>
  <si>
    <t>2.1.1.1.0111000500102581949</t>
  </si>
  <si>
    <t>3300029719</t>
  </si>
  <si>
    <t>2.1.1.1.0111000500100368042</t>
  </si>
  <si>
    <t>3300090939</t>
  </si>
  <si>
    <t>2.1.1.1.0111000505900184028</t>
  </si>
  <si>
    <t>3300036061</t>
  </si>
  <si>
    <t>2.1.1.1.0111000500103528899</t>
  </si>
  <si>
    <t>3300093347</t>
  </si>
  <si>
    <t>2.1.1.1.0111000500112607742</t>
  </si>
  <si>
    <t>3300163536</t>
  </si>
  <si>
    <t>2.1.1.1.0111000500100637529</t>
  </si>
  <si>
    <t>9603522071</t>
  </si>
  <si>
    <t>2.1.1.1.0111000504000124943</t>
  </si>
  <si>
    <t>1202416579</t>
  </si>
  <si>
    <t>2.1.1.1.0111000503103779710</t>
  </si>
  <si>
    <t>9605278393</t>
  </si>
  <si>
    <t>2.1.1.1.0111000540200584817</t>
  </si>
  <si>
    <t>3300040617</t>
  </si>
  <si>
    <t>2.1.1.1.0111000500108594813</t>
  </si>
  <si>
    <t>3300092212</t>
  </si>
  <si>
    <t>2.1.1.1.0111000500112764295</t>
  </si>
  <si>
    <t>3300028561</t>
  </si>
  <si>
    <t>2.1.1.1.0111000500100021856</t>
  </si>
  <si>
    <t>MARTA BERNARDITA DE LOURDES MEJIA DE</t>
  </si>
  <si>
    <t>0200741408</t>
  </si>
  <si>
    <t>2.1.1.1.0111000500116111014</t>
  </si>
  <si>
    <t>3300140957</t>
  </si>
  <si>
    <t>2.1.1.1.0111000503700825130</t>
  </si>
  <si>
    <t>ENCARGADO (A)  ARCHIVO</t>
  </si>
  <si>
    <t>3300066112</t>
  </si>
  <si>
    <t>2.1.1.1.0111000500107286049</t>
  </si>
  <si>
    <t>3300047830</t>
  </si>
  <si>
    <t>2.1.1.1.0111000500200459329</t>
  </si>
  <si>
    <t>3300140863</t>
  </si>
  <si>
    <t>2.1.1.1.0111000500101140408</t>
  </si>
  <si>
    <t>9603522064</t>
  </si>
  <si>
    <t>2.1.1.1.0111000504000104176</t>
  </si>
  <si>
    <t>NIEVES PAOLA FELIZ SANTIAGO</t>
  </si>
  <si>
    <t>40238054122</t>
  </si>
  <si>
    <t>9605722243</t>
  </si>
  <si>
    <t>2.1.1.1.0111000540238054122</t>
  </si>
  <si>
    <t>9605628365</t>
  </si>
  <si>
    <t>2.1.1.1.0111000540237778754</t>
  </si>
  <si>
    <t>3300041496</t>
  </si>
  <si>
    <t>2.1.1.1.0111000500109924704</t>
  </si>
  <si>
    <t>3300038399</t>
  </si>
  <si>
    <t>2.1.1.1.0111000500105653083</t>
  </si>
  <si>
    <t>2404395591</t>
  </si>
  <si>
    <t>2.1.1.1.0111000500110150976</t>
  </si>
  <si>
    <t>3300036430</t>
  </si>
  <si>
    <t>2.1.1.1.0111000500104069885</t>
  </si>
  <si>
    <t>9603522053</t>
  </si>
  <si>
    <t>2.1.1.1.0111000504000016016</t>
  </si>
  <si>
    <t>3300032780</t>
  </si>
  <si>
    <t>2.1.1.1.0111000500101885598</t>
  </si>
  <si>
    <t>3300040455</t>
  </si>
  <si>
    <t>2.1.1.1.0111000500108260761</t>
  </si>
  <si>
    <t>3300037484</t>
  </si>
  <si>
    <t>2.1.1.1.0111000500104158324</t>
  </si>
  <si>
    <t>9603527783</t>
  </si>
  <si>
    <t>2.1.1.1.0111000540210424962</t>
  </si>
  <si>
    <t>3300033572</t>
  </si>
  <si>
    <t>2.1.1.1.0111000500101752251</t>
  </si>
  <si>
    <t>0700806165</t>
  </si>
  <si>
    <t>2.1.1.1.0111000504000074833</t>
  </si>
  <si>
    <t>9604037868</t>
  </si>
  <si>
    <t>2.1.1.1.0111000504000138430</t>
  </si>
  <si>
    <t>ROSA EVANGELISTA DE LOS BISONO ESPAI</t>
  </si>
  <si>
    <t>9600409686</t>
  </si>
  <si>
    <t>2.1.1.1.0111000500101005627</t>
  </si>
  <si>
    <t>3300044079</t>
  </si>
  <si>
    <t>2.1.1.1.0111000500112134432</t>
  </si>
  <si>
    <t>0600602741</t>
  </si>
  <si>
    <t>2.1.1.1.0111000504100136219</t>
  </si>
  <si>
    <t>1250028231</t>
  </si>
  <si>
    <t>2.1.1.1.0111000500109591685</t>
  </si>
  <si>
    <t>3300037824</t>
  </si>
  <si>
    <t>2.1.1.1.0111000500104874789</t>
  </si>
  <si>
    <t>0700806178</t>
  </si>
  <si>
    <t>2.1.1.1.0111000503700079951</t>
  </si>
  <si>
    <t>3300029984</t>
  </si>
  <si>
    <t>2.1.1.1.0111000500100538008</t>
  </si>
  <si>
    <t>3300066167</t>
  </si>
  <si>
    <t>2.1.1.1.0111000500114938830</t>
  </si>
  <si>
    <t>3300032515</t>
  </si>
  <si>
    <t>2.1.1.1.0111000500101631950</t>
  </si>
  <si>
    <t>0111156953</t>
  </si>
  <si>
    <t>2.1.1.1.0111000504000015703</t>
  </si>
  <si>
    <t>1620610995</t>
  </si>
  <si>
    <t>2.1.1.1.0111000504200051706</t>
  </si>
  <si>
    <t>3300037196</t>
  </si>
  <si>
    <t>2.1.1.1.0111000500105484430</t>
  </si>
  <si>
    <t>3300046828</t>
  </si>
  <si>
    <t>2.1.1.1.0111000500200157360</t>
  </si>
  <si>
    <t>2420150549</t>
  </si>
  <si>
    <t>2.1.1.1.0111000540209263827</t>
  </si>
  <si>
    <t>9605628353</t>
  </si>
  <si>
    <t>2.1.1.1.0111000540234299895</t>
  </si>
  <si>
    <t>3300036621</t>
  </si>
  <si>
    <t>2.1.1.1.0111000500104321773</t>
  </si>
  <si>
    <t>9603253161</t>
  </si>
  <si>
    <t>2.1.1.1.0111000522300531641</t>
  </si>
  <si>
    <t>3300045049</t>
  </si>
  <si>
    <t>2.1.1.1.0111000500114742661</t>
  </si>
  <si>
    <t>9603522058</t>
  </si>
  <si>
    <t>2.1.1.1.0111000504000017915</t>
  </si>
  <si>
    <t>3300042330</t>
  </si>
  <si>
    <t>2.1.1.1.0111000500109713776</t>
  </si>
  <si>
    <t>9600630122</t>
  </si>
  <si>
    <t>2.1.1.1.0111000500117619197</t>
  </si>
  <si>
    <t>1201847071</t>
  </si>
  <si>
    <t>2.1.1.1.0111000503102856477</t>
  </si>
  <si>
    <t>0901105739</t>
  </si>
  <si>
    <t>2.1.1.1.0111000504702063126</t>
  </si>
  <si>
    <t>3300038360</t>
  </si>
  <si>
    <t>2.1.1.1.0111000500105605232</t>
  </si>
  <si>
    <t>3300041519</t>
  </si>
  <si>
    <t>2.1.1.1.0111000500109987834</t>
  </si>
  <si>
    <t>06</t>
  </si>
  <si>
    <t>1202349963</t>
  </si>
  <si>
    <t>2.1.1.1.0113000103102784380</t>
  </si>
  <si>
    <t>9603278254</t>
  </si>
  <si>
    <t>2.1.1.1.0113000140229319203</t>
  </si>
  <si>
    <t>3300037604</t>
  </si>
  <si>
    <t>2.1.1.1.0113000100104359898</t>
  </si>
  <si>
    <t>9604037871</t>
  </si>
  <si>
    <t>2.1.1.1.0113000103103151944</t>
  </si>
  <si>
    <t>3300036841</t>
  </si>
  <si>
    <t>2.1.1.1.0113000100104963855</t>
  </si>
  <si>
    <t>2100436328</t>
  </si>
  <si>
    <t>2.1.1.1.0113000102600737759</t>
  </si>
  <si>
    <t>0130230825</t>
  </si>
  <si>
    <t>2.1.1.1.0113000100101756237</t>
  </si>
  <si>
    <t>9605388576</t>
  </si>
  <si>
    <t>2.1.1.1.0113000140210058208</t>
  </si>
  <si>
    <t>3300043876</t>
  </si>
  <si>
    <t>2.1.1.1.0113000100111579025</t>
  </si>
  <si>
    <t>0302036292</t>
  </si>
  <si>
    <t>2.1.1.1.0113000100112838248</t>
  </si>
  <si>
    <t>9604313616</t>
  </si>
  <si>
    <t>2.1.1.1.0113000103103248211</t>
  </si>
  <si>
    <t>ENC. RELACIONES INTERNACIONALE</t>
  </si>
  <si>
    <t>3300031011</t>
  </si>
  <si>
    <t>2.1.1.1.0113000100100996420</t>
  </si>
  <si>
    <t>1250028590</t>
  </si>
  <si>
    <t>2.1.1.1.0113000103100529928</t>
  </si>
  <si>
    <t>9605394348</t>
  </si>
  <si>
    <t>2.1.1.1.0113000140226466148</t>
  </si>
  <si>
    <t>9603278251</t>
  </si>
  <si>
    <t>2.1.1.1.0113000100117733790</t>
  </si>
  <si>
    <t>1250029214</t>
  </si>
  <si>
    <t>2.1.1.1.0113000103101552739</t>
  </si>
  <si>
    <t>3300042589</t>
  </si>
  <si>
    <t>2.1.1.1.0113000100110618931</t>
  </si>
  <si>
    <t>3300048143</t>
  </si>
  <si>
    <t>2.1.1.1.0113000101300070438</t>
  </si>
  <si>
    <t>9603644418</t>
  </si>
  <si>
    <t>2.1.1.1.0113000100117916510</t>
  </si>
  <si>
    <t>9604615983</t>
  </si>
  <si>
    <t>2.1.1.1.0113000140239817873</t>
  </si>
  <si>
    <t>1250029007</t>
  </si>
  <si>
    <t>2.1.1.1.0113000103101076457</t>
  </si>
  <si>
    <t>1250028859</t>
  </si>
  <si>
    <t>2.1.1.1.0113000103100965593</t>
  </si>
  <si>
    <t>COORDINADOR (A) DE COMPENSACIO</t>
  </si>
  <si>
    <t>1620209283</t>
  </si>
  <si>
    <t>2.1.1.1.0113000101100013935</t>
  </si>
  <si>
    <t>1250028587</t>
  </si>
  <si>
    <t>2.1.1.1.0113000103100481906</t>
  </si>
  <si>
    <t>3300037206</t>
  </si>
  <si>
    <t>2.1.1.1.0113000100105495485</t>
  </si>
  <si>
    <t>9603292614</t>
  </si>
  <si>
    <t>2.1.1.1.0113000100112400478</t>
  </si>
  <si>
    <t>5800650780</t>
  </si>
  <si>
    <t>2.1.1.1.0113000100100110170</t>
  </si>
  <si>
    <t>9603683969</t>
  </si>
  <si>
    <t>2.1.1.1.0113000100108245598</t>
  </si>
  <si>
    <t>3300049595</t>
  </si>
  <si>
    <t>2.1.1.1.0113000105200068137</t>
  </si>
  <si>
    <t>9604295142</t>
  </si>
  <si>
    <t>2.1.1.1.0113000103104922004</t>
  </si>
  <si>
    <t>9605218871</t>
  </si>
  <si>
    <t>2.1.1.1.0113000103105257996</t>
  </si>
  <si>
    <t>9605396400</t>
  </si>
  <si>
    <t>2.1.1.1.0113000122400706671</t>
  </si>
  <si>
    <t>3300032719</t>
  </si>
  <si>
    <t>2.1.1.1.0113000100101831683</t>
  </si>
  <si>
    <t>0201045666</t>
  </si>
  <si>
    <t>2.1.1.1.0113000100110153889</t>
  </si>
  <si>
    <t>9603769983</t>
  </si>
  <si>
    <t>2.1.1.1.0113000100102392792</t>
  </si>
  <si>
    <t>3300049663</t>
  </si>
  <si>
    <t>2.1.1.1.0113000105600994197</t>
  </si>
  <si>
    <t>3300033954</t>
  </si>
  <si>
    <t>2.1.1.1.0113000100102255130</t>
  </si>
  <si>
    <t>2401920024</t>
  </si>
  <si>
    <t>2.1.1.1.0113000100114070055</t>
  </si>
  <si>
    <t>3300034270</t>
  </si>
  <si>
    <t>2.1.1.1.0113000100102527090</t>
  </si>
  <si>
    <t>3300047377</t>
  </si>
  <si>
    <t>2.1.1.1.0113000102600368134</t>
  </si>
  <si>
    <t>3300199610</t>
  </si>
  <si>
    <t>2.1.1.1.0113000105400125836</t>
  </si>
  <si>
    <t>3300061612</t>
  </si>
  <si>
    <t>2.1.1.1.0113000100114354285</t>
  </si>
  <si>
    <t>3300042880</t>
  </si>
  <si>
    <t>2.1.1.1.0113000100111375846</t>
  </si>
  <si>
    <t>3300083014</t>
  </si>
  <si>
    <t>2.1.1.1.0113000103104183649</t>
  </si>
  <si>
    <t>3300061418</t>
  </si>
  <si>
    <t>2.1.1.1.0113000100102490778</t>
  </si>
  <si>
    <t>1250028260</t>
  </si>
  <si>
    <t>2.1.1.1.0113000103100035744</t>
  </si>
  <si>
    <t>3300033161</t>
  </si>
  <si>
    <t>2.1.1.1.0113000100102402310</t>
  </si>
  <si>
    <t>9605054284</t>
  </si>
  <si>
    <t>2.1.1.1.0113000140226651574</t>
  </si>
  <si>
    <t>3300174114</t>
  </si>
  <si>
    <t>2.1.1.1.0113000101700121401</t>
  </si>
  <si>
    <t>9603769993</t>
  </si>
  <si>
    <t>2.1.1.1.0113000103103248922</t>
  </si>
  <si>
    <t>3300034403</t>
  </si>
  <si>
    <t>2.1.1.1.0113000100102646502</t>
  </si>
  <si>
    <t>9605394343</t>
  </si>
  <si>
    <t>2.1.1.1.0113000100116001801</t>
  </si>
  <si>
    <t>00000014</t>
  </si>
  <si>
    <t>3300047034</t>
  </si>
  <si>
    <t>2.1.1.1.0113000101000714343</t>
  </si>
  <si>
    <t>9601293900</t>
  </si>
  <si>
    <t>2.1.1.1.0113000103103410308</t>
  </si>
  <si>
    <t>3300030164</t>
  </si>
  <si>
    <t>2.1.1.1.0113000100100582980</t>
  </si>
  <si>
    <t>3300041344</t>
  </si>
  <si>
    <t>2.1.1.1.0113000100109606525</t>
  </si>
  <si>
    <t>9602596105</t>
  </si>
  <si>
    <t>2.1.1.1.0113000103101942286</t>
  </si>
  <si>
    <t>1201321652</t>
  </si>
  <si>
    <t>2.1.1.1.0113000103101523656</t>
  </si>
  <si>
    <t>3300035088</t>
  </si>
  <si>
    <t>2.1.1.1.0113000100103593034</t>
  </si>
  <si>
    <t>3300043452</t>
  </si>
  <si>
    <t>2.1.1.1.0113000100112859798</t>
  </si>
  <si>
    <t>9603184266</t>
  </si>
  <si>
    <t>2.1.1.1.0113000140212588772</t>
  </si>
  <si>
    <t>1202350004</t>
  </si>
  <si>
    <t>2.1.1.1.0113000103103062786</t>
  </si>
  <si>
    <t>3300044765</t>
  </si>
  <si>
    <t>2.1.1.1.0113000100113742118</t>
  </si>
  <si>
    <t>9605394347</t>
  </si>
  <si>
    <t>2.1.1.1.0113000100115496168</t>
  </si>
  <si>
    <t>9603855950</t>
  </si>
  <si>
    <t>2.1.1.1.0113000101201194451</t>
  </si>
  <si>
    <t>9605388529</t>
  </si>
  <si>
    <t>2.1.1.1.0113000101001193646</t>
  </si>
  <si>
    <t>9600708244</t>
  </si>
  <si>
    <t>2.1.1.1.0113000100119317527</t>
  </si>
  <si>
    <t>9605278381</t>
  </si>
  <si>
    <t>2.1.1.1.0113000103101225054</t>
  </si>
  <si>
    <t>9603522066</t>
  </si>
  <si>
    <t>2.1.1.1.0113000105900153833</t>
  </si>
  <si>
    <t>3300147633</t>
  </si>
  <si>
    <t>2.1.1.1.0113000122500343623</t>
  </si>
  <si>
    <t>3300049786</t>
  </si>
  <si>
    <t>2.1.1.1.0113000106800138346</t>
  </si>
  <si>
    <t>9603253167</t>
  </si>
  <si>
    <t>2.1.1.1.0113000140208923512</t>
  </si>
  <si>
    <t>1201955044</t>
  </si>
  <si>
    <t>2.1.1.1.0113000104600247532</t>
  </si>
  <si>
    <t>3300034717</t>
  </si>
  <si>
    <t>2.1.1.1.0113000100103019600</t>
  </si>
  <si>
    <t>9603769994</t>
  </si>
  <si>
    <t>2.1.1.1.0113000101000777662</t>
  </si>
  <si>
    <t>3300041328</t>
  </si>
  <si>
    <t>2.1.1.1.0113000100109593558</t>
  </si>
  <si>
    <t>3300151166</t>
  </si>
  <si>
    <t>2.1.1.1.0113000100114006976</t>
  </si>
  <si>
    <t>3300200127</t>
  </si>
  <si>
    <t>2.1.1.1.0113000110800091836</t>
  </si>
  <si>
    <t>9603278255</t>
  </si>
  <si>
    <t>2.1.1.1.0113000103101881310</t>
  </si>
  <si>
    <t>3300138901</t>
  </si>
  <si>
    <t>2.1.1.1.0113000100102039690</t>
  </si>
  <si>
    <t>3300140892</t>
  </si>
  <si>
    <t>2.1.1.1.0113000100116981531</t>
  </si>
  <si>
    <t>3300147002</t>
  </si>
  <si>
    <t>2.1.1.1.0113000122500153824</t>
  </si>
  <si>
    <t>1250028697</t>
  </si>
  <si>
    <t>2.1.1.1.0113000103100789951</t>
  </si>
  <si>
    <t>3300199445</t>
  </si>
  <si>
    <t>2.1.1.1.0113000107100255715</t>
  </si>
  <si>
    <t>3300049948</t>
  </si>
  <si>
    <t>2.1.1.1.0113000109000126566</t>
  </si>
  <si>
    <t>3300034966</t>
  </si>
  <si>
    <t>2.1.1.1.0113000100103394441</t>
  </si>
  <si>
    <t>3300035169</t>
  </si>
  <si>
    <t>2.1.1.1.0113000100103827887</t>
  </si>
  <si>
    <t>3300199270</t>
  </si>
  <si>
    <t>2.1.1.1.0113000100109377333</t>
  </si>
  <si>
    <t>1020139900</t>
  </si>
  <si>
    <t>2.1.1.1.0113000101600063489</t>
  </si>
  <si>
    <t>3300201663</t>
  </si>
  <si>
    <t>2.1.1.1.0113000100105306864</t>
  </si>
  <si>
    <t>3300043711</t>
  </si>
  <si>
    <t>2.1.1.1.0113000100111177564</t>
  </si>
  <si>
    <t>2401138353</t>
  </si>
  <si>
    <t>2.1.1.1.0113000100109067769</t>
  </si>
  <si>
    <t>1202350017</t>
  </si>
  <si>
    <t>2.1.1.1.0113000103104329119</t>
  </si>
  <si>
    <t>1250030067</t>
  </si>
  <si>
    <t>2.1.1.1.0113000109500068185</t>
  </si>
  <si>
    <t>8300189028</t>
  </si>
  <si>
    <t>2.1.1.1.0113000100114454952</t>
  </si>
  <si>
    <t>9603683968</t>
  </si>
  <si>
    <t>2.1.1.1.0113000100100560879</t>
  </si>
  <si>
    <t>1240145509</t>
  </si>
  <si>
    <t>2.1.1.1.0113000103102792870</t>
  </si>
  <si>
    <t>1201321623</t>
  </si>
  <si>
    <t>2.1.1.1.0113000103100296627</t>
  </si>
  <si>
    <t>3300041991</t>
  </si>
  <si>
    <t>2.1.1.1.0113000100109163535</t>
  </si>
  <si>
    <t>3300062404</t>
  </si>
  <si>
    <t>2.1.1.1.0113000100108958109</t>
  </si>
  <si>
    <t>3300048460</t>
  </si>
  <si>
    <t>2.1.1.1.0113000103104056563</t>
  </si>
  <si>
    <t>3300063584</t>
  </si>
  <si>
    <t>2.1.1.1.0113000100100078831</t>
  </si>
  <si>
    <t>1250029531</t>
  </si>
  <si>
    <t>2.1.1.1.0113000103102438540</t>
  </si>
  <si>
    <t>3300091475</t>
  </si>
  <si>
    <t>2.1.1.1.0113000100112940028</t>
  </si>
  <si>
    <t>3300041645</t>
  </si>
  <si>
    <t>2.1.1.1.0113000100110318797</t>
  </si>
  <si>
    <t>9603683965</t>
  </si>
  <si>
    <t>2.1.1.1.0113000103104521186</t>
  </si>
  <si>
    <t>1202173663</t>
  </si>
  <si>
    <t>2.1.1.1.0113000103104587906</t>
  </si>
  <si>
    <t>1020139670</t>
  </si>
  <si>
    <t>2.1.1.1.0113000140221301753</t>
  </si>
  <si>
    <t>9605278384</t>
  </si>
  <si>
    <t>2.1.1.1.0113000100115029480</t>
  </si>
  <si>
    <t>9603101185</t>
  </si>
  <si>
    <t>2.1.1.1.0113000100118172816</t>
  </si>
  <si>
    <t>3300046420</t>
  </si>
  <si>
    <t>2.1.1.1.0113000100116821000</t>
  </si>
  <si>
    <t>3300038564</t>
  </si>
  <si>
    <t>2.1.1.1.0113000100105731087</t>
  </si>
  <si>
    <t>3300048813</t>
  </si>
  <si>
    <t>2.1.1.1.0113000105200101383</t>
  </si>
  <si>
    <t>3300039796</t>
  </si>
  <si>
    <t>2.1.1.1.0113000100106538077</t>
  </si>
  <si>
    <t>3300133061</t>
  </si>
  <si>
    <t>2.1.1.1.0113000100113757231</t>
  </si>
  <si>
    <t>9603377278</t>
  </si>
  <si>
    <t>2.1.1.1.0113000140238644708</t>
  </si>
  <si>
    <t>JENIFFER BARBRA NUÑEZ GUIO</t>
  </si>
  <si>
    <t>9603687042</t>
  </si>
  <si>
    <t>2.1.1.1.0113000100109061663</t>
  </si>
  <si>
    <t>9603861871</t>
  </si>
  <si>
    <t>2.1.1.1.0113000100100896901</t>
  </si>
  <si>
    <t>9602388686</t>
  </si>
  <si>
    <t>2.1.1.1.0113000140222908994</t>
  </si>
  <si>
    <t>1202349934</t>
  </si>
  <si>
    <t>2.1.1.1.0113000103102932021</t>
  </si>
  <si>
    <t>1250029405</t>
  </si>
  <si>
    <t>2.1.1.1.0113000103102165838</t>
  </si>
  <si>
    <t>3300113353</t>
  </si>
  <si>
    <t>2.1.1.1.0113000101200907143</t>
  </si>
  <si>
    <t>3300041739</t>
  </si>
  <si>
    <t>2.1.1.1.0113000100108819889</t>
  </si>
  <si>
    <t>3300061421</t>
  </si>
  <si>
    <t>2.1.1.1.0113000100104882030</t>
  </si>
  <si>
    <t>9604295127</t>
  </si>
  <si>
    <t>2.1.1.1.0113000140234595425</t>
  </si>
  <si>
    <t>3300034539</t>
  </si>
  <si>
    <t>2.1.1.1.0113000100102830049</t>
  </si>
  <si>
    <t>3300092623</t>
  </si>
  <si>
    <t>2.1.1.1.0113000103102751074</t>
  </si>
  <si>
    <t>9603292608</t>
  </si>
  <si>
    <t>2.1.1.1.0113000100200666089</t>
  </si>
  <si>
    <t>JOSE MIGUEL ANGULO MORROBEL</t>
  </si>
  <si>
    <t>8300281489</t>
  </si>
  <si>
    <t>2.1.1.1.0113000100113884134</t>
  </si>
  <si>
    <t>3300063610</t>
  </si>
  <si>
    <t>2.1.1.1.0113000100103260014</t>
  </si>
  <si>
    <t>1201852095</t>
  </si>
  <si>
    <t>2.1.1.1.0113000103103104281</t>
  </si>
  <si>
    <t>3300112985</t>
  </si>
  <si>
    <t>2.1.1.1.0113000103102243155</t>
  </si>
  <si>
    <t>9604295135</t>
  </si>
  <si>
    <t>2.1.1.1.0113000103100816440</t>
  </si>
  <si>
    <t>1250029395</t>
  </si>
  <si>
    <t>2.1.1.1.0113000103102156621</t>
  </si>
  <si>
    <t>JOSE SINENCIO APOLINAR ESPINAL TAVER</t>
  </si>
  <si>
    <t>1250029081</t>
  </si>
  <si>
    <t>2.1.1.1.0113000103101147639</t>
  </si>
  <si>
    <t>1250028736</t>
  </si>
  <si>
    <t>2.1.1.1.0113000103100813116</t>
  </si>
  <si>
    <t>1250028655</t>
  </si>
  <si>
    <t>2.1.1.1.0113000103100673106</t>
  </si>
  <si>
    <t>3300040387</t>
  </si>
  <si>
    <t>2.1.1.1.0113000100108186925</t>
  </si>
  <si>
    <t>3300030627</t>
  </si>
  <si>
    <t>2.1.1.1.0113000100100756808</t>
  </si>
  <si>
    <t>3300041399</t>
  </si>
  <si>
    <t>2.1.1.1.0113000100109626853</t>
  </si>
  <si>
    <t>9604748922</t>
  </si>
  <si>
    <t>2.1.1.1.0113000100117774141</t>
  </si>
  <si>
    <t>9604748920</t>
  </si>
  <si>
    <t>2.1.1.1.0113000100101794337</t>
  </si>
  <si>
    <t>9600935820</t>
  </si>
  <si>
    <t>2.1.1.1.0113000103104776871</t>
  </si>
  <si>
    <t>3300031930</t>
  </si>
  <si>
    <t>2.1.1.1.0113000100101066306</t>
  </si>
  <si>
    <t>3300041658</t>
  </si>
  <si>
    <t>2.1.1.1.0113000100110434958</t>
  </si>
  <si>
    <t>0800878630</t>
  </si>
  <si>
    <t>2.1.1.1.0113000100111251427</t>
  </si>
  <si>
    <t>1250029942</t>
  </si>
  <si>
    <t>2.1.1.1.0113000103500086073</t>
  </si>
  <si>
    <t>1250028273</t>
  </si>
  <si>
    <t>2.1.1.1.0113000103100043722</t>
  </si>
  <si>
    <t>1201798609</t>
  </si>
  <si>
    <t>2.1.1.1.0113000104700042395</t>
  </si>
  <si>
    <t>3300034380</t>
  </si>
  <si>
    <t>2.1.1.1.0113000100102632577</t>
  </si>
  <si>
    <t>9604295123</t>
  </si>
  <si>
    <t>2.1.1.1.0113000103100719610</t>
  </si>
  <si>
    <t>9603082933</t>
  </si>
  <si>
    <t>2.1.1.1.0113000103700733789</t>
  </si>
  <si>
    <t>0301652305</t>
  </si>
  <si>
    <t>2.1.1.1.0113000105300354122</t>
  </si>
  <si>
    <t>3300049935</t>
  </si>
  <si>
    <t>2.1.1.1.0113000108600048410</t>
  </si>
  <si>
    <t>3300043931</t>
  </si>
  <si>
    <t>2.1.1.1.0113000100111885521</t>
  </si>
  <si>
    <t>9603361860</t>
  </si>
  <si>
    <t>2.1.1.1.0113000140210930778</t>
  </si>
  <si>
    <t>9603278249</t>
  </si>
  <si>
    <t>2.1.1.1.0113000100118600378</t>
  </si>
  <si>
    <t>9603855945</t>
  </si>
  <si>
    <t>2.1.1.1.0113000101200876447</t>
  </si>
  <si>
    <t>3300034704</t>
  </si>
  <si>
    <t>2.1.1.1.0113000100103018289</t>
  </si>
  <si>
    <t>1250028817</t>
  </si>
  <si>
    <t>2.1.1.1.0113000103100891930</t>
  </si>
  <si>
    <t>1250029036</t>
  </si>
  <si>
    <t>2.1.1.1.0113000103101094104</t>
  </si>
  <si>
    <t>3300049142</t>
  </si>
  <si>
    <t>2.1.1.1.0113000107500083543</t>
  </si>
  <si>
    <t>1250029298</t>
  </si>
  <si>
    <t>2.1.1.1.0113000103101939555</t>
  </si>
  <si>
    <t>3300127802</t>
  </si>
  <si>
    <t>2.1.1.1.0113000103103189886</t>
  </si>
  <si>
    <t>1201332395</t>
  </si>
  <si>
    <t>2.1.1.1.0113000100107766438</t>
  </si>
  <si>
    <t>3300034212</t>
  </si>
  <si>
    <t>2.1.1.1.0113000100102486479</t>
  </si>
  <si>
    <t>1240145512</t>
  </si>
  <si>
    <t>2.1.1.1.0113000103102027665</t>
  </si>
  <si>
    <t>1250028574</t>
  </si>
  <si>
    <t>2.1.1.1.0113000103100473077</t>
  </si>
  <si>
    <t>3300036867</t>
  </si>
  <si>
    <t>2.1.1.1.0113000100104979042</t>
  </si>
  <si>
    <t>3300035114</t>
  </si>
  <si>
    <t>2.1.1.1.0113000100103601977</t>
  </si>
  <si>
    <t>LYDANIA PEÑA GARCIA</t>
  </si>
  <si>
    <t>40221606987</t>
  </si>
  <si>
    <t>9604939490</t>
  </si>
  <si>
    <t>2.1.1.1.0113000140221606987</t>
  </si>
  <si>
    <t>9603343236</t>
  </si>
  <si>
    <t>2.1.1.1.0113000100119077030</t>
  </si>
  <si>
    <t>3300095824</t>
  </si>
  <si>
    <t>2.1.1.1.0113000100108665217</t>
  </si>
  <si>
    <t>3300043863</t>
  </si>
  <si>
    <t>2.1.1.1.0113000100111574216</t>
  </si>
  <si>
    <t>3300040565</t>
  </si>
  <si>
    <t>2.1.1.1.0113000100108543455</t>
  </si>
  <si>
    <t>1201321665</t>
  </si>
  <si>
    <t>2.1.1.1.0113000103101855355</t>
  </si>
  <si>
    <t>3300049346</t>
  </si>
  <si>
    <t>2.1.1.1.0113000122300142522</t>
  </si>
  <si>
    <t>1250029502</t>
  </si>
  <si>
    <t>2.1.1.1.0113000103102432857</t>
  </si>
  <si>
    <t>3300101268</t>
  </si>
  <si>
    <t>2.1.1.1.0113000100115230872</t>
  </si>
  <si>
    <t>MARIA DEL CARMEN VICENTE YEPES</t>
  </si>
  <si>
    <t>9600409418</t>
  </si>
  <si>
    <t>2.1.1.1.0113000100111140851</t>
  </si>
  <si>
    <t>3300038098</t>
  </si>
  <si>
    <t>2.1.1.1.0113000100105279012</t>
  </si>
  <si>
    <t>3300042505</t>
  </si>
  <si>
    <t>2.1.1.1.0113000100110141819</t>
  </si>
  <si>
    <t>3300033420</t>
  </si>
  <si>
    <t>2.1.1.1.0113000100101605459</t>
  </si>
  <si>
    <t>9605628366</t>
  </si>
  <si>
    <t>2.1.1.1.0113000103100138027</t>
  </si>
  <si>
    <t>3300059569</t>
  </si>
  <si>
    <t>2.1.1.1.0113000100102428109</t>
  </si>
  <si>
    <t>1201597363</t>
  </si>
  <si>
    <t>2.1.1.1.0113000103900145610</t>
  </si>
  <si>
    <t>MEDERLING MONTERO JAQUE</t>
  </si>
  <si>
    <t>00115524225</t>
  </si>
  <si>
    <t>9605722238</t>
  </si>
  <si>
    <t>2.1.1.1.0113000100115524225</t>
  </si>
  <si>
    <t>3300063607</t>
  </si>
  <si>
    <t>2.1.1.1.0113000100102527835</t>
  </si>
  <si>
    <t>3300201854</t>
  </si>
  <si>
    <t>2.1.1.1.0113000122300948084</t>
  </si>
  <si>
    <t>3300042275</t>
  </si>
  <si>
    <t>2.1.1.1.0113000100109511535</t>
  </si>
  <si>
    <t>3300047238</t>
  </si>
  <si>
    <t>2.1.1.1.0113000101800086025</t>
  </si>
  <si>
    <t>8300329778</t>
  </si>
  <si>
    <t>2.1.1.1.0113000100108810128</t>
  </si>
  <si>
    <t>1250030083</t>
  </si>
  <si>
    <t>2.1.1.1.0113000109500169926</t>
  </si>
  <si>
    <t>3300038111</t>
  </si>
  <si>
    <t>2.1.1.1.0113000100105407381</t>
  </si>
  <si>
    <t>MODESTO ANTONIO FELIZ EUGENIO</t>
  </si>
  <si>
    <t>1250028215</t>
  </si>
  <si>
    <t>2.1.1.1.0113000100102201928</t>
  </si>
  <si>
    <t>3300211161</t>
  </si>
  <si>
    <t>2.1.1.1.0113000100105508691</t>
  </si>
  <si>
    <t>3300048033</t>
  </si>
  <si>
    <t>2.1.1.1.0113000101200290128</t>
  </si>
  <si>
    <t>1250028448</t>
  </si>
  <si>
    <t>2.1.1.1.0113000103100343627</t>
  </si>
  <si>
    <t>1201345175</t>
  </si>
  <si>
    <t>2.1.1.1.0113000103104500800</t>
  </si>
  <si>
    <t>9601209887</t>
  </si>
  <si>
    <t>2.1.1.1.0113000140222119212</t>
  </si>
  <si>
    <t>3300048114</t>
  </si>
  <si>
    <t>2.1.1.1.0113000101200873238</t>
  </si>
  <si>
    <t>3300204741</t>
  </si>
  <si>
    <t>2.1.1.1.0113000100114834443</t>
  </si>
  <si>
    <t>1250028286</t>
  </si>
  <si>
    <t>2.1.1.1.0113000103100048564</t>
  </si>
  <si>
    <t>3300197023</t>
  </si>
  <si>
    <t>2.1.1.1.0113000122500010073</t>
  </si>
  <si>
    <t>3300028833</t>
  </si>
  <si>
    <t>2.1.1.1.0113000100100092360</t>
  </si>
  <si>
    <t>0111156856</t>
  </si>
  <si>
    <t>2.1.1.1.0113000100100061621</t>
  </si>
  <si>
    <t>3300157283</t>
  </si>
  <si>
    <t>2.1.1.1.0113000100103693826</t>
  </si>
  <si>
    <t>9603855947</t>
  </si>
  <si>
    <t>2.1.1.1.0113000101200029799</t>
  </si>
  <si>
    <t>1250029670</t>
  </si>
  <si>
    <t>2.1.1.1.0113000103102990110</t>
  </si>
  <si>
    <t>9603035358</t>
  </si>
  <si>
    <t>2.1.1.1.0113000105401069371</t>
  </si>
  <si>
    <t>3300032188</t>
  </si>
  <si>
    <t>2.1.1.1.0113000100101302412</t>
  </si>
  <si>
    <t>1250028875</t>
  </si>
  <si>
    <t>2.1.1.1.0113000103100999154</t>
  </si>
  <si>
    <t>3300044299</t>
  </si>
  <si>
    <t>2.1.1.1.0113000100112729223</t>
  </si>
  <si>
    <t>1250028383</t>
  </si>
  <si>
    <t>2.1.1.1.0113000103100221021</t>
  </si>
  <si>
    <t>2400370646</t>
  </si>
  <si>
    <t>2.1.1.1.0113000100102741501</t>
  </si>
  <si>
    <t>9603095215</t>
  </si>
  <si>
    <t>2.1.1.1.0113000101001083680</t>
  </si>
  <si>
    <t>RAUL ESTEVEZ TORRES</t>
  </si>
  <si>
    <t>05900129817</t>
  </si>
  <si>
    <t>PORTERO</t>
  </si>
  <si>
    <t>9605722234</t>
  </si>
  <si>
    <t>2.1.1.1.0113000105900129817</t>
  </si>
  <si>
    <t>3300033336</t>
  </si>
  <si>
    <t>2.1.1.1.0113000100101550051</t>
  </si>
  <si>
    <t>9603292609</t>
  </si>
  <si>
    <t>2.1.1.1.0113000122500889567</t>
  </si>
  <si>
    <t>3300033734</t>
  </si>
  <si>
    <t>2.1.1.1.0113000100101919843</t>
  </si>
  <si>
    <t>RICARDO ANTONIO PEREZ MORALES</t>
  </si>
  <si>
    <t>40226494413</t>
  </si>
  <si>
    <t>9605722237</t>
  </si>
  <si>
    <t>2.1.1.1.0113000140226494413</t>
  </si>
  <si>
    <t>3300044927</t>
  </si>
  <si>
    <t>2.1.1.1.0113000100114100100</t>
  </si>
  <si>
    <t>1020139625</t>
  </si>
  <si>
    <t>2.1.1.1.0113000101600044521</t>
  </si>
  <si>
    <t>1250029104</t>
  </si>
  <si>
    <t>2.1.1.1.0113000103101179251</t>
  </si>
  <si>
    <t>3300034225</t>
  </si>
  <si>
    <t>2.1.1.1.0113000100102490356</t>
  </si>
  <si>
    <t>3300166481</t>
  </si>
  <si>
    <t>2.1.1.1.0113000100111044152</t>
  </si>
  <si>
    <t>3300201197</t>
  </si>
  <si>
    <t>2.1.1.1.0113000100119221729</t>
  </si>
  <si>
    <t>9605388580</t>
  </si>
  <si>
    <t>2.1.1.1.0113000103700781424</t>
  </si>
  <si>
    <t>3300031778</t>
  </si>
  <si>
    <t>2.1.1.1.0113000100100926740</t>
  </si>
  <si>
    <t>9603278252</t>
  </si>
  <si>
    <t>2.1.1.1.0113000140224430807</t>
  </si>
  <si>
    <t>3300159731</t>
  </si>
  <si>
    <t>2.1.1.1.0113000103101496077</t>
  </si>
  <si>
    <t>3300032560</t>
  </si>
  <si>
    <t>2.1.1.1.0113000100101637627</t>
  </si>
  <si>
    <t>3300113308</t>
  </si>
  <si>
    <t>2.1.1.1.0113000100107516346</t>
  </si>
  <si>
    <t>9605218875</t>
  </si>
  <si>
    <t>2.1.1.1.0113000100113317648</t>
  </si>
  <si>
    <t>3300220534</t>
  </si>
  <si>
    <t>2.1.1.1.0113000100103783510</t>
  </si>
  <si>
    <t>8300188773</t>
  </si>
  <si>
    <t>2.1.1.1.0113000100115136731</t>
  </si>
  <si>
    <t>3300048363</t>
  </si>
  <si>
    <t>2.1.1.1.0113000103100040389</t>
  </si>
  <si>
    <t>3300146993</t>
  </si>
  <si>
    <t>2.1.1.1.0113000100300624327</t>
  </si>
  <si>
    <t>1250028545</t>
  </si>
  <si>
    <t>2.1.1.1.0113000103100421258</t>
  </si>
  <si>
    <t>3300044590</t>
  </si>
  <si>
    <t>2.1.1.1.0113000100113479703</t>
  </si>
  <si>
    <t>3300063678</t>
  </si>
  <si>
    <t>2.1.1.1.0113000100117537563</t>
  </si>
  <si>
    <t>9601375247</t>
  </si>
  <si>
    <t>2.1.1.1.0113000122300832627</t>
  </si>
  <si>
    <t>9603263940</t>
  </si>
  <si>
    <t>2.1.1.1.0113000140227063241</t>
  </si>
  <si>
    <t>3300042068</t>
  </si>
  <si>
    <t>2.1.1.1.0113000100109215871</t>
  </si>
  <si>
    <t>0301795181</t>
  </si>
  <si>
    <t>2.1.1.1.0113000100109098954</t>
  </si>
  <si>
    <t>9604295124</t>
  </si>
  <si>
    <t>2.1.1.1.0113000103104359397</t>
  </si>
  <si>
    <t>8300011235</t>
  </si>
  <si>
    <t>2.1.1.1.0113000100113827547</t>
  </si>
  <si>
    <t>1201852079</t>
  </si>
  <si>
    <t>2.1.1.1.0113000103101032930</t>
  </si>
  <si>
    <t>9603335625</t>
  </si>
  <si>
    <t>2.1.1.1.0113000100102513918</t>
  </si>
  <si>
    <t>2320231507</t>
  </si>
  <si>
    <t>2.1.1.1.0113000100104231154</t>
  </si>
  <si>
    <t>9604295130</t>
  </si>
  <si>
    <t>2.1.1.1.0113000103103852715</t>
  </si>
  <si>
    <t>3300048318</t>
  </si>
  <si>
    <t>2.1.1.1.0113000102700006576</t>
  </si>
  <si>
    <t>1250028516</t>
  </si>
  <si>
    <t>2.1.1.1.0113000103100378706</t>
  </si>
  <si>
    <t>3300039424</t>
  </si>
  <si>
    <t>2.1.1.1.0113000100108165150</t>
  </si>
  <si>
    <t>1201955031</t>
  </si>
  <si>
    <t>2.1.1.1.0113000103600318004</t>
  </si>
  <si>
    <t>1250029654</t>
  </si>
  <si>
    <t>2.1.1.1.0113000103102941071</t>
  </si>
  <si>
    <t>1020139654</t>
  </si>
  <si>
    <t>2.1.1.1.0113000101600177693</t>
  </si>
  <si>
    <t>3300030588</t>
  </si>
  <si>
    <t>2.1.1.1.0113000100100744473</t>
  </si>
  <si>
    <t>1201597347</t>
  </si>
  <si>
    <t>2.1.1.1.0113000103100141443</t>
  </si>
  <si>
    <t>9603074839</t>
  </si>
  <si>
    <t>2.1.1.1.0113000100117101162</t>
  </si>
  <si>
    <t>1202043311</t>
  </si>
  <si>
    <t>2.1.1.1.0113000103105480283</t>
  </si>
  <si>
    <t>9604656614</t>
  </si>
  <si>
    <t>2.1.1.1.0113000140215400819</t>
  </si>
  <si>
    <t>9603278253</t>
  </si>
  <si>
    <t>2.1.1.1.0113000140224044624</t>
  </si>
  <si>
    <t>9605218872</t>
  </si>
  <si>
    <t>2.1.1.1.0113000100116432311</t>
  </si>
  <si>
    <t>9604550431</t>
  </si>
  <si>
    <t>2.1.1.1.0113000103103268680</t>
  </si>
  <si>
    <t>3300166465</t>
  </si>
  <si>
    <t>2.1.1.1.0113000100105234538</t>
  </si>
  <si>
    <t>3300146980</t>
  </si>
  <si>
    <t>2.1.1.1.0113000100109106682</t>
  </si>
  <si>
    <t>YULISSA YEN CAMPUSANO</t>
  </si>
  <si>
    <t>40213451632</t>
  </si>
  <si>
    <t>9605722242</t>
  </si>
  <si>
    <t>2.1.1.1.0113000140213451632</t>
  </si>
  <si>
    <t>9603353412</t>
  </si>
  <si>
    <t>2.1.1.1.0113000103102006214</t>
  </si>
  <si>
    <t>1250028914</t>
  </si>
  <si>
    <t>2.1.1.1.0113000103101025819</t>
  </si>
  <si>
    <t>3300129745</t>
  </si>
  <si>
    <t>2.1.1.1.0113000100104883459</t>
  </si>
  <si>
    <t>06231004</t>
  </si>
  <si>
    <t>TECNICO(A) DE COMPRAS</t>
  </si>
  <si>
    <t>DEPTO. DE COMPRAS Y CONTRATACIONES</t>
  </si>
  <si>
    <t>2.1.1.2.0301000100104112487</t>
  </si>
  <si>
    <t>06210000</t>
  </si>
  <si>
    <t>DIR. DE PARTICIPACION POPULAR</t>
  </si>
  <si>
    <t>2.1.1.2.0301000100102587144</t>
  </si>
  <si>
    <t>06165003</t>
  </si>
  <si>
    <t>DIR. DE RECURSOS HUMANOS</t>
  </si>
  <si>
    <t>2.1.1.2.0301000100116024829</t>
  </si>
  <si>
    <t>06163501</t>
  </si>
  <si>
    <t>2.1.1.2.0301000122300687054</t>
  </si>
  <si>
    <t>06217500</t>
  </si>
  <si>
    <t>ANALISTA DE PRESUPUESTO</t>
  </si>
  <si>
    <t>DIR. ADMINISTRATIVA</t>
  </si>
  <si>
    <t>2.1.1.2.0301000100108956988</t>
  </si>
  <si>
    <t>06205501</t>
  </si>
  <si>
    <t>ANALISTA FINANCIERO (A)</t>
  </si>
  <si>
    <t>DEPTO. DE EJECUCION PRESUPUESTARIA</t>
  </si>
  <si>
    <t>2.1.1.2.0301000109300524403</t>
  </si>
  <si>
    <t>2.1.1.2.0301000101200435418</t>
  </si>
  <si>
    <t>06166500</t>
  </si>
  <si>
    <t>ENCARGADO(A)</t>
  </si>
  <si>
    <t>DEPTO. DE DESARROLLO INSTITUCIONAL</t>
  </si>
  <si>
    <t>2.1.1.2.0301000100108824996</t>
  </si>
  <si>
    <t>06187500</t>
  </si>
  <si>
    <t>2.1.1.2.0301000100111574216</t>
  </si>
  <si>
    <t>06187501</t>
  </si>
  <si>
    <t>2.1.1.2.0301000100102428109</t>
  </si>
  <si>
    <t>06168000</t>
  </si>
  <si>
    <t>DEPTO. DE COOPERACION INTERNACIONAL</t>
  </si>
  <si>
    <t>2.1.1.2.0301000122300245127</t>
  </si>
  <si>
    <t>06247508</t>
  </si>
  <si>
    <t>VICEMINIST. DE CREATIVIDAD Y FORMACION</t>
  </si>
  <si>
    <t>2.1.1.2.0301000104700890074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</si>
  <si>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</si>
  <si>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</si>
  <si>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</si>
  <si>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</si>
  <si>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</si>
  <si>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</si>
  <si>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2.1.1.2.0501000100119352466</t>
  </si>
  <si>
    <t>0200837192</t>
  </si>
  <si>
    <t>2.1.1.2.0801000100800008005</t>
  </si>
  <si>
    <t>9603769985</t>
  </si>
  <si>
    <t>2.1.1.2.0801000140249580172</t>
  </si>
  <si>
    <t>9605322558</t>
  </si>
  <si>
    <t>2.1.1.2.0801000103701144101</t>
  </si>
  <si>
    <t>9604313570</t>
  </si>
  <si>
    <t>2.1.1.2.0801000140224157558</t>
  </si>
  <si>
    <t>9603107047</t>
  </si>
  <si>
    <t>2.1.1.2.0801000100118216456</t>
  </si>
  <si>
    <t>9603104806</t>
  </si>
  <si>
    <t>2.1.1.2.0801000140225053665</t>
  </si>
  <si>
    <t>9604844032</t>
  </si>
  <si>
    <t>2.1.1.2.0801000140225770268</t>
  </si>
  <si>
    <t>AMARILIS ANTINEA SUAREZ DE QUEVEDO</t>
  </si>
  <si>
    <t>9603465519</t>
  </si>
  <si>
    <t>2.1.1.2.0801000100114388291</t>
  </si>
  <si>
    <t>9603886842</t>
  </si>
  <si>
    <t>2.1.1.2.0801000100118334176</t>
  </si>
  <si>
    <t>ANA JOVINA PERALTA CABA</t>
  </si>
  <si>
    <t>07300021396</t>
  </si>
  <si>
    <t>9605722236</t>
  </si>
  <si>
    <t>2.1.1.2.0801000107300021396</t>
  </si>
  <si>
    <t>DEPARTAMENTO DE RELACIONES LABORALES Y S</t>
  </si>
  <si>
    <t>9605388572</t>
  </si>
  <si>
    <t>2.1.1.2.0801000140213715739</t>
  </si>
  <si>
    <t>9604313567</t>
  </si>
  <si>
    <t>2.1.1.2.0801000140222493062</t>
  </si>
  <si>
    <t>9604057764</t>
  </si>
  <si>
    <t>2.1.1.2.0801000100102103215</t>
  </si>
  <si>
    <t>9603107051</t>
  </si>
  <si>
    <t>2.1.1.2.0801000104900340979</t>
  </si>
  <si>
    <t>9600701922</t>
  </si>
  <si>
    <t>2.1.1.2.0801000122500507730</t>
  </si>
  <si>
    <t>9604037874</t>
  </si>
  <si>
    <t>2.1.1.2.0801000100101045581</t>
  </si>
  <si>
    <t>9604037876</t>
  </si>
  <si>
    <t>2.1.1.2.0801000122300104381</t>
  </si>
  <si>
    <t>9605392287</t>
  </si>
  <si>
    <t>2.1.1.2.0801000102301301327</t>
  </si>
  <si>
    <t>9603157114</t>
  </si>
  <si>
    <t>2.1.1.2.0801000140223069481</t>
  </si>
  <si>
    <t>9605322559</t>
  </si>
  <si>
    <t>2.1.1.2.0801000140223339603</t>
  </si>
  <si>
    <t>9604037878</t>
  </si>
  <si>
    <t>2.1.1.2.0801000100103894622</t>
  </si>
  <si>
    <t>9605218873</t>
  </si>
  <si>
    <t>2.1.1.2.0801000140227447402</t>
  </si>
  <si>
    <t>9604844042</t>
  </si>
  <si>
    <t>2.1.1.2.0801000140230750834</t>
  </si>
  <si>
    <t>9605322560</t>
  </si>
  <si>
    <t>2.1.1.2.0801000122900288279</t>
  </si>
  <si>
    <t>9603107044</t>
  </si>
  <si>
    <t>2.1.1.2.0801000104500157039</t>
  </si>
  <si>
    <t>9603253165</t>
  </si>
  <si>
    <t>2.1.1.2.0801000102200015705</t>
  </si>
  <si>
    <t>9604550430</t>
  </si>
  <si>
    <t>2.1.1.2.0801000140222047041</t>
  </si>
  <si>
    <t>2340153630</t>
  </si>
  <si>
    <t>2.1.1.2.0801000122300650151</t>
  </si>
  <si>
    <t>9604037870</t>
  </si>
  <si>
    <t>2.1.1.2.0801000100101958809</t>
  </si>
  <si>
    <t>0301018240</t>
  </si>
  <si>
    <t>2.1.1.2.0801000106800394857</t>
  </si>
  <si>
    <t>9603253177</t>
  </si>
  <si>
    <t>2.1.1.2.0801000140227942592</t>
  </si>
  <si>
    <t>9605278385</t>
  </si>
  <si>
    <t>2.1.1.2.0801000103105111490</t>
  </si>
  <si>
    <t>9603157113</t>
  </si>
  <si>
    <t>2.1.1.2.0801000107100044697</t>
  </si>
  <si>
    <t>DIRECCION DE PROMOCION DEL TURISMO Y ART</t>
  </si>
  <si>
    <t>9603292606</t>
  </si>
  <si>
    <t>2.1.1.2.0801000100100663608</t>
  </si>
  <si>
    <t>9600409684</t>
  </si>
  <si>
    <t>2.1.1.2.0801000100115281446</t>
  </si>
  <si>
    <t>9603539965</t>
  </si>
  <si>
    <t>2.1.1.2.0801000103700700663</t>
  </si>
  <si>
    <t>9605320072</t>
  </si>
  <si>
    <t>2.1.1.2.0801000100104095245</t>
  </si>
  <si>
    <t>9605322551</t>
  </si>
  <si>
    <t>2.1.1.2.0801000140223519840</t>
  </si>
  <si>
    <t>9605218879</t>
  </si>
  <si>
    <t>2.1.1.2.0801000100118913599</t>
  </si>
  <si>
    <t>9604844040</t>
  </si>
  <si>
    <t>2.1.1.2.0801000140221054386</t>
  </si>
  <si>
    <t>2420141367</t>
  </si>
  <si>
    <t>2.1.1.2.0801000100118321538</t>
  </si>
  <si>
    <t>9603885326</t>
  </si>
  <si>
    <t>2.1.1.2.0801000100101844918</t>
  </si>
  <si>
    <t>CLAUDIA PATRICIA PORTORREAL SERRANO</t>
  </si>
  <si>
    <t>00112891049</t>
  </si>
  <si>
    <t>DEPARTAMENTO DE ORGANIZACION DEL TRABAJO</t>
  </si>
  <si>
    <t>9603163854</t>
  </si>
  <si>
    <t>2.1.1.2.0801000100112891049</t>
  </si>
  <si>
    <t>9603981249</t>
  </si>
  <si>
    <t>2.1.1.2.0801000100113482814</t>
  </si>
  <si>
    <t>9603522056</t>
  </si>
  <si>
    <t>2.1.1.2.0801000140220999276</t>
  </si>
  <si>
    <t>9600701920</t>
  </si>
  <si>
    <t>2.1.1.2.0801000103103485854</t>
  </si>
  <si>
    <t>ANALISTA DESARROLLO INSTITUCIO</t>
  </si>
  <si>
    <t>2480080855</t>
  </si>
  <si>
    <t>2.1.1.2.0801000104701081517</t>
  </si>
  <si>
    <t>9603353403</t>
  </si>
  <si>
    <t>2.1.1.2.0801000100117903229</t>
  </si>
  <si>
    <t>0101791088</t>
  </si>
  <si>
    <t>2.1.1.2.0801000100103799557</t>
  </si>
  <si>
    <t>9605278392</t>
  </si>
  <si>
    <t>2.1.1.2.0801000104100181587</t>
  </si>
  <si>
    <t>9601876312</t>
  </si>
  <si>
    <t>2.1.1.2.0801000103103587022</t>
  </si>
  <si>
    <t>9602605324</t>
  </si>
  <si>
    <t>2.1.1.2.0801000105400888169</t>
  </si>
  <si>
    <t>9603449301</t>
  </si>
  <si>
    <t>2.1.1.2.0801000100201635919</t>
  </si>
  <si>
    <t>9604548109</t>
  </si>
  <si>
    <t>2.1.1.2.0801000140226080253</t>
  </si>
  <si>
    <t>9603841434</t>
  </si>
  <si>
    <t>2.1.1.2.0801000122400337873</t>
  </si>
  <si>
    <t>0301377761</t>
  </si>
  <si>
    <t>2.1.1.2.0801000100100028026</t>
  </si>
  <si>
    <t>9603107041</t>
  </si>
  <si>
    <t>2.1.1.2.0801000100100325885</t>
  </si>
  <si>
    <t>9601985134</t>
  </si>
  <si>
    <t>2.1.1.2.0801000122500121193</t>
  </si>
  <si>
    <t>9603335627</t>
  </si>
  <si>
    <t>2.1.1.2.0801000101200878955</t>
  </si>
  <si>
    <t>9605218881</t>
  </si>
  <si>
    <t>2.1.1.2.0801000100118436088</t>
  </si>
  <si>
    <t>9605388581</t>
  </si>
  <si>
    <t>2.1.1.2.0801000122500052802</t>
  </si>
  <si>
    <t>0600256058</t>
  </si>
  <si>
    <t>2.1.1.2.0801000104100156878</t>
  </si>
  <si>
    <t>9603465516</t>
  </si>
  <si>
    <t>2.1.1.2.0801000103102597527</t>
  </si>
  <si>
    <t>9605628357</t>
  </si>
  <si>
    <t>2.1.1.2.0801000140215442522</t>
  </si>
  <si>
    <t>9604313600</t>
  </si>
  <si>
    <t>2.1.1.2.0801000140222037588</t>
  </si>
  <si>
    <t>9604295131</t>
  </si>
  <si>
    <t>2.1.1.2.0801000103400487710</t>
  </si>
  <si>
    <t>5300071356</t>
  </si>
  <si>
    <t>2.1.1.2.0801000100118103936</t>
  </si>
  <si>
    <t>9603292602</t>
  </si>
  <si>
    <t>2.1.1.2.0801000140200638373</t>
  </si>
  <si>
    <t>9603157106</t>
  </si>
  <si>
    <t>2.1.1.2.0801000107700060689</t>
  </si>
  <si>
    <t>0100869775</t>
  </si>
  <si>
    <t>2.1.1.2.0801000100100126408</t>
  </si>
  <si>
    <t>FIOR D' ALEXANDRA DEL ROSARIO LOPEZ</t>
  </si>
  <si>
    <t>9601004033</t>
  </si>
  <si>
    <t>2.1.1.2.0801000103101030090</t>
  </si>
  <si>
    <t>9604367656</t>
  </si>
  <si>
    <t>2.1.1.2.0801000100109774125</t>
  </si>
  <si>
    <t>0101688081</t>
  </si>
  <si>
    <t>2.1.1.2.0801000100108990128</t>
  </si>
  <si>
    <t>9603292600</t>
  </si>
  <si>
    <t>2.1.1.2.0801000100114793904</t>
  </si>
  <si>
    <t>9604037875</t>
  </si>
  <si>
    <t>2.1.1.2.0801000100119377711</t>
  </si>
  <si>
    <t>8300279705</t>
  </si>
  <si>
    <t>2.1.1.2.0801000140222788057</t>
  </si>
  <si>
    <t>1620591373</t>
  </si>
  <si>
    <t>2.1.1.2.0801000100118759612</t>
  </si>
  <si>
    <t>GISBEL GUERRA RODRIGUEZ</t>
  </si>
  <si>
    <t>00118019926</t>
  </si>
  <si>
    <t>9605683528</t>
  </si>
  <si>
    <t>2.1.1.2.0801000100118019926</t>
  </si>
  <si>
    <t>9600988723</t>
  </si>
  <si>
    <t>2.1.1.2.0801000100115647794</t>
  </si>
  <si>
    <t>9604848795</t>
  </si>
  <si>
    <t>2.1.1.2.0801000100105241160</t>
  </si>
  <si>
    <t>9603361861</t>
  </si>
  <si>
    <t>2.1.1.2.0801000100103644092</t>
  </si>
  <si>
    <t>9603269801</t>
  </si>
  <si>
    <t>2.1.1.2.0801000100107331290</t>
  </si>
  <si>
    <t>9605322556</t>
  </si>
  <si>
    <t>2.1.1.2.0801000100107187486</t>
  </si>
  <si>
    <t>9605388269</t>
  </si>
  <si>
    <t>2.1.1.2.0801000140200424329</t>
  </si>
  <si>
    <t>9603885325</t>
  </si>
  <si>
    <t>2.1.1.2.0801000105400832688</t>
  </si>
  <si>
    <t>9605322546</t>
  </si>
  <si>
    <t>2.1.1.2.0801000102300095383</t>
  </si>
  <si>
    <t>9604295126</t>
  </si>
  <si>
    <t>2.1.1.2.0801000140200402218</t>
  </si>
  <si>
    <t>9603193062</t>
  </si>
  <si>
    <t>2.1.1.2.0801000100109192724</t>
  </si>
  <si>
    <t>9605322549</t>
  </si>
  <si>
    <t>2.1.1.2.0801000102600476812</t>
  </si>
  <si>
    <t>9605240530</t>
  </si>
  <si>
    <t>2.1.1.2.0801000100115033375</t>
  </si>
  <si>
    <t>9605388575</t>
  </si>
  <si>
    <t>2.1.1.2.0801000122300210204</t>
  </si>
  <si>
    <t>9605322545</t>
  </si>
  <si>
    <t>2.1.1.2.0801000103701127411</t>
  </si>
  <si>
    <t>9604672584</t>
  </si>
  <si>
    <t>2.1.1.2.0801000105100217859</t>
  </si>
  <si>
    <t>9605333299</t>
  </si>
  <si>
    <t>2.1.1.2.0801000140231022332</t>
  </si>
  <si>
    <t>9604435069</t>
  </si>
  <si>
    <t>2.1.1.2.0801000122300997008</t>
  </si>
  <si>
    <t>9603282068</t>
  </si>
  <si>
    <t>2.1.1.2.0801000102600247692</t>
  </si>
  <si>
    <t>9603269788</t>
  </si>
  <si>
    <t>2.1.1.2.0801000140210938177</t>
  </si>
  <si>
    <t>9600201621</t>
  </si>
  <si>
    <t>2.1.1.2.0801000122300041062</t>
  </si>
  <si>
    <t>9601740579</t>
  </si>
  <si>
    <t>2.1.1.2.0801000100201442589</t>
  </si>
  <si>
    <t>9603522068</t>
  </si>
  <si>
    <t>2.1.1.2.0801000100100718972</t>
  </si>
  <si>
    <t>9600696047</t>
  </si>
  <si>
    <t>2.1.1.2.0801000105401475586</t>
  </si>
  <si>
    <t>9603353418</t>
  </si>
  <si>
    <t>2.1.1.2.0801000140213193408</t>
  </si>
  <si>
    <t>9603292597</t>
  </si>
  <si>
    <t>2.1.1.2.0801000140222081834</t>
  </si>
  <si>
    <t>9605475508</t>
  </si>
  <si>
    <t>2.1.1.2.0801000100117787952</t>
  </si>
  <si>
    <t>9603782742</t>
  </si>
  <si>
    <t>2.1.1.2.0801000103104797273</t>
  </si>
  <si>
    <t>9603107045</t>
  </si>
  <si>
    <t>2.1.1.2.0801000104800056154</t>
  </si>
  <si>
    <t>9605388531</t>
  </si>
  <si>
    <t>2.1.1.2.0801000122400396069</t>
  </si>
  <si>
    <t>9603335642</t>
  </si>
  <si>
    <t>2.1.1.2.0801000107300015455</t>
  </si>
  <si>
    <t>9604844048</t>
  </si>
  <si>
    <t>2.1.1.2.0801000140209971585</t>
  </si>
  <si>
    <t>9604295141</t>
  </si>
  <si>
    <t>2.1.1.2.0801000103103217547</t>
  </si>
  <si>
    <t>6400020970</t>
  </si>
  <si>
    <t>2.1.1.2.0801000100114947583</t>
  </si>
  <si>
    <t>JOHANNY GARCIA RAMOS</t>
  </si>
  <si>
    <t>3300207476</t>
  </si>
  <si>
    <t>2.1.1.2.0801000100118600154</t>
  </si>
  <si>
    <t>9602295080</t>
  </si>
  <si>
    <t>2.1.1.2.0801000140220792952</t>
  </si>
  <si>
    <t>9603335626</t>
  </si>
  <si>
    <t>2.1.1.2.0801000100113745848</t>
  </si>
  <si>
    <t>0301661037</t>
  </si>
  <si>
    <t>2.1.1.2.0801000100101032183</t>
  </si>
  <si>
    <t>9604435065</t>
  </si>
  <si>
    <t>2.1.1.2.0801000103103787838</t>
  </si>
  <si>
    <t>9603137820</t>
  </si>
  <si>
    <t>2.1.1.2.0801000100102658465</t>
  </si>
  <si>
    <t>9603465509</t>
  </si>
  <si>
    <t>2.1.1.2.0801000100110107257</t>
  </si>
  <si>
    <t>9604844016</t>
  </si>
  <si>
    <t>2.1.1.2.0801000100100200799</t>
  </si>
  <si>
    <t>8300174635</t>
  </si>
  <si>
    <t>2.1.1.2.0801000100101529709</t>
  </si>
  <si>
    <t>1602332048</t>
  </si>
  <si>
    <t>2.1.1.2.0801000107300004194</t>
  </si>
  <si>
    <t>9602106552</t>
  </si>
  <si>
    <t>2.1.1.2.0801000101800689976</t>
  </si>
  <si>
    <t>9603615745</t>
  </si>
  <si>
    <t>2.1.1.2.0801000101200013074</t>
  </si>
  <si>
    <t>9603269795</t>
  </si>
  <si>
    <t>2.1.1.2.0801000102700401652</t>
  </si>
  <si>
    <t>9604248839</t>
  </si>
  <si>
    <t>2.1.1.2.0801000100100115112</t>
  </si>
  <si>
    <t>1310223382</t>
  </si>
  <si>
    <t>2.1.1.2.0801000100118587690</t>
  </si>
  <si>
    <t>9603465520</t>
  </si>
  <si>
    <t>2.1.1.2.0801000106800027960</t>
  </si>
  <si>
    <t>9605322553</t>
  </si>
  <si>
    <t>2.1.1.2.0801000101001083896</t>
  </si>
  <si>
    <t>9600696052</t>
  </si>
  <si>
    <t>2.1.1.2.0801000104900356082</t>
  </si>
  <si>
    <t>9603522072</t>
  </si>
  <si>
    <t>2.1.1.2.0801000105500272967</t>
  </si>
  <si>
    <t>9605388566</t>
  </si>
  <si>
    <t>2.1.1.2.0801000140200512297</t>
  </si>
  <si>
    <t>9603769989</t>
  </si>
  <si>
    <t>2.1.1.2.0801000100100451756</t>
  </si>
  <si>
    <t>9604777165</t>
  </si>
  <si>
    <t>2.1.1.2.0801000100101198794</t>
  </si>
  <si>
    <t>JUANA MARIA INMACULADA CHECO DE ARVE</t>
  </si>
  <si>
    <t>9605475510</t>
  </si>
  <si>
    <t>2.1.1.2.0801000103101093734</t>
  </si>
  <si>
    <t>9605218874</t>
  </si>
  <si>
    <t>2.1.1.2.0801000140221096320</t>
  </si>
  <si>
    <t>9601484111</t>
  </si>
  <si>
    <t>2.1.1.2.0801000140230908283</t>
  </si>
  <si>
    <t>9605322544</t>
  </si>
  <si>
    <t>2.1.1.2.0801000100112755798</t>
  </si>
  <si>
    <t>9605628360</t>
  </si>
  <si>
    <t>2.1.1.2.0801000122300255530</t>
  </si>
  <si>
    <t>9602128907</t>
  </si>
  <si>
    <t>2.1.1.2.0801000122500322973</t>
  </si>
  <si>
    <t>KEILA TERESITA VASQUEZ NOLASCO</t>
  </si>
  <si>
    <t>0111461101</t>
  </si>
  <si>
    <t>2.1.1.2.0801000140223249976</t>
  </si>
  <si>
    <t>9602327738</t>
  </si>
  <si>
    <t>2.1.1.2.0801000100102485521</t>
  </si>
  <si>
    <t>9604311327</t>
  </si>
  <si>
    <t>2.1.1.2.0801000107900154704</t>
  </si>
  <si>
    <t>9605322557</t>
  </si>
  <si>
    <t>2.1.1.2.0801000100113378822</t>
  </si>
  <si>
    <t>9603137813</t>
  </si>
  <si>
    <t>2.1.1.2.0801000122300008509</t>
  </si>
  <si>
    <t>9603292611</t>
  </si>
  <si>
    <t>2.1.1.2.0801000140236013815</t>
  </si>
  <si>
    <t>9605278388</t>
  </si>
  <si>
    <t>2.1.1.2.0801000103104716760</t>
  </si>
  <si>
    <t>2300589725</t>
  </si>
  <si>
    <t>2.1.1.2.0801000122300759861</t>
  </si>
  <si>
    <t>9603269804</t>
  </si>
  <si>
    <t>2.1.1.2.0801000100114993280</t>
  </si>
  <si>
    <t>9603861861</t>
  </si>
  <si>
    <t>2.1.1.2.0801000100116332164</t>
  </si>
  <si>
    <t>0302176356</t>
  </si>
  <si>
    <t>2.1.1.2.0801000109300297802</t>
  </si>
  <si>
    <t>9604844037</t>
  </si>
  <si>
    <t>2.1.1.2.0801000100117837815</t>
  </si>
  <si>
    <t>TECNICO DE ACCESO A LA INFORMA</t>
  </si>
  <si>
    <t>9605388570</t>
  </si>
  <si>
    <t>2.1.1.2.0801000105000354653</t>
  </si>
  <si>
    <t>9600159795</t>
  </si>
  <si>
    <t>2.1.1.2.0801000100100620640</t>
  </si>
  <si>
    <t>9603709404</t>
  </si>
  <si>
    <t>2.1.1.2.0801000113800036165</t>
  </si>
  <si>
    <t>9605054279</t>
  </si>
  <si>
    <t>2.1.1.2.0801000102000175170</t>
  </si>
  <si>
    <t>9600854370</t>
  </si>
  <si>
    <t>2.1.1.2.0801000100118434265</t>
  </si>
  <si>
    <t>9604672578</t>
  </si>
  <si>
    <t>2.1.1.2.0801000106900004539</t>
  </si>
  <si>
    <t>7400007786</t>
  </si>
  <si>
    <t>2.1.1.2.0801000102301580417</t>
  </si>
  <si>
    <t>9603292596</t>
  </si>
  <si>
    <t>2.1.1.2.0801000100106712094</t>
  </si>
  <si>
    <t>9603107032</t>
  </si>
  <si>
    <t>2.1.1.2.0801000104700008578</t>
  </si>
  <si>
    <t>9600696053</t>
  </si>
  <si>
    <t>2.1.1.2.0801000109700124838</t>
  </si>
  <si>
    <t>9605388571</t>
  </si>
  <si>
    <t>2.1.1.2.0801000122900021209</t>
  </si>
  <si>
    <t>9603335633</t>
  </si>
  <si>
    <t>2.1.1.2.0801000105400499587</t>
  </si>
  <si>
    <t>9603335635</t>
  </si>
  <si>
    <t>2.1.1.2.0801000100108924176</t>
  </si>
  <si>
    <t>9603292594</t>
  </si>
  <si>
    <t>2.1.1.2.0801000105500011522</t>
  </si>
  <si>
    <t>9603086325</t>
  </si>
  <si>
    <t>2.1.1.2.0801000100112677083</t>
  </si>
  <si>
    <t>9603049612</t>
  </si>
  <si>
    <t>2.1.1.2.0801000102800399319</t>
  </si>
  <si>
    <t>9605128263</t>
  </si>
  <si>
    <t>2.1.1.2.0801000122400647305</t>
  </si>
  <si>
    <t>9600716570</t>
  </si>
  <si>
    <t>2.1.1.2.0801000100104907845</t>
  </si>
  <si>
    <t>9600716569</t>
  </si>
  <si>
    <t>2.1.1.2.0801000100118458843</t>
  </si>
  <si>
    <t>9600701928</t>
  </si>
  <si>
    <t>2.1.1.2.0801000100110746633</t>
  </si>
  <si>
    <t>0801571428</t>
  </si>
  <si>
    <t>2.1.1.2.0801000100201491255</t>
  </si>
  <si>
    <t>9604295122</t>
  </si>
  <si>
    <t>2.1.1.2.0801000100108703844</t>
  </si>
  <si>
    <t>2440740056</t>
  </si>
  <si>
    <t>2.1.1.2.0801000100116098377</t>
  </si>
  <si>
    <t>9604743257</t>
  </si>
  <si>
    <t>2.1.1.2.0801000101300496575</t>
  </si>
  <si>
    <t>9603157100</t>
  </si>
  <si>
    <t>2.1.1.2.0801000100100675982</t>
  </si>
  <si>
    <t>9603465510</t>
  </si>
  <si>
    <t>2.1.1.2.0801000102800006559</t>
  </si>
  <si>
    <t>9604313571</t>
  </si>
  <si>
    <t>2.1.1.2.0801000100100429778</t>
  </si>
  <si>
    <t>9605333298</t>
  </si>
  <si>
    <t>2.1.1.2.0801000101001062361</t>
  </si>
  <si>
    <t>9603271876</t>
  </si>
  <si>
    <t>2.1.1.2.0801000103104915396</t>
  </si>
  <si>
    <t>9604037872</t>
  </si>
  <si>
    <t>2.1.1.2.0801000140200678361</t>
  </si>
  <si>
    <t>9605054289</t>
  </si>
  <si>
    <t>2.1.1.2.0801000103101993867</t>
  </si>
  <si>
    <t>9605384008</t>
  </si>
  <si>
    <t>2.1.1.2.0801000140225155866</t>
  </si>
  <si>
    <t>9603361862</t>
  </si>
  <si>
    <t>2.1.1.2.0801000102800106482</t>
  </si>
  <si>
    <t>9601338727</t>
  </si>
  <si>
    <t>2.1.1.2.0801000100116514092</t>
  </si>
  <si>
    <t>9603841437</t>
  </si>
  <si>
    <t>2.1.1.2.0801000140221840115</t>
  </si>
  <si>
    <t>9603269786</t>
  </si>
  <si>
    <t>2.1.1.2.0801000100106851058</t>
  </si>
  <si>
    <t>9602064089</t>
  </si>
  <si>
    <t>2.1.1.2.0801000140214651974</t>
  </si>
  <si>
    <t>0231319839</t>
  </si>
  <si>
    <t>2.1.1.2.0801000100119003622</t>
  </si>
  <si>
    <t>9603885140</t>
  </si>
  <si>
    <t>2.1.1.2.0801000140223699782</t>
  </si>
  <si>
    <t>9605392289</t>
  </si>
  <si>
    <t>2.1.1.2.0801000140222137651</t>
  </si>
  <si>
    <t>9605333296</t>
  </si>
  <si>
    <t>2.1.1.2.0801000101001085685</t>
  </si>
  <si>
    <t>0301671991</t>
  </si>
  <si>
    <t>2.1.1.2.0801000122300426776</t>
  </si>
  <si>
    <t>9603790442</t>
  </si>
  <si>
    <t>2.1.1.2.0801000103104949536</t>
  </si>
  <si>
    <t>9605388579</t>
  </si>
  <si>
    <t>2.1.1.2.0801000100118895192</t>
  </si>
  <si>
    <t>9605278386</t>
  </si>
  <si>
    <t>2.1.1.2.0801000140200583041</t>
  </si>
  <si>
    <t>9604096991</t>
  </si>
  <si>
    <t>2.1.1.2.0801000140236169286</t>
  </si>
  <si>
    <t>9603102452</t>
  </si>
  <si>
    <t>2.1.1.2.0801000100118928175</t>
  </si>
  <si>
    <t>9604313566</t>
  </si>
  <si>
    <t>2.1.1.2.0801000140224267118</t>
  </si>
  <si>
    <t>9604844021</t>
  </si>
  <si>
    <t>2.1.1.2.0801000122300220278</t>
  </si>
  <si>
    <t>8700068372</t>
  </si>
  <si>
    <t>2.1.1.2.0801000100117578310</t>
  </si>
  <si>
    <t>9604844049</t>
  </si>
  <si>
    <t>2.1.1.2.0801000140222047199</t>
  </si>
  <si>
    <t>9603137818</t>
  </si>
  <si>
    <t>2.1.1.2.0801000100115456154</t>
  </si>
  <si>
    <t>3300190839</t>
  </si>
  <si>
    <t>2.1.1.2.0801000100106995319</t>
  </si>
  <si>
    <t>RAFAEL DE JESUS MIRABAL MONTES DE OC</t>
  </si>
  <si>
    <t>9605475507</t>
  </si>
  <si>
    <t>2.1.1.2.0801000105000227362</t>
  </si>
  <si>
    <t>9603074840</t>
  </si>
  <si>
    <t>2.1.1.2.0801000102300566029</t>
  </si>
  <si>
    <t>9603465512</t>
  </si>
  <si>
    <t>2.1.1.2.0801000100101972917</t>
  </si>
  <si>
    <t>0301441532</t>
  </si>
  <si>
    <t>2.1.1.2.0801000100101535060</t>
  </si>
  <si>
    <t>9605322552</t>
  </si>
  <si>
    <t>2.1.1.2.0801000100200838811</t>
  </si>
  <si>
    <t>9603363226</t>
  </si>
  <si>
    <t>2.1.1.2.0801000140220928044</t>
  </si>
  <si>
    <t>9603615749</t>
  </si>
  <si>
    <t>2.1.1.2.0801000104700053681</t>
  </si>
  <si>
    <t>9603709399</t>
  </si>
  <si>
    <t>2.1.1.2.0801000100108154220</t>
  </si>
  <si>
    <t>9604844031</t>
  </si>
  <si>
    <t>2.1.1.2.0801000140222028926</t>
  </si>
  <si>
    <t>9601504846</t>
  </si>
  <si>
    <t>2.1.1.2.0801000122500245349</t>
  </si>
  <si>
    <t>9604939497</t>
  </si>
  <si>
    <t>2.1.1.2.0801000122500293950</t>
  </si>
  <si>
    <t>3300201207</t>
  </si>
  <si>
    <t>2.1.1.2.0801000122400056606</t>
  </si>
  <si>
    <t>2520122496</t>
  </si>
  <si>
    <t>2.1.1.2.0801000140222097772</t>
  </si>
  <si>
    <t>9604248840</t>
  </si>
  <si>
    <t>2.1.1.2.0801000100107384091</t>
  </si>
  <si>
    <t>1250028529</t>
  </si>
  <si>
    <t>2.1.1.2.0801000103100402639</t>
  </si>
  <si>
    <t>0131411449</t>
  </si>
  <si>
    <t>2.1.1.2.0801000100117685610</t>
  </si>
  <si>
    <t>0301757912</t>
  </si>
  <si>
    <t>2.1.1.2.0801000100100516798</t>
  </si>
  <si>
    <t>ROSA ELBA PAEZ DE SILVA</t>
  </si>
  <si>
    <t>9605320073</t>
  </si>
  <si>
    <t>2.1.1.2.0801000105000063775</t>
  </si>
  <si>
    <t>9600201769</t>
  </si>
  <si>
    <t>2.1.1.2.0801000103104672054</t>
  </si>
  <si>
    <t>0301704185</t>
  </si>
  <si>
    <t>2.1.1.2.0801000107100477533</t>
  </si>
  <si>
    <t>0301427873</t>
  </si>
  <si>
    <t>2.1.1.2.0801000100115689259</t>
  </si>
  <si>
    <t>1120127844</t>
  </si>
  <si>
    <t>2.1.1.2.0801000108400084581</t>
  </si>
  <si>
    <t>0210400244</t>
  </si>
  <si>
    <t>2.1.1.2.0801000122500287127</t>
  </si>
  <si>
    <t>9605628359</t>
  </si>
  <si>
    <t>2.1.1.2.0801000100118310622</t>
  </si>
  <si>
    <t>1640553832</t>
  </si>
  <si>
    <t>2.1.1.2.0801000122300547258</t>
  </si>
  <si>
    <t>9604863346</t>
  </si>
  <si>
    <t>2.1.1.2.0801000100118343573</t>
  </si>
  <si>
    <t>9603335628</t>
  </si>
  <si>
    <t>2.1.1.2.0801000105401403794</t>
  </si>
  <si>
    <t>9603107029</t>
  </si>
  <si>
    <t>2.1.1.2.0801000100116334004</t>
  </si>
  <si>
    <t>0301895214</t>
  </si>
  <si>
    <t>2.1.1.2.0801000100103848339</t>
  </si>
  <si>
    <t>9605278382</t>
  </si>
  <si>
    <t>2.1.1.2.0801000122301194837</t>
  </si>
  <si>
    <t>9603086427</t>
  </si>
  <si>
    <t>2.1.1.2.0801000100300687720</t>
  </si>
  <si>
    <t>9605628362</t>
  </si>
  <si>
    <t>2.1.1.2.0801000100110919164</t>
  </si>
  <si>
    <t>9604656612</t>
  </si>
  <si>
    <t>2.1.1.2.0801000122600023851</t>
  </si>
  <si>
    <t>9603253175</t>
  </si>
  <si>
    <t>2.1.1.2.0801000102500260597</t>
  </si>
  <si>
    <t>2410022680</t>
  </si>
  <si>
    <t>2.1.1.2.0801000100114258502</t>
  </si>
  <si>
    <t>9604295125</t>
  </si>
  <si>
    <t>2.1.1.2.0801000104700164710</t>
  </si>
  <si>
    <t>3300175870</t>
  </si>
  <si>
    <t>2.1.1.2.0801000101000790889</t>
  </si>
  <si>
    <t>9605322555</t>
  </si>
  <si>
    <t>2.1.1.2.0801000140236847576</t>
  </si>
  <si>
    <t>0131616794</t>
  </si>
  <si>
    <t>2.1.1.2.0801000140209247564</t>
  </si>
  <si>
    <t>9603157112</t>
  </si>
  <si>
    <t>2.1.1.2.0801000104400013886</t>
  </si>
  <si>
    <t>9603253159</t>
  </si>
  <si>
    <t>2.1.1.2.0801000100117144899</t>
  </si>
  <si>
    <t>9605324507</t>
  </si>
  <si>
    <t>2.1.1.2.0801000103100973779</t>
  </si>
  <si>
    <t>9603203667</t>
  </si>
  <si>
    <t>2.1.1.2.0801000101700011818</t>
  </si>
  <si>
    <t>9604656613</t>
  </si>
  <si>
    <t>2.1.1.2.0801000122400170860</t>
  </si>
  <si>
    <t>9604037880</t>
  </si>
  <si>
    <t>2.1.1.2.0801000140212685727</t>
  </si>
  <si>
    <t>9602321779</t>
  </si>
  <si>
    <t>2.1.1.2.0801000100103872206</t>
  </si>
  <si>
    <t>9603074846</t>
  </si>
  <si>
    <t>2.1.1.2.0801000101800081729</t>
  </si>
  <si>
    <t>9600414401</t>
  </si>
  <si>
    <t>2.1.1.2.0801000100100214196</t>
  </si>
  <si>
    <t>9600696043</t>
  </si>
  <si>
    <t>2.1.1.2.0801000100107889461</t>
  </si>
  <si>
    <t>9603282067</t>
  </si>
  <si>
    <t>2.1.1.2.0801000100110345782</t>
  </si>
  <si>
    <t>9605628363</t>
  </si>
  <si>
    <t>2.1.1.2.0801000103100328107</t>
  </si>
  <si>
    <t>9605633768</t>
  </si>
  <si>
    <t>2.1.1.2.0801000100113198741</t>
  </si>
  <si>
    <t>9603292613</t>
  </si>
  <si>
    <t>2.1.1.2.0801000100111801015</t>
  </si>
  <si>
    <t>9605322554</t>
  </si>
  <si>
    <t>2.1.1.2.0801000106500012619</t>
  </si>
  <si>
    <t>9605054280</t>
  </si>
  <si>
    <t>2.1.1.2.0801000140222590545</t>
  </si>
  <si>
    <t>9600695050</t>
  </si>
  <si>
    <t>2.1.1.2.0801000100119091536</t>
  </si>
  <si>
    <t>YADIRI  ESTEFANI ROSADO PEREZ</t>
  </si>
  <si>
    <t>9603981250</t>
  </si>
  <si>
    <t>2.1.1.2.0801000140212207167</t>
  </si>
  <si>
    <t>9603102654</t>
  </si>
  <si>
    <t>2.1.1.2.0801000102301347056</t>
  </si>
  <si>
    <t>9603184887</t>
  </si>
  <si>
    <t>2.1.1.2.0801000103701108437</t>
  </si>
  <si>
    <t>9603292617</t>
  </si>
  <si>
    <t>2.1.1.2.0801000140214063527</t>
  </si>
  <si>
    <t>9604037869</t>
  </si>
  <si>
    <t>2.1.1.2.0801000140212734210</t>
  </si>
  <si>
    <t>9600252244</t>
  </si>
  <si>
    <t>2.1.1.2.0801000140221801018</t>
  </si>
  <si>
    <t>9603252873</t>
  </si>
  <si>
    <t>2.1.1.2.0801000122301190207</t>
  </si>
  <si>
    <t>YESSICA DURAN ALCANTARA DE TEJEDA</t>
  </si>
  <si>
    <t>1670082837</t>
  </si>
  <si>
    <t>2.1.1.2.0801000122300253774</t>
  </si>
  <si>
    <t>9605278390</t>
  </si>
  <si>
    <t>2.1.1.2.0801000140223744174</t>
  </si>
  <si>
    <t>9605475505</t>
  </si>
  <si>
    <t>2.1.1.2.0801000100300888245</t>
  </si>
  <si>
    <t>9604743254</t>
  </si>
  <si>
    <t>2.1.1.2.0801000100109776732</t>
  </si>
  <si>
    <t>DEPARTAMENTO DE FORMULACION , MONITOREO</t>
  </si>
  <si>
    <t>9600260028</t>
  </si>
  <si>
    <t>2.1.1.2.0801000140224968848</t>
  </si>
  <si>
    <t>2.1.1.2.09</t>
  </si>
  <si>
    <t>CARACTER EVENTUAL</t>
  </si>
  <si>
    <t>9605313529</t>
  </si>
  <si>
    <t>2.1.1.2.0901000100116629247</t>
  </si>
  <si>
    <t>9600182027</t>
  </si>
  <si>
    <t>2.1.1.2.0901000100118243625</t>
  </si>
  <si>
    <t>9600727693</t>
  </si>
  <si>
    <t>2.1.1.2.0901000100113817357</t>
  </si>
  <si>
    <t>9605557440</t>
  </si>
  <si>
    <t>2.1.1.2.0901000100104949201</t>
  </si>
  <si>
    <t>9604243347</t>
  </si>
  <si>
    <t>2.1.1.2.0901000100105346357</t>
  </si>
  <si>
    <t>3300552309</t>
  </si>
  <si>
    <t>2.1.1.2.0901000122300468810</t>
  </si>
  <si>
    <t>9605313527</t>
  </si>
  <si>
    <t>2.1.1.2.0901000140222981835</t>
  </si>
  <si>
    <t>9605557441</t>
  </si>
  <si>
    <t>2.1.1.2.0901000122500405364</t>
  </si>
  <si>
    <t>9605313526</t>
  </si>
  <si>
    <t>2.1.1.2.0901000140234469837</t>
  </si>
  <si>
    <t>0301655865</t>
  </si>
  <si>
    <t>2.1.1.2.0901000100117762153</t>
  </si>
  <si>
    <t>MARIA LAURA RIGGIO MARTINEZ</t>
  </si>
  <si>
    <t>03105219988</t>
  </si>
  <si>
    <t>9605722241</t>
  </si>
  <si>
    <t>2.1.1.2.0901000103105219988</t>
  </si>
  <si>
    <t>0110698962</t>
  </si>
  <si>
    <t>2.1.1.2.0901000100117018598</t>
  </si>
  <si>
    <t>06214502</t>
  </si>
  <si>
    <t>2.1.1.2.1101000140212237750</t>
  </si>
  <si>
    <t>06196501</t>
  </si>
  <si>
    <t>DIR. EDITORA NACIONAL</t>
  </si>
  <si>
    <t>2.1.1.2.1101000100119317527</t>
  </si>
  <si>
    <t>06157518</t>
  </si>
  <si>
    <t>2.1.1.2.1101000140220780429</t>
  </si>
  <si>
    <t>06247504</t>
  </si>
  <si>
    <t>2.1.1.2.1101000100116871047</t>
  </si>
  <si>
    <t>2.1.1.2.1101000140223250768</t>
  </si>
  <si>
    <t>06142501</t>
  </si>
  <si>
    <t>2.1.1.2.1101000100112874672</t>
  </si>
  <si>
    <t>1250028846</t>
  </si>
  <si>
    <t>2.1.1.3.0101000103100945777</t>
  </si>
  <si>
    <t>3300098850</t>
  </si>
  <si>
    <t>2.1.1.3.0101000100117388504</t>
  </si>
  <si>
    <t>3300034306</t>
  </si>
  <si>
    <t>2.1.1.3.0101000100102537073</t>
  </si>
  <si>
    <t>3300048130</t>
  </si>
  <si>
    <t>2.1.1.3.0101000101300064969</t>
  </si>
  <si>
    <t>1250029544</t>
  </si>
  <si>
    <t>2.1.1.3.0101000103102510140</t>
  </si>
  <si>
    <t>3300035046</t>
  </si>
  <si>
    <t>2.1.1.3.0101000100103549812</t>
  </si>
  <si>
    <t>3300030274</t>
  </si>
  <si>
    <t>2.1.1.3.0101000100100634591</t>
  </si>
  <si>
    <t>3300048651</t>
  </si>
  <si>
    <t>2.1.1.3.0101000104700163134</t>
  </si>
  <si>
    <t>3300039851</t>
  </si>
  <si>
    <t>2.1.1.3.0101000100106806078</t>
  </si>
  <si>
    <t>1250028367</t>
  </si>
  <si>
    <t>2.1.1.3.0101000103100196538</t>
  </si>
  <si>
    <t>3300037390</t>
  </si>
  <si>
    <t>2.1.1.3.0101000100105644504</t>
  </si>
  <si>
    <t>3300034490</t>
  </si>
  <si>
    <t>2.1.1.3.0101000100102808805</t>
  </si>
  <si>
    <t>3300028671</t>
  </si>
  <si>
    <t>2.1.1.3.0101000100100050707</t>
  </si>
  <si>
    <t>3300049883</t>
  </si>
  <si>
    <t>2.1.1.3.0101000108200098930</t>
  </si>
  <si>
    <t>3300042657</t>
  </si>
  <si>
    <t>2.1.1.3.0101000100110743721</t>
  </si>
  <si>
    <t>3300029696</t>
  </si>
  <si>
    <t>2.1.1.3.0101000100100360452</t>
  </si>
  <si>
    <t>1250029324</t>
  </si>
  <si>
    <t>2.1.1.3.0101000103102002692</t>
  </si>
  <si>
    <t>3300038289</t>
  </si>
  <si>
    <t>2.1.1.3.0101000100105546113</t>
  </si>
  <si>
    <t>3300032308</t>
  </si>
  <si>
    <t>2.1.1.3.0101000100101379931</t>
  </si>
  <si>
    <t>3300048389</t>
  </si>
  <si>
    <t>2.1.1.3.0101000103100157175</t>
  </si>
  <si>
    <t>3300030054</t>
  </si>
  <si>
    <t>2.1.1.3.0101000100100552900</t>
  </si>
  <si>
    <t>3300034623</t>
  </si>
  <si>
    <t>2.1.1.3.0101000100102949773</t>
  </si>
  <si>
    <t>3300034144</t>
  </si>
  <si>
    <t>2.1.1.3.0101000100102447216</t>
  </si>
  <si>
    <t>1250029230</t>
  </si>
  <si>
    <t>2.1.1.3.0101000103101630675</t>
  </si>
  <si>
    <t>3300029094</t>
  </si>
  <si>
    <t>2.1.1.3.0101000100100122811</t>
  </si>
  <si>
    <t>3300029641</t>
  </si>
  <si>
    <t>2.1.1.3.0101000100100344571</t>
  </si>
  <si>
    <t>2.1.2.2.04</t>
  </si>
  <si>
    <t>PRIMA DE TRANSPORTE</t>
  </si>
  <si>
    <t>0002</t>
  </si>
  <si>
    <t>00000070</t>
  </si>
  <si>
    <t>MENSAJERO(A)</t>
  </si>
  <si>
    <t>DEPTO. DE CORRESPONDENCIA Y ARCHIVO</t>
  </si>
  <si>
    <t/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</si>
  <si>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</si>
  <si>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</si>
  <si>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</si>
  <si>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</si>
  <si>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</si>
  <si>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</si>
  <si>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</si>
  <si>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</si>
  <si>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</si>
  <si>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</si>
  <si>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</si>
  <si>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2320815282</t>
  </si>
  <si>
    <t>2320273471</t>
  </si>
  <si>
    <t>5800541268</t>
  </si>
  <si>
    <t>ALFREDO MENA VASQUEZ</t>
  </si>
  <si>
    <t>04900717085</t>
  </si>
  <si>
    <t>2320348393</t>
  </si>
  <si>
    <t>2800215992</t>
  </si>
  <si>
    <t>0700679884</t>
  </si>
  <si>
    <t>2800216522</t>
  </si>
  <si>
    <t>0701149685</t>
  </si>
  <si>
    <t>5800541815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</si>
  <si>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</si>
  <si>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</si>
  <si>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</si>
  <si>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</si>
  <si>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</si>
  <si>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</si>
  <si>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</si>
  <si>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</si>
  <si>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</si>
  <si>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</si>
  <si>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</si>
  <si>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5800148959</t>
  </si>
  <si>
    <t>1900502744</t>
  </si>
  <si>
    <t>CARLOS MANUEL BELTRE GERMAN</t>
  </si>
  <si>
    <t>08300016535</t>
  </si>
  <si>
    <t>2800232195</t>
  </si>
  <si>
    <t>2320233149</t>
  </si>
  <si>
    <t>0120213994</t>
  </si>
  <si>
    <t>CARLOS OMAR ENCARNACION</t>
  </si>
  <si>
    <t>40241425939</t>
  </si>
  <si>
    <t>9604819092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</si>
  <si>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</si>
  <si>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</si>
  <si>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</si>
  <si>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</si>
  <si>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</si>
  <si>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</si>
  <si>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2320236308</t>
  </si>
  <si>
    <t>2400986470</t>
  </si>
  <si>
    <t>2400982076</t>
  </si>
  <si>
    <t>DARLIN VENTURA</t>
  </si>
  <si>
    <t>06000249422</t>
  </si>
  <si>
    <t>2320597979</t>
  </si>
  <si>
    <t>2800214346</t>
  </si>
  <si>
    <t>2320627603</t>
  </si>
  <si>
    <t>2320382595</t>
  </si>
  <si>
    <t>EDDWARD JAVIER GIL MONEGRO</t>
  </si>
  <si>
    <t>2320482327</t>
  </si>
  <si>
    <t>2.1.2.2.0501000100118896265</t>
  </si>
  <si>
    <t>2800144694</t>
  </si>
  <si>
    <t>5800362861</t>
  </si>
  <si>
    <t>EZEQUIEL MARTINEZ VALOY</t>
  </si>
  <si>
    <t>40241526371</t>
  </si>
  <si>
    <t>9602252390</t>
  </si>
  <si>
    <t>2320520616</t>
  </si>
  <si>
    <t>2800357067</t>
  </si>
  <si>
    <t>2800266705</t>
  </si>
  <si>
    <t>2800129457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</si>
  <si>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</si>
  <si>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</si>
  <si>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</si>
  <si>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</si>
  <si>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</si>
  <si>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</si>
  <si>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</si>
  <si>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</si>
  <si>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</si>
  <si>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</si>
  <si>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</si>
  <si>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</si>
  <si>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</si>
  <si>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</si>
  <si>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</si>
  <si>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</si>
  <si>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</si>
  <si>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</si>
  <si>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2400938114</t>
  </si>
  <si>
    <t>2800317887</t>
  </si>
  <si>
    <t>1620653172</t>
  </si>
  <si>
    <t>0330278890</t>
  </si>
  <si>
    <t>1202111528</t>
  </si>
  <si>
    <t>9600579059</t>
  </si>
  <si>
    <t>2320552516</t>
  </si>
  <si>
    <t>JHASSEL JANEL JIMENEZ ROSARIO</t>
  </si>
  <si>
    <t>40218861744</t>
  </si>
  <si>
    <t>9603950766</t>
  </si>
  <si>
    <t>1620642714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</si>
  <si>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</si>
  <si>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</si>
  <si>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</si>
  <si>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</si>
  <si>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</si>
  <si>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</si>
  <si>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</si>
  <si>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</si>
  <si>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</si>
  <si>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</si>
  <si>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</si>
  <si>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</si>
  <si>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2.1.2.2.0501000100111466777</t>
  </si>
  <si>
    <t>9600578917</t>
  </si>
  <si>
    <t>1620659338</t>
  </si>
  <si>
    <t>2320338044</t>
  </si>
  <si>
    <t>0501260771</t>
  </si>
  <si>
    <t>2320801461</t>
  </si>
  <si>
    <t>2400938910</t>
  </si>
  <si>
    <t>2320702256</t>
  </si>
  <si>
    <t>2402193229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</si>
  <si>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</si>
  <si>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</si>
  <si>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</si>
  <si>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</si>
  <si>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</si>
  <si>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</si>
  <si>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</si>
  <si>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2800415446</t>
  </si>
  <si>
    <t>JUAN MARTIN GERMAN TOLENTINO</t>
  </si>
  <si>
    <t>02301515793</t>
  </si>
  <si>
    <t>1101388776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</si>
  <si>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</si>
  <si>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</si>
  <si>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</si>
  <si>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</si>
  <si>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</si>
  <si>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</si>
  <si>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</si>
  <si>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</si>
  <si>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</si>
  <si>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</si>
  <si>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</si>
  <si>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</si>
  <si>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</si>
  <si>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2.1.2.2.0501000140226368187</t>
  </si>
  <si>
    <t>5800601506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</si>
  <si>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</si>
  <si>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</si>
  <si>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</si>
  <si>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</si>
  <si>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</si>
  <si>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</si>
  <si>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</si>
  <si>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</si>
  <si>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</si>
  <si>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9603889245</t>
  </si>
  <si>
    <t>1000674915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</si>
  <si>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</si>
  <si>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</si>
  <si>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</si>
  <si>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</si>
  <si>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</si>
  <si>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</si>
  <si>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</si>
  <si>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</si>
  <si>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2.1.2.2.0501000100111808101</t>
  </si>
  <si>
    <t>6700138817</t>
  </si>
  <si>
    <t>2401033513</t>
  </si>
  <si>
    <t>2402244628</t>
  </si>
  <si>
    <t>9603252434</t>
  </si>
  <si>
    <t>2320731984</t>
  </si>
  <si>
    <t>2800175045</t>
  </si>
  <si>
    <t>0410083292</t>
  </si>
  <si>
    <t>9603252680</t>
  </si>
  <si>
    <t>5800147947</t>
  </si>
  <si>
    <t>2800525679</t>
  </si>
  <si>
    <t>9603499488</t>
  </si>
  <si>
    <t>2800553793</t>
  </si>
  <si>
    <t>9603252750</t>
  </si>
  <si>
    <t>2800174745</t>
  </si>
  <si>
    <t>9604855419</t>
  </si>
  <si>
    <t>0120231578</t>
  </si>
  <si>
    <t>2401004283</t>
  </si>
  <si>
    <t>2400950134</t>
  </si>
  <si>
    <t>2.1.2.2.0501000100113821250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</si>
  <si>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</si>
  <si>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</si>
  <si>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</si>
  <si>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</si>
  <si>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</si>
  <si>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</si>
  <si>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</si>
  <si>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</si>
  <si>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</si>
  <si>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</si>
  <si>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</si>
  <si>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</si>
  <si>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</si>
  <si>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</si>
  <si>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</si>
  <si>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</si>
  <si>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</si>
  <si>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</si>
  <si>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</si>
  <si>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</si>
  <si>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</si>
  <si>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</si>
  <si>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</si>
  <si>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0450094090</t>
  </si>
  <si>
    <t>2000438038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</si>
  <si>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</si>
  <si>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</si>
  <si>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</si>
  <si>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</si>
  <si>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</si>
  <si>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</si>
  <si>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</si>
  <si>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</si>
  <si>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</si>
  <si>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</si>
  <si>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</si>
  <si>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</si>
  <si>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9604210785</t>
  </si>
  <si>
    <t>0701149180</t>
  </si>
  <si>
    <t>1680064839</t>
  </si>
  <si>
    <t>NO</t>
  </si>
  <si>
    <t>STATUS_01</t>
  </si>
  <si>
    <t>REPORTE DE SUPLENCIA -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</si>
</sst>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  <xf numFmtId="0" fontId="27" fillId="0" borderId="0"/>
  </cellStyleXfs>
  <cellXfs count="11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164" fontId="17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5" fontId="0" fillId="0" borderId="0" xfId="0" applyNumberFormat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7" fillId="4" borderId="6" xfId="9" applyFont="1" applyFill="1" applyBorder="1" applyAlignment="1">
      <alignment horizontal="center"/>
    </xf>
    <xf numFmtId="164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2" fillId="0" borderId="0" xfId="1" applyFont="1"/>
    <xf numFmtId="0" fontId="23" fillId="4" borderId="6" xfId="9" applyFont="1" applyFill="1" applyBorder="1" applyAlignment="1">
      <alignment horizontal="center"/>
    </xf>
    <xf numFmtId="164" fontId="17" fillId="0" borderId="4" xfId="1" applyFont="1" applyBorder="1" applyAlignment="1">
      <alignment horizontal="right"/>
    </xf>
    <xf numFmtId="164" fontId="17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5" fontId="0" fillId="0" borderId="0" xfId="0" applyNumberFormat="1" applyAlignment="1">
      <alignment horizontal="left" vertical="center"/>
    </xf>
    <xf numFmtId="164" fontId="23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164" fontId="17" fillId="0" borderId="0" xfId="1" applyFont="1" applyFill="1" applyBorder="1" applyAlignment="1">
      <alignment horizontal="right"/>
    </xf>
    <xf numFmtId="0" fontId="24" fillId="0" borderId="0" xfId="0" applyFont="1" applyAlignment="1">
      <alignment vertical="top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0" fontId="0" fillId="6" borderId="0" xfId="0" applyFill="1" applyAlignment="1">
      <alignment vertical="top"/>
    </xf>
    <xf numFmtId="14" fontId="8" fillId="0" borderId="0" xfId="0" applyNumberFormat="1" applyFont="1"/>
    <xf numFmtId="0" fontId="16" fillId="0" borderId="14" xfId="0" applyFont="1" applyBorder="1"/>
    <xf numFmtId="0" fontId="16" fillId="0" borderId="14" xfId="0" quotePrefix="1" applyFont="1" applyBorder="1"/>
    <xf numFmtId="0" fontId="26" fillId="4" borderId="3" xfId="10" applyFont="1" applyFill="1" applyBorder="1" applyAlignment="1">
      <alignment horizontal="center"/>
    </xf>
    <xf numFmtId="0" fontId="26" fillId="0" borderId="4" xfId="10" applyFont="1" applyBorder="1"/>
    <xf numFmtId="0" fontId="26" fillId="0" borderId="4" xfId="10" applyFont="1" applyBorder="1" applyAlignment="1">
      <alignment horizontal="right"/>
    </xf>
    <xf numFmtId="0" fontId="27" fillId="0" borderId="0" xfId="10"/>
    <xf numFmtId="0" fontId="17" fillId="0" borderId="4" xfId="0" applyFont="1" applyBorder="1"/>
    <xf numFmtId="0" fontId="17" fillId="0" borderId="4" xfId="1" applyNumberFormat="1" applyFont="1" applyFill="1" applyBorder="1" applyAlignment="1"/>
    <xf numFmtId="164" fontId="17" fillId="0" borderId="4" xfId="1" applyFont="1" applyFill="1" applyBorder="1" applyAlignment="1"/>
    <xf numFmtId="164" fontId="23" fillId="0" borderId="4" xfId="8" applyNumberFormat="1" applyFont="1" applyBorder="1"/>
    <xf numFmtId="0" fontId="17" fillId="0" borderId="4" xfId="1" applyNumberFormat="1" applyFont="1" applyBorder="1"/>
    <xf numFmtId="164" fontId="17" fillId="0" borderId="4" xfId="8" applyNumberFormat="1" applyFont="1" applyFill="1" applyBorder="1" applyAlignment="1">
      <alignment horizontal="right"/>
    </xf>
    <xf numFmtId="164" fontId="17" fillId="0" borderId="0" xfId="1" applyFont="1" applyFill="1" applyBorder="1" applyAlignment="1"/>
    <xf numFmtId="0" fontId="26" fillId="4" borderId="6" xfId="10" applyFont="1" applyFill="1" applyBorder="1" applyAlignment="1">
      <alignment horizontal="center"/>
    </xf>
    <xf numFmtId="49" fontId="17" fillId="0" borderId="4" xfId="9" applyNumberFormat="1" applyFont="1" applyBorder="1"/>
    <xf numFmtId="49" fontId="17" fillId="0" borderId="4" xfId="1" applyNumberFormat="1" applyFont="1" applyFill="1" applyBorder="1" applyAlignment="1"/>
    <xf numFmtId="0" fontId="17" fillId="4" borderId="6" xfId="0" applyFont="1" applyFill="1" applyBorder="1" applyAlignment="1">
      <alignment horizontal="center"/>
    </xf>
    <xf numFmtId="0" fontId="17" fillId="0" borderId="0" xfId="9" applyFont="1"/>
    <xf numFmtId="0" fontId="17" fillId="0" borderId="0" xfId="1" applyNumberFormat="1" applyFont="1" applyBorder="1"/>
    <xf numFmtId="164" fontId="0" fillId="0" borderId="4" xfId="1" applyFont="1" applyBorder="1" applyAlignment="1"/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F4685AD3-C602-4D43-9881-789F4B238AAC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30"/>
    <tableColumn id="2" xr3:uid="{5058B818-27FC-4133-90EE-D4087C1CFBA2}" name="DEPTO" dataDxfId="129"/>
    <tableColumn id="3" xr3:uid="{3D6B49B5-B8E5-43F9-92AF-AFEB3B223047}" name="CODLUG" dataDxfId="12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9" headerRowBorderDxfId="38" tableBorderDxfId="37" totalsRowBorderDxfId="36">
  <autoFilter ref="N10:O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33" dataDxfId="32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20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/>
    <tableColumn id="3" xr3:uid="{FFDDD2C6-645A-4674-ACD0-F881280B017E}" name="HASTA" dataDxfId="15" totalsRowDxfId="14"/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3" totalsRowShown="0" tableBorderDxfId="127">
  <autoFilter ref="A1:C283" xr:uid="{E971C2A3-D1B8-4CEA-8F62-19081E9F523C}"/>
  <tableColumns count="3">
    <tableColumn id="1" xr3:uid="{F8EC89BA-4B4A-4C1F-BF9E-3271E6F44252}" name="CEDULA" dataDxfId="126"/>
    <tableColumn id="2" xr3:uid="{6ADA5C82-0FDF-4533-917D-5736AACEAC85}" name="NOMBRE Y APELLIDO" dataDxfId="125"/>
    <tableColumn id="3" xr3:uid="{75BD9D6E-332F-4304-AE16-04AE7BA1D940}" name="CATEGORIA DEL SERVIDOR" dataDxfId="1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62" totalsRowShown="0" headerRowDxfId="123" dataDxfId="122">
  <autoFilter ref="A3:L1262" xr:uid="{E7A42D91-8C7D-4D0D-8AAA-421329B95086}">
    <filterColumn colId="9">
      <filters blank="1"/>
    </filterColumn>
  </autoFilter>
  <sortState xmlns:xlrd2="http://schemas.microsoft.com/office/spreadsheetml/2017/richdata2" ref="A4:L1262">
    <sortCondition ref="H3:H1262"/>
  </sortState>
  <tableColumns count="12">
    <tableColumn id="1" xr3:uid="{C3E81F67-8514-4C08-B09C-1DE185DA5D43}" name="Numero Documento" dataDxfId="121"/>
    <tableColumn id="10" xr3:uid="{13ABCE6C-F613-4743-B9A6-A5AD5D438A43}" name="PROG" dataDxfId="120">
      <calculatedColumnFormula>_xlfn.XLOOKUP(Tabla8[[#This Row],[Codigo Area Liquidacion]],TBLAREA[PLANTA],TBLAREA[PROG])</calculatedColumnFormula>
    </tableColumn>
    <tableColumn id="5" xr3:uid="{9FE67591-A6E9-45D4-9DDE-1A671B434695}" name="Tipo Empleado" dataDxfId="119"/>
    <tableColumn id="11" xr3:uid="{A9190CF0-F682-40BF-BF50-8C3FDB8D6694}" name="CODIGO" dataDxfId="11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17"/>
    <tableColumn id="3" xr3:uid="{96CF4AAB-B8C2-4F9D-B9B1-35B78F2D1906}" name="Cargo" dataDxfId="116"/>
    <tableColumn id="4" xr3:uid="{9DF30D8C-7166-485E-8645-857A5386F56D}" name="Codigo Area Liquidacion" dataDxfId="115"/>
    <tableColumn id="6" xr3:uid="{2C93BE9D-35A2-4793-9FBD-D224F2EF0165}" name="Lugar de Funciones" dataDxfId="114"/>
    <tableColumn id="7" xr3:uid="{1DAC2CCD-EC39-4AC2-BCBB-8E3DFA67CAE3}" name="Lugar Funciones Codigo" dataDxfId="113"/>
    <tableColumn id="8" xr3:uid="{74055AED-0D37-4396-AC17-6B71F642A121}" name="genero" dataDxfId="112"/>
    <tableColumn id="9" xr3:uid="{A4CB90E0-2EDA-4942-B3F6-D904370DFFB1}" name="Gen" dataDxfId="111">
      <calculatedColumnFormula>LEFT(J4,1)</calculatedColumnFormula>
    </tableColumn>
    <tableColumn id="12" xr3:uid="{A9EBE004-E312-4719-818E-C1635933C819}" name="NO" dataDxfId="110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262" totalsRowShown="0" headerRowDxfId="109" dataDxfId="107" headerRowBorderDxfId="108" tableBorderDxfId="106">
  <autoFilter ref="A2:T1262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262">
    <sortCondition ref="S3:S1262"/>
    <sortCondition descending="1" ref="L3:L1262"/>
    <sortCondition ref="E3:E1262"/>
  </sortState>
  <tableColumns count="20">
    <tableColumn id="1" xr3:uid="{C6FDAA45-17F1-49B4-9B5B-611943BFDABE}" name="ctapresup" dataDxfId="105"/>
    <tableColumn id="8" xr3:uid="{8AB16AF1-4843-49E5-895B-719A64B46C50}" name="cedula" dataDxfId="104"/>
    <tableColumn id="3" xr3:uid="{1C4197BF-55FC-4A56-9D2C-F731945B237D}" name="prog" dataDxfId="103"/>
    <tableColumn id="4" xr3:uid="{C9118CE9-B5A5-40C3-BFFC-E4E8CE3CD7AD}" name="CODIGO" dataDxfId="10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101">
      <calculatedColumnFormula>_xlfn.XLOOKUP(Tabla15[[#This Row],[cedula]],Tabla8[Numero Documento],Tabla8[Empleado])</calculatedColumnFormula>
    </tableColumn>
    <tableColumn id="10" xr3:uid="{3998DD32-7466-4F91-92CD-AB14A338CD43}" name="cargo" dataDxfId="100">
      <calculatedColumnFormula>_xlfn.XLOOKUP(Tabla15[[#This Row],[cedula]],Tabla8[Numero Documento],Tabla8[Cargo])</calculatedColumnFormula>
    </tableColumn>
    <tableColumn id="11" xr3:uid="{DBA53FB6-0157-4546-8F9E-8DE2F90F7C8B}" name="nomdepto" dataDxfId="99">
      <calculatedColumnFormula>_xlfn.XLOOKUP(Tabla15[[#This Row],[cedula]],Tabla8[Numero Documento],Tabla8[Lugar de Funciones])</calculatedColumnFormula>
    </tableColumn>
    <tableColumn id="2" xr3:uid="{096BC63F-E8BD-4B1D-AD07-D378A4718A0D}" name="TIPO" dataDxfId="98"/>
    <tableColumn id="6" xr3:uid="{E928C26A-38EB-4F0F-89EC-B79C4BC5F55C}" name="CARRERA" dataDxfId="97" dataCellStyle="Texto explicativo">
      <calculatedColumnFormula>_xlfn.XLOOKUP(Tabla15[[#This Row],[cedula]],TCARRERA[CEDULA],TCARRERA[CATEGORIA DEL SERVIDOR],0)</calculatedColumnFormula>
    </tableColumn>
    <tableColumn id="5" xr3:uid="{0F4ECC34-EC6D-4E8C-8D98-F96EB1EFCBFB}" name="STATUS_01" dataDxfId="9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95">
      <calculatedColumnFormula>IF(ISTEXT(Tabla15[[#This Row],[CARRERA]]),Tabla15[[#This Row],[CARRERA]],Tabla15[[#This Row],[STATUS_01]])</calculatedColumnFormula>
    </tableColumn>
    <tableColumn id="14" xr3:uid="{C6BA935D-53F2-40B2-B08D-0B779BC4FA03}" name="sbruto" dataDxfId="94"/>
    <tableColumn id="26" xr3:uid="{3DF88EB7-FDCE-4A56-9158-4D66BDD122E4}" name="ISR" dataDxfId="93"/>
    <tableColumn id="28" xr3:uid="{8862E14C-9F5C-4468-A0E6-B67D0AF3911D}" name="SFS" dataDxfId="92"/>
    <tableColumn id="20" xr3:uid="{E495B203-46D6-4462-8BE9-4D500531BB08}" name="AFP" dataDxfId="91"/>
    <tableColumn id="15" xr3:uid="{95090E25-A9A6-4F45-8831-0D304CC2DB73}" name="OTROS DESC" dataDxfId="90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89" dataCellStyle="Texto explicativo"/>
    <tableColumn id="18" xr3:uid="{20FAB73F-1817-4A0A-A14F-575C853C9BE1}" name="GEN" dataDxfId="88">
      <calculatedColumnFormula>_xlfn.XLOOKUP(Tabla15[[#This Row],[cedula]],Tabla8[Numero Documento],Tabla8[Gen])</calculatedColumnFormula>
    </tableColumn>
    <tableColumn id="17" xr3:uid="{FDCC6113-679E-463A-AAF3-720DBC798C2A}" name="CODLUGAR" dataDxfId="87">
      <calculatedColumnFormula>_xlfn.XLOOKUP(Tabla15[[#This Row],[cedula]],Tabla8[Numero Documento],Tabla8[Lugar Funciones Codigo])</calculatedColumnFormula>
    </tableColumn>
    <tableColumn id="12" xr3:uid="{49FEB489-B885-4405-9D39-5BF4C0405845}" name="NO" dataDxfId="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23EA993-1A09-4044-8AB4-D6065581F67F}" name="Tabla12" displayName="Tabla12" ref="A1:Z1261" totalsRowShown="0" headerRowDxfId="85" headerRowBorderDxfId="84" tableBorderDxfId="83" headerRowCellStyle="Normal_Hoja1_1" dataCellStyle="Normal_Hoja1_1">
  <tableColumns count="26">
    <tableColumn id="1" xr3:uid="{207C3847-B71E-4078-9CC6-2ED65AE14050}" name="ctapresup" dataDxfId="82" dataCellStyle="Normal_Hoja1_1"/>
    <tableColumn id="2" xr3:uid="{27739924-0B58-4624-BC6F-1C062CB0D5F1}" name="tipo" dataDxfId="81" dataCellStyle="Normal_Hoja1_1"/>
    <tableColumn id="3" xr3:uid="{33EA654A-6773-4659-8773-F6E6C32E2B5B}" name="prog" dataDxfId="80" dataCellStyle="Normal_Hoja1_1"/>
    <tableColumn id="4" xr3:uid="{DDD73192-C901-4B19-B95E-C5613B2153E8}" name="subprog" dataDxfId="79" dataCellStyle="Normal_Hoja1_1"/>
    <tableColumn id="5" xr3:uid="{FC07C1FA-188F-4D76-B2E9-ACCF6B2852D1}" name="activi" dataDxfId="78" dataCellStyle="Normal_Hoja1_1"/>
    <tableColumn id="6" xr3:uid="{1FA704EE-7A30-4AA8-9078-70AD4B00FD4B}" name="tarjeta" dataDxfId="77" dataCellStyle="Normal_Hoja1_1"/>
    <tableColumn id="7" xr3:uid="{618F3512-F27A-4F15-85BA-7E2159D75362}" name="nombre" dataDxfId="76" dataCellStyle="Normal_Hoja1_1"/>
    <tableColumn id="8" xr3:uid="{6D189FB2-1F37-49CC-9D4E-31B3CF7A215E}" name="cedula" dataDxfId="75" dataCellStyle="Normal_Hoja1_1"/>
    <tableColumn id="9" xr3:uid="{48BFCFD6-8BB5-48AC-9B5F-31DB7996218C}" name="cargo" dataDxfId="74" dataCellStyle="Normal_Hoja1_1"/>
    <tableColumn id="10" xr3:uid="{DBF45FD0-420D-44D8-ADC3-F2AAB9931895}" name="nomdepto" dataDxfId="73" dataCellStyle="Normal_Hoja1_1"/>
    <tableColumn id="11" xr3:uid="{4211D097-7216-497D-B926-A1509BABFE05}" name="cuenta" dataDxfId="72" dataCellStyle="Normal_Hoja1_1"/>
    <tableColumn id="12" xr3:uid="{0179F32E-B524-4142-9A5F-6875BB1B58A2}" name="fecha" dataDxfId="71" dataCellStyle="Normal_Hoja1_1"/>
    <tableColumn id="13" xr3:uid="{D28991F5-863E-4EA9-BA85-27F6AB58644C}" name="sbruto" dataDxfId="70" dataCellStyle="Normal_Hoja1_1"/>
    <tableColumn id="14" xr3:uid="{4540C356-D259-4B7D-80B2-17B1708B0D21}" name="ISR" dataCellStyle="Normal_Hoja1_1"/>
    <tableColumn id="15" xr3:uid="{ECE839E4-F5CF-4FDE-A5C1-E955E0B9A4E5}" name="SFS" dataCellStyle="Normal_Hoja1_1"/>
    <tableColumn id="16" xr3:uid="{07EA56F1-5006-4E1C-AD87-64F3287250B9}" name="AFP" dataCellStyle="Normal_Hoja1_1"/>
    <tableColumn id="17" xr3:uid="{44390736-5A82-46AA-93CA-828B49F793EE}" name="totaldesc" dataDxfId="69" dataCellStyle="Normal_Hoja1_1"/>
    <tableColumn id="18" xr3:uid="{3C0C2D84-603A-4DFB-BBC9-AF35E6629078}" name="sneto" dataDxfId="68" dataCellStyle="Normal_Hoja1_1"/>
    <tableColumn id="19" xr3:uid="{FD795AE3-447F-40D5-A747-49F3154EEFA5}" name="PERIODO" dataDxfId="67" dataCellStyle="Normal_Hoja1_1"/>
    <tableColumn id="20" xr3:uid="{179D1728-915E-4319-85EB-242B530FCE32}" name="COD" dataDxfId="66" dataCellStyle="Normal_Hoja1_1"/>
    <tableColumn id="21" xr3:uid="{920F14A7-4747-471D-B9D0-544AC442ABB3}" name="ADP" dataCellStyle="Normal_Hoja1_1"/>
    <tableColumn id="22" xr3:uid="{AD221C65-CF38-4D7A-A267-CBB885EE75B8}" name="ARS HUMANO Complemetario" dataCellStyle="Normal_Hoja1_1"/>
    <tableColumn id="23" xr3:uid="{9A23FB90-673E-4134-AA34-29F0A513AC05}" name="COOPNAMA" dataCellStyle="Normal_Hoja1_1"/>
    <tableColumn id="24" xr3:uid="{81BA0AA1-335D-450C-81DD-772F1D2C510C}" name="INAVI-Funerario" dataCellStyle="Normal_Hoja1_1"/>
    <tableColumn id="25" xr3:uid="{29C2D8DF-FE50-4CF1-82D0-15B26C25007A}" name="INAVI-SeguroVida" dataCellStyle="Normal_Hoja1_1"/>
    <tableColumn id="26" xr3:uid="{5D986765-F334-4A9B-BAC8-CAFACCDC83A2}" name="Litis Alimenticia" dataCellStyle="Normal_Hoja1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7" dataDxfId="56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  <tableColumn id="2" xr3:uid="{BBC3D311-3012-4BC1-91DA-40AC6B0E8740}" name="ACTUALIZAR" dataDxfId="5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51" dataDxfId="50">
  <autoFilter ref="F1:G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7" dataDxfId="46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3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32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3"/>
  <sheetViews>
    <sheetView topLeftCell="A253" workbookViewId="0">
      <selection activeCell="A284" sqref="A284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1" t="s">
        <v>1432</v>
      </c>
      <c r="C1" s="24" t="s">
        <v>1509</v>
      </c>
    </row>
    <row r="2" spans="1:3">
      <c r="A2" s="9" t="s">
        <v>1101</v>
      </c>
      <c r="B2" s="9" t="s">
        <v>643</v>
      </c>
      <c r="C2" s="25" t="s">
        <v>39</v>
      </c>
    </row>
    <row r="3" spans="1:3">
      <c r="A3" s="9" t="s">
        <v>1127</v>
      </c>
      <c r="B3" s="9" t="s">
        <v>660</v>
      </c>
      <c r="C3" s="25" t="s">
        <v>39</v>
      </c>
    </row>
    <row r="4" spans="1:3">
      <c r="A4" s="9" t="s">
        <v>1141</v>
      </c>
      <c r="B4" s="9" t="s">
        <v>663</v>
      </c>
      <c r="C4" s="25" t="s">
        <v>39</v>
      </c>
    </row>
    <row r="5" spans="1:3">
      <c r="A5" s="9" t="s">
        <v>1315</v>
      </c>
      <c r="B5" s="9" t="s">
        <v>78</v>
      </c>
      <c r="C5" s="25" t="s">
        <v>39</v>
      </c>
    </row>
    <row r="6" spans="1:3">
      <c r="A6" s="9" t="s">
        <v>1329</v>
      </c>
      <c r="B6" s="9" t="s">
        <v>85</v>
      </c>
      <c r="C6" s="25" t="s">
        <v>39</v>
      </c>
    </row>
    <row r="7" spans="1:3">
      <c r="A7" s="9" t="s">
        <v>1332</v>
      </c>
      <c r="B7" s="9" t="s">
        <v>87</v>
      </c>
      <c r="C7" s="25" t="s">
        <v>39</v>
      </c>
    </row>
    <row r="8" spans="1:3">
      <c r="A8" s="9" t="s">
        <v>1337</v>
      </c>
      <c r="B8" s="9" t="s">
        <v>89</v>
      </c>
      <c r="C8" s="25" t="s">
        <v>39</v>
      </c>
    </row>
    <row r="9" spans="1:3">
      <c r="A9" s="9" t="s">
        <v>1342</v>
      </c>
      <c r="B9" s="9" t="s">
        <v>92</v>
      </c>
      <c r="C9" s="25" t="s">
        <v>39</v>
      </c>
    </row>
    <row r="10" spans="1:3">
      <c r="A10" s="9" t="s">
        <v>1214</v>
      </c>
      <c r="B10" s="9" t="s">
        <v>380</v>
      </c>
      <c r="C10" s="25" t="s">
        <v>39</v>
      </c>
    </row>
    <row r="11" spans="1:3">
      <c r="A11" s="9" t="s">
        <v>1293</v>
      </c>
      <c r="B11" s="9" t="s">
        <v>242</v>
      </c>
      <c r="C11" s="25" t="s">
        <v>39</v>
      </c>
    </row>
    <row r="12" spans="1:3">
      <c r="A12" s="9" t="s">
        <v>1294</v>
      </c>
      <c r="B12" s="9" t="s">
        <v>518</v>
      </c>
      <c r="C12" s="25" t="s">
        <v>39</v>
      </c>
    </row>
    <row r="13" spans="1:3">
      <c r="A13" s="9" t="s">
        <v>1296</v>
      </c>
      <c r="B13" s="9" t="s">
        <v>245</v>
      </c>
      <c r="C13" s="25" t="s">
        <v>39</v>
      </c>
    </row>
    <row r="14" spans="1:3">
      <c r="A14" s="9" t="s">
        <v>1320</v>
      </c>
      <c r="B14" s="9" t="s">
        <v>37</v>
      </c>
      <c r="C14" s="25" t="s">
        <v>39</v>
      </c>
    </row>
    <row r="15" spans="1:3">
      <c r="A15" s="9" t="s">
        <v>1325</v>
      </c>
      <c r="B15" s="9" t="s">
        <v>50</v>
      </c>
      <c r="C15" s="25" t="s">
        <v>39</v>
      </c>
    </row>
    <row r="16" spans="1:3">
      <c r="A16" s="9" t="s">
        <v>1334</v>
      </c>
      <c r="B16" s="9" t="s">
        <v>58</v>
      </c>
      <c r="C16" s="25" t="s">
        <v>39</v>
      </c>
    </row>
    <row r="17" spans="1:3">
      <c r="A17" s="9" t="s">
        <v>1343</v>
      </c>
      <c r="B17" s="9" t="s">
        <v>61</v>
      </c>
      <c r="C17" s="25" t="s">
        <v>39</v>
      </c>
    </row>
    <row r="18" spans="1:3">
      <c r="A18" s="9" t="s">
        <v>1345</v>
      </c>
      <c r="B18" s="9" t="s">
        <v>64</v>
      </c>
      <c r="C18" s="25" t="s">
        <v>39</v>
      </c>
    </row>
    <row r="19" spans="1:3">
      <c r="A19" s="9" t="s">
        <v>1347</v>
      </c>
      <c r="B19" s="9" t="s">
        <v>65</v>
      </c>
      <c r="C19" s="25" t="s">
        <v>39</v>
      </c>
    </row>
    <row r="20" spans="1:3">
      <c r="A20" s="9" t="s">
        <v>1350</v>
      </c>
      <c r="B20" s="9" t="s">
        <v>68</v>
      </c>
      <c r="C20" s="25" t="s">
        <v>39</v>
      </c>
    </row>
    <row r="21" spans="1:3">
      <c r="A21" s="9" t="s">
        <v>1357</v>
      </c>
      <c r="B21" s="9" t="s">
        <v>109</v>
      </c>
      <c r="C21" s="25" t="s">
        <v>39</v>
      </c>
    </row>
    <row r="22" spans="1:3">
      <c r="A22" s="9" t="s">
        <v>1358</v>
      </c>
      <c r="B22" s="9" t="s">
        <v>112</v>
      </c>
      <c r="C22" s="25" t="s">
        <v>39</v>
      </c>
    </row>
    <row r="23" spans="1:3">
      <c r="A23" s="9" t="s">
        <v>1359</v>
      </c>
      <c r="B23" s="9" t="s">
        <v>114</v>
      </c>
      <c r="C23" s="25" t="s">
        <v>39</v>
      </c>
    </row>
    <row r="24" spans="1:3">
      <c r="A24" s="9" t="s">
        <v>1360</v>
      </c>
      <c r="B24" s="9" t="s">
        <v>116</v>
      </c>
      <c r="C24" s="25" t="s">
        <v>39</v>
      </c>
    </row>
    <row r="25" spans="1:3">
      <c r="A25" s="9" t="s">
        <v>1361</v>
      </c>
      <c r="B25" s="9" t="s">
        <v>121</v>
      </c>
      <c r="C25" s="25" t="s">
        <v>39</v>
      </c>
    </row>
    <row r="26" spans="1:3">
      <c r="A26" s="9" t="s">
        <v>1362</v>
      </c>
      <c r="B26" s="9" t="s">
        <v>122</v>
      </c>
      <c r="C26" s="25" t="s">
        <v>39</v>
      </c>
    </row>
    <row r="27" spans="1:3">
      <c r="A27" s="9" t="s">
        <v>1364</v>
      </c>
      <c r="B27" s="9" t="s">
        <v>125</v>
      </c>
      <c r="C27" s="25" t="s">
        <v>39</v>
      </c>
    </row>
    <row r="28" spans="1:3">
      <c r="A28" s="9" t="s">
        <v>1366</v>
      </c>
      <c r="B28" s="9" t="s">
        <v>130</v>
      </c>
      <c r="C28" s="25" t="s">
        <v>39</v>
      </c>
    </row>
    <row r="29" spans="1:3">
      <c r="A29" s="9" t="s">
        <v>1091</v>
      </c>
      <c r="B29" s="9" t="s">
        <v>820</v>
      </c>
      <c r="C29" s="25" t="s">
        <v>39</v>
      </c>
    </row>
    <row r="30" spans="1:3">
      <c r="A30" s="9" t="s">
        <v>1093</v>
      </c>
      <c r="B30" s="9" t="s">
        <v>823</v>
      </c>
      <c r="C30" s="25" t="s">
        <v>39</v>
      </c>
    </row>
    <row r="31" spans="1:3">
      <c r="A31" s="9" t="s">
        <v>1097</v>
      </c>
      <c r="B31" s="9" t="s">
        <v>825</v>
      </c>
      <c r="C31" s="25" t="s">
        <v>39</v>
      </c>
    </row>
    <row r="32" spans="1:3">
      <c r="A32" s="9" t="s">
        <v>1115</v>
      </c>
      <c r="B32" s="9" t="s">
        <v>828</v>
      </c>
      <c r="C32" s="25" t="s">
        <v>39</v>
      </c>
    </row>
    <row r="33" spans="1:3">
      <c r="A33" s="9" t="s">
        <v>1122</v>
      </c>
      <c r="B33" s="9" t="s">
        <v>832</v>
      </c>
      <c r="C33" s="25" t="s">
        <v>39</v>
      </c>
    </row>
    <row r="34" spans="1:3">
      <c r="A34" s="9" t="s">
        <v>1126</v>
      </c>
      <c r="B34" s="9" t="s">
        <v>834</v>
      </c>
      <c r="C34" s="25" t="s">
        <v>39</v>
      </c>
    </row>
    <row r="35" spans="1:3">
      <c r="A35" s="9" t="s">
        <v>1129</v>
      </c>
      <c r="B35" s="9" t="s">
        <v>836</v>
      </c>
      <c r="C35" s="25" t="s">
        <v>39</v>
      </c>
    </row>
    <row r="36" spans="1:3">
      <c r="A36" s="9" t="s">
        <v>1139</v>
      </c>
      <c r="B36" s="9" t="s">
        <v>839</v>
      </c>
      <c r="C36" s="25" t="s">
        <v>39</v>
      </c>
    </row>
    <row r="37" spans="1:3">
      <c r="A37" s="9" t="s">
        <v>1140</v>
      </c>
      <c r="B37" s="9" t="s">
        <v>842</v>
      </c>
      <c r="C37" s="25" t="s">
        <v>39</v>
      </c>
    </row>
    <row r="38" spans="1:3">
      <c r="A38" s="9" t="s">
        <v>1153</v>
      </c>
      <c r="B38" s="9" t="s">
        <v>843</v>
      </c>
      <c r="C38" s="25" t="s">
        <v>39</v>
      </c>
    </row>
    <row r="39" spans="1:3">
      <c r="A39" s="9" t="s">
        <v>1157</v>
      </c>
      <c r="B39" s="9" t="s">
        <v>849</v>
      </c>
      <c r="C39" s="25" t="s">
        <v>39</v>
      </c>
    </row>
    <row r="40" spans="1:3">
      <c r="A40" s="9" t="s">
        <v>1164</v>
      </c>
      <c r="B40" s="9" t="s">
        <v>852</v>
      </c>
      <c r="C40" s="25" t="s">
        <v>39</v>
      </c>
    </row>
    <row r="41" spans="1:3">
      <c r="A41" s="9" t="s">
        <v>1176</v>
      </c>
      <c r="B41" s="9" t="s">
        <v>856</v>
      </c>
      <c r="C41" s="25" t="s">
        <v>39</v>
      </c>
    </row>
    <row r="42" spans="1:3">
      <c r="A42" s="9" t="s">
        <v>1119</v>
      </c>
      <c r="B42" s="9" t="s">
        <v>180</v>
      </c>
      <c r="C42" s="25" t="s">
        <v>39</v>
      </c>
    </row>
    <row r="43" spans="1:3">
      <c r="A43" s="9" t="s">
        <v>1303</v>
      </c>
      <c r="B43" s="9" t="s">
        <v>316</v>
      </c>
      <c r="C43" s="25" t="s">
        <v>39</v>
      </c>
    </row>
    <row r="44" spans="1:3">
      <c r="A44" s="9" t="s">
        <v>1311</v>
      </c>
      <c r="B44" s="9" t="s">
        <v>152</v>
      </c>
      <c r="C44" s="25" t="s">
        <v>39</v>
      </c>
    </row>
    <row r="45" spans="1:3">
      <c r="A45" s="9" t="s">
        <v>1312</v>
      </c>
      <c r="B45" s="9" t="s">
        <v>155</v>
      </c>
      <c r="C45" s="25" t="s">
        <v>39</v>
      </c>
    </row>
    <row r="46" spans="1:3">
      <c r="A46" s="9" t="s">
        <v>1319</v>
      </c>
      <c r="B46" s="9" t="s">
        <v>164</v>
      </c>
      <c r="C46" s="25" t="s">
        <v>39</v>
      </c>
    </row>
    <row r="47" spans="1:3">
      <c r="A47" s="9" t="s">
        <v>1323</v>
      </c>
      <c r="B47" s="9" t="s">
        <v>168</v>
      </c>
      <c r="C47" s="25" t="s">
        <v>39</v>
      </c>
    </row>
    <row r="48" spans="1:3">
      <c r="A48" s="9" t="s">
        <v>1328</v>
      </c>
      <c r="B48" s="9" t="s">
        <v>173</v>
      </c>
      <c r="C48" s="25" t="s">
        <v>39</v>
      </c>
    </row>
    <row r="49" spans="1:3">
      <c r="A49" s="9" t="s">
        <v>1336</v>
      </c>
      <c r="B49" s="9" t="s">
        <v>584</v>
      </c>
      <c r="C49" s="25" t="s">
        <v>39</v>
      </c>
    </row>
    <row r="50" spans="1:3">
      <c r="A50" s="9" t="s">
        <v>1344</v>
      </c>
      <c r="B50" s="9" t="s">
        <v>174</v>
      </c>
      <c r="C50" s="25" t="s">
        <v>39</v>
      </c>
    </row>
    <row r="51" spans="1:3">
      <c r="A51" s="9" t="s">
        <v>1348</v>
      </c>
      <c r="B51" s="9" t="s">
        <v>176</v>
      </c>
      <c r="C51" s="25" t="s">
        <v>39</v>
      </c>
    </row>
    <row r="52" spans="1:3">
      <c r="A52" s="9" t="s">
        <v>1349</v>
      </c>
      <c r="B52" s="9" t="s">
        <v>177</v>
      </c>
      <c r="C52" s="25" t="s">
        <v>39</v>
      </c>
    </row>
    <row r="53" spans="1:3">
      <c r="A53" s="9" t="s">
        <v>1114</v>
      </c>
      <c r="B53" s="9" t="s">
        <v>185</v>
      </c>
      <c r="C53" s="25" t="s">
        <v>39</v>
      </c>
    </row>
    <row r="54" spans="1:3">
      <c r="A54" s="9" t="s">
        <v>1100</v>
      </c>
      <c r="B54" s="9" t="s">
        <v>191</v>
      </c>
      <c r="C54" s="25" t="s">
        <v>39</v>
      </c>
    </row>
    <row r="55" spans="1:3">
      <c r="A55" s="9" t="s">
        <v>1110</v>
      </c>
      <c r="B55" s="9" t="s">
        <v>213</v>
      </c>
      <c r="C55" s="25" t="s">
        <v>39</v>
      </c>
    </row>
    <row r="56" spans="1:3">
      <c r="A56" s="9" t="s">
        <v>1168</v>
      </c>
      <c r="B56" s="9" t="s">
        <v>218</v>
      </c>
      <c r="C56" s="25" t="s">
        <v>39</v>
      </c>
    </row>
    <row r="57" spans="1:3">
      <c r="A57" s="9" t="s">
        <v>1603</v>
      </c>
      <c r="B57" s="9" t="s">
        <v>1602</v>
      </c>
      <c r="C57" s="25" t="s">
        <v>39</v>
      </c>
    </row>
    <row r="58" spans="1:3">
      <c r="A58" s="9" t="s">
        <v>1118</v>
      </c>
      <c r="B58" s="9" t="s">
        <v>216</v>
      </c>
      <c r="C58" s="25" t="s">
        <v>39</v>
      </c>
    </row>
    <row r="59" spans="1:3">
      <c r="A59" s="9" t="s">
        <v>1148</v>
      </c>
      <c r="B59" s="9" t="s">
        <v>91</v>
      </c>
      <c r="C59" s="25" t="s">
        <v>39</v>
      </c>
    </row>
    <row r="60" spans="1:3">
      <c r="A60" s="9" t="s">
        <v>1144</v>
      </c>
      <c r="B60" s="9" t="s">
        <v>209</v>
      </c>
      <c r="C60" s="25" t="s">
        <v>39</v>
      </c>
    </row>
    <row r="61" spans="1:3">
      <c r="A61" s="9" t="s">
        <v>1154</v>
      </c>
      <c r="B61" s="9" t="s">
        <v>207</v>
      </c>
      <c r="C61" s="25" t="s">
        <v>39</v>
      </c>
    </row>
    <row r="62" spans="1:3">
      <c r="A62" s="9" t="s">
        <v>1132</v>
      </c>
      <c r="B62" s="9" t="s">
        <v>229</v>
      </c>
      <c r="C62" s="25" t="s">
        <v>39</v>
      </c>
    </row>
    <row r="63" spans="1:3">
      <c r="A63" s="9" t="s">
        <v>1137</v>
      </c>
      <c r="B63" s="9" t="s">
        <v>274</v>
      </c>
      <c r="C63" s="25" t="s">
        <v>39</v>
      </c>
    </row>
    <row r="64" spans="1:3">
      <c r="A64" s="9" t="s">
        <v>1173</v>
      </c>
      <c r="B64" s="9" t="s">
        <v>239</v>
      </c>
      <c r="C64" s="25" t="s">
        <v>39</v>
      </c>
    </row>
    <row r="65" spans="1:3">
      <c r="A65" s="9" t="s">
        <v>1130</v>
      </c>
      <c r="B65" s="9" t="s">
        <v>1015</v>
      </c>
      <c r="C65" s="25" t="s">
        <v>39</v>
      </c>
    </row>
    <row r="66" spans="1:3">
      <c r="A66" s="9" t="s">
        <v>1134</v>
      </c>
      <c r="B66" s="9" t="s">
        <v>258</v>
      </c>
      <c r="C66" s="25" t="s">
        <v>39</v>
      </c>
    </row>
    <row r="67" spans="1:3">
      <c r="A67" s="9" t="s">
        <v>1094</v>
      </c>
      <c r="B67" s="9" t="s">
        <v>264</v>
      </c>
      <c r="C67" s="25" t="s">
        <v>39</v>
      </c>
    </row>
    <row r="68" spans="1:3">
      <c r="A68" s="9" t="s">
        <v>1117</v>
      </c>
      <c r="B68" s="9" t="s">
        <v>226</v>
      </c>
      <c r="C68" s="25" t="s">
        <v>39</v>
      </c>
    </row>
    <row r="69" spans="1:3">
      <c r="A69" s="9" t="s">
        <v>1136</v>
      </c>
      <c r="B69" s="9" t="s">
        <v>270</v>
      </c>
      <c r="C69" s="25" t="s">
        <v>39</v>
      </c>
    </row>
    <row r="70" spans="1:3">
      <c r="A70" s="9" t="s">
        <v>1147</v>
      </c>
      <c r="B70" s="9" t="s">
        <v>666</v>
      </c>
      <c r="C70" s="25" t="s">
        <v>39</v>
      </c>
    </row>
    <row r="71" spans="1:3">
      <c r="A71" s="9" t="s">
        <v>1095</v>
      </c>
      <c r="B71" s="9" t="s">
        <v>276</v>
      </c>
      <c r="C71" s="25" t="s">
        <v>39</v>
      </c>
    </row>
    <row r="72" spans="1:3">
      <c r="A72" s="9" t="s">
        <v>1120</v>
      </c>
      <c r="B72" s="9" t="s">
        <v>278</v>
      </c>
      <c r="C72" s="25" t="s">
        <v>39</v>
      </c>
    </row>
    <row r="73" spans="1:3">
      <c r="A73" s="9" t="s">
        <v>1128</v>
      </c>
      <c r="B73" s="9" t="s">
        <v>280</v>
      </c>
      <c r="C73" s="25" t="s">
        <v>39</v>
      </c>
    </row>
    <row r="74" spans="1:3">
      <c r="A74" s="9" t="s">
        <v>1106</v>
      </c>
      <c r="B74" s="9" t="s">
        <v>286</v>
      </c>
      <c r="C74" s="25" t="s">
        <v>39</v>
      </c>
    </row>
    <row r="75" spans="1:3">
      <c r="A75" s="9" t="s">
        <v>1111</v>
      </c>
      <c r="B75" s="9" t="s">
        <v>290</v>
      </c>
      <c r="C75" s="25" t="s">
        <v>39</v>
      </c>
    </row>
    <row r="76" spans="1:3">
      <c r="A76" s="9" t="s">
        <v>1113</v>
      </c>
      <c r="B76" s="9" t="s">
        <v>291</v>
      </c>
      <c r="C76" s="25" t="s">
        <v>39</v>
      </c>
    </row>
    <row r="77" spans="1:3">
      <c r="A77" s="9" t="s">
        <v>1150</v>
      </c>
      <c r="B77" s="9" t="s">
        <v>293</v>
      </c>
      <c r="C77" s="25" t="s">
        <v>39</v>
      </c>
    </row>
    <row r="78" spans="1:3">
      <c r="A78" s="9" t="s">
        <v>1304</v>
      </c>
      <c r="B78" s="9" t="s">
        <v>294</v>
      </c>
      <c r="C78" s="25" t="s">
        <v>39</v>
      </c>
    </row>
    <row r="79" spans="1:3">
      <c r="A79" s="9" t="s">
        <v>1306</v>
      </c>
      <c r="B79" s="9" t="s">
        <v>133</v>
      </c>
      <c r="C79" s="25" t="s">
        <v>39</v>
      </c>
    </row>
    <row r="80" spans="1:3">
      <c r="A80" s="9" t="s">
        <v>1346</v>
      </c>
      <c r="B80" s="9" t="s">
        <v>302</v>
      </c>
      <c r="C80" s="25" t="s">
        <v>39</v>
      </c>
    </row>
    <row r="81" spans="1:3">
      <c r="A81" s="9" t="s">
        <v>1104</v>
      </c>
      <c r="B81" s="9" t="s">
        <v>306</v>
      </c>
      <c r="C81" s="25" t="s">
        <v>39</v>
      </c>
    </row>
    <row r="82" spans="1:3">
      <c r="A82" s="9" t="s">
        <v>1143</v>
      </c>
      <c r="B82" s="9" t="s">
        <v>309</v>
      </c>
      <c r="C82" s="25" t="s">
        <v>39</v>
      </c>
    </row>
    <row r="83" spans="1:3">
      <c r="A83" s="9" t="s">
        <v>1092</v>
      </c>
      <c r="B83" s="9" t="s">
        <v>310</v>
      </c>
      <c r="C83" s="25" t="s">
        <v>39</v>
      </c>
    </row>
    <row r="84" spans="1:3">
      <c r="A84" s="9" t="s">
        <v>1102</v>
      </c>
      <c r="B84" s="9" t="s">
        <v>312</v>
      </c>
      <c r="C84" s="25" t="s">
        <v>39</v>
      </c>
    </row>
    <row r="85" spans="1:3">
      <c r="A85" s="9" t="s">
        <v>1107</v>
      </c>
      <c r="B85" s="9" t="s">
        <v>150</v>
      </c>
      <c r="C85" s="25" t="s">
        <v>39</v>
      </c>
    </row>
    <row r="86" spans="1:3">
      <c r="A86" s="9" t="s">
        <v>1108</v>
      </c>
      <c r="B86" s="9" t="s">
        <v>255</v>
      </c>
      <c r="C86" s="25" t="s">
        <v>39</v>
      </c>
    </row>
    <row r="87" spans="1:3">
      <c r="A87" s="9" t="s">
        <v>1109</v>
      </c>
      <c r="B87" s="9" t="s">
        <v>317</v>
      </c>
      <c r="C87" s="25" t="s">
        <v>39</v>
      </c>
    </row>
    <row r="88" spans="1:3">
      <c r="A88" s="9" t="s">
        <v>1212</v>
      </c>
      <c r="B88" s="9" t="s">
        <v>504</v>
      </c>
      <c r="C88" s="25" t="s">
        <v>39</v>
      </c>
    </row>
    <row r="89" spans="1:3">
      <c r="A89" s="9" t="s">
        <v>1378</v>
      </c>
      <c r="B89" s="9" t="s">
        <v>1713</v>
      </c>
      <c r="C89" s="25" t="s">
        <v>39</v>
      </c>
    </row>
    <row r="90" spans="1:3">
      <c r="A90" s="9" t="s">
        <v>1138</v>
      </c>
      <c r="B90" s="9" t="s">
        <v>838</v>
      </c>
      <c r="C90" s="25" t="s">
        <v>39</v>
      </c>
    </row>
    <row r="91" spans="1:3">
      <c r="A91" s="9" t="s">
        <v>1295</v>
      </c>
      <c r="B91" s="9" t="s">
        <v>527</v>
      </c>
      <c r="C91" s="25" t="s">
        <v>39</v>
      </c>
    </row>
    <row r="92" spans="1:3">
      <c r="A92" s="9" t="s">
        <v>1252</v>
      </c>
      <c r="B92" s="9" t="s">
        <v>426</v>
      </c>
      <c r="C92" s="25" t="s">
        <v>39</v>
      </c>
    </row>
    <row r="93" spans="1:3">
      <c r="A93" s="9" t="s">
        <v>1269</v>
      </c>
      <c r="B93" s="9" t="s">
        <v>439</v>
      </c>
      <c r="C93" s="25" t="s">
        <v>39</v>
      </c>
    </row>
    <row r="94" spans="1:3">
      <c r="A94" s="9" t="s">
        <v>1282</v>
      </c>
      <c r="B94" s="9" t="s">
        <v>690</v>
      </c>
      <c r="C94" s="25" t="s">
        <v>39</v>
      </c>
    </row>
    <row r="95" spans="1:3">
      <c r="A95" s="9" t="s">
        <v>1354</v>
      </c>
      <c r="B95" s="9" t="s">
        <v>99</v>
      </c>
      <c r="C95" s="25" t="s">
        <v>39</v>
      </c>
    </row>
    <row r="96" spans="1:3">
      <c r="A96" s="9" t="s">
        <v>1239</v>
      </c>
      <c r="B96" s="9" t="s">
        <v>411</v>
      </c>
      <c r="C96" s="25" t="s">
        <v>39</v>
      </c>
    </row>
    <row r="97" spans="1:3">
      <c r="A97" s="9" t="s">
        <v>1135</v>
      </c>
      <c r="B97" s="9" t="s">
        <v>223</v>
      </c>
      <c r="C97" s="25" t="s">
        <v>39</v>
      </c>
    </row>
    <row r="98" spans="1:3">
      <c r="A98" s="9" t="s">
        <v>1166</v>
      </c>
      <c r="B98" s="9" t="s">
        <v>252</v>
      </c>
      <c r="C98" s="25" t="s">
        <v>39</v>
      </c>
    </row>
    <row r="99" spans="1:3">
      <c r="A99" s="9" t="s">
        <v>1103</v>
      </c>
      <c r="B99" s="9" t="s">
        <v>473</v>
      </c>
      <c r="C99" s="25" t="s">
        <v>39</v>
      </c>
    </row>
    <row r="100" spans="1:3">
      <c r="A100" s="9" t="s">
        <v>1121</v>
      </c>
      <c r="B100" s="9" t="s">
        <v>475</v>
      </c>
      <c r="C100" s="25" t="s">
        <v>39</v>
      </c>
    </row>
    <row r="101" spans="1:3">
      <c r="A101" s="9" t="s">
        <v>1161</v>
      </c>
      <c r="B101" s="9" t="s">
        <v>482</v>
      </c>
      <c r="C101" s="25" t="s">
        <v>39</v>
      </c>
    </row>
    <row r="102" spans="1:3">
      <c r="A102" s="9" t="s">
        <v>1182</v>
      </c>
      <c r="B102" s="9" t="s">
        <v>491</v>
      </c>
      <c r="C102" s="25" t="s">
        <v>39</v>
      </c>
    </row>
    <row r="103" spans="1:3">
      <c r="A103" s="9" t="s">
        <v>1183</v>
      </c>
      <c r="B103" s="9" t="s">
        <v>493</v>
      </c>
      <c r="C103" s="25" t="s">
        <v>39</v>
      </c>
    </row>
    <row r="104" spans="1:3">
      <c r="A104" s="9" t="s">
        <v>1187</v>
      </c>
      <c r="B104" s="9" t="s">
        <v>494</v>
      </c>
      <c r="C104" s="25" t="s">
        <v>39</v>
      </c>
    </row>
    <row r="105" spans="1:3">
      <c r="A105" s="9" t="s">
        <v>1195</v>
      </c>
      <c r="B105" s="9" t="s">
        <v>496</v>
      </c>
      <c r="C105" s="25" t="s">
        <v>39</v>
      </c>
    </row>
    <row r="106" spans="1:3">
      <c r="A106" s="9" t="s">
        <v>1197</v>
      </c>
      <c r="B106" s="9" t="s">
        <v>498</v>
      </c>
      <c r="C106" s="25" t="s">
        <v>39</v>
      </c>
    </row>
    <row r="107" spans="1:3">
      <c r="A107" s="9" t="s">
        <v>1200</v>
      </c>
      <c r="B107" s="9" t="s">
        <v>500</v>
      </c>
      <c r="C107" s="25" t="s">
        <v>39</v>
      </c>
    </row>
    <row r="108" spans="1:3">
      <c r="A108" s="9" t="s">
        <v>1202</v>
      </c>
      <c r="B108" s="9" t="s">
        <v>502</v>
      </c>
      <c r="C108" s="25" t="s">
        <v>39</v>
      </c>
    </row>
    <row r="109" spans="1:3">
      <c r="A109" s="9" t="s">
        <v>1207</v>
      </c>
      <c r="B109" s="9" t="s">
        <v>503</v>
      </c>
      <c r="C109" s="25" t="s">
        <v>39</v>
      </c>
    </row>
    <row r="110" spans="1:3">
      <c r="A110" s="9" t="s">
        <v>1216</v>
      </c>
      <c r="B110" s="9" t="s">
        <v>506</v>
      </c>
      <c r="C110" s="25" t="s">
        <v>39</v>
      </c>
    </row>
    <row r="111" spans="1:3">
      <c r="A111" s="9" t="s">
        <v>1217</v>
      </c>
      <c r="B111" s="9" t="s">
        <v>507</v>
      </c>
      <c r="C111" s="25" t="s">
        <v>39</v>
      </c>
    </row>
    <row r="112" spans="1:3">
      <c r="A112" s="9" t="s">
        <v>1373</v>
      </c>
      <c r="B112" s="9" t="s">
        <v>871</v>
      </c>
      <c r="C112" s="25" t="s">
        <v>39</v>
      </c>
    </row>
    <row r="113" spans="1:3">
      <c r="A113" s="9" t="s">
        <v>1223</v>
      </c>
      <c r="B113" s="9" t="s">
        <v>511</v>
      </c>
      <c r="C113" s="25" t="s">
        <v>39</v>
      </c>
    </row>
    <row r="114" spans="1:3">
      <c r="A114" s="9" t="s">
        <v>1374</v>
      </c>
      <c r="B114" s="9" t="s">
        <v>872</v>
      </c>
      <c r="C114" s="25" t="s">
        <v>39</v>
      </c>
    </row>
    <row r="115" spans="1:3">
      <c r="A115" s="9" t="s">
        <v>1224</v>
      </c>
      <c r="B115" s="9" t="s">
        <v>512</v>
      </c>
      <c r="C115" s="25" t="s">
        <v>39</v>
      </c>
    </row>
    <row r="116" spans="1:3">
      <c r="A116" s="9" t="s">
        <v>1228</v>
      </c>
      <c r="B116" s="9" t="s">
        <v>517</v>
      </c>
      <c r="C116" s="25" t="s">
        <v>39</v>
      </c>
    </row>
    <row r="117" spans="1:3">
      <c r="A117" s="9" t="s">
        <v>1232</v>
      </c>
      <c r="B117" s="9" t="s">
        <v>521</v>
      </c>
      <c r="C117" s="25" t="s">
        <v>39</v>
      </c>
    </row>
    <row r="118" spans="1:3">
      <c r="A118" s="9" t="s">
        <v>1253</v>
      </c>
      <c r="B118" s="9" t="s">
        <v>529</v>
      </c>
      <c r="C118" s="25" t="s">
        <v>39</v>
      </c>
    </row>
    <row r="119" spans="1:3">
      <c r="A119" s="9" t="s">
        <v>1260</v>
      </c>
      <c r="B119" s="9" t="s">
        <v>531</v>
      </c>
      <c r="C119" s="25" t="s">
        <v>39</v>
      </c>
    </row>
    <row r="120" spans="1:3">
      <c r="A120" s="9" t="s">
        <v>1268</v>
      </c>
      <c r="B120" s="9" t="s">
        <v>533</v>
      </c>
      <c r="C120" s="25" t="s">
        <v>39</v>
      </c>
    </row>
    <row r="121" spans="1:3">
      <c r="A121" s="9" t="s">
        <v>1273</v>
      </c>
      <c r="B121" s="9" t="s">
        <v>537</v>
      </c>
      <c r="C121" s="25" t="s">
        <v>39</v>
      </c>
    </row>
    <row r="122" spans="1:3">
      <c r="A122" s="9" t="s">
        <v>1375</v>
      </c>
      <c r="B122" s="9" t="s">
        <v>1070</v>
      </c>
      <c r="C122" s="25" t="s">
        <v>39</v>
      </c>
    </row>
    <row r="123" spans="1:3">
      <c r="A123" s="9" t="s">
        <v>1281</v>
      </c>
      <c r="B123" s="9" t="s">
        <v>476</v>
      </c>
      <c r="C123" s="25" t="s">
        <v>39</v>
      </c>
    </row>
    <row r="124" spans="1:3">
      <c r="A124" s="9" t="s">
        <v>1283</v>
      </c>
      <c r="B124" s="9" t="s">
        <v>541</v>
      </c>
      <c r="C124" s="25" t="s">
        <v>39</v>
      </c>
    </row>
    <row r="125" spans="1:3">
      <c r="A125" s="9" t="s">
        <v>1288</v>
      </c>
      <c r="B125" s="9" t="s">
        <v>139</v>
      </c>
      <c r="C125" s="25" t="s">
        <v>39</v>
      </c>
    </row>
    <row r="126" spans="1:3">
      <c r="A126" s="9" t="s">
        <v>1289</v>
      </c>
      <c r="B126" s="9" t="s">
        <v>545</v>
      </c>
      <c r="C126" s="25" t="s">
        <v>39</v>
      </c>
    </row>
    <row r="127" spans="1:3">
      <c r="A127" s="9" t="s">
        <v>1099</v>
      </c>
      <c r="B127" s="9" t="s">
        <v>553</v>
      </c>
      <c r="C127" s="25" t="s">
        <v>39</v>
      </c>
    </row>
    <row r="128" spans="1:3">
      <c r="A128" s="9" t="s">
        <v>1149</v>
      </c>
      <c r="B128" s="9" t="s">
        <v>561</v>
      </c>
      <c r="C128" s="25" t="s">
        <v>39</v>
      </c>
    </row>
    <row r="129" spans="1:3">
      <c r="A129" s="9" t="s">
        <v>1163</v>
      </c>
      <c r="B129" s="9" t="s">
        <v>449</v>
      </c>
      <c r="C129" s="25" t="s">
        <v>39</v>
      </c>
    </row>
    <row r="130" spans="1:3">
      <c r="A130" s="9" t="s">
        <v>1291</v>
      </c>
      <c r="B130" s="9" t="s">
        <v>465</v>
      </c>
      <c r="C130" s="25" t="s">
        <v>39</v>
      </c>
    </row>
    <row r="131" spans="1:3">
      <c r="A131" s="9" t="s">
        <v>1124</v>
      </c>
      <c r="B131" s="9" t="s">
        <v>568</v>
      </c>
      <c r="C131" s="25" t="s">
        <v>39</v>
      </c>
    </row>
    <row r="132" spans="1:3">
      <c r="A132" s="9" t="s">
        <v>1170</v>
      </c>
      <c r="B132" s="9" t="s">
        <v>570</v>
      </c>
      <c r="C132" s="25" t="s">
        <v>39</v>
      </c>
    </row>
    <row r="133" spans="1:3">
      <c r="A133" s="9" t="s">
        <v>1123</v>
      </c>
      <c r="B133" s="9" t="s">
        <v>575</v>
      </c>
      <c r="C133" s="25" t="s">
        <v>39</v>
      </c>
    </row>
    <row r="134" spans="1:3">
      <c r="A134" s="9" t="s">
        <v>1112</v>
      </c>
      <c r="B134" s="9" t="s">
        <v>579</v>
      </c>
      <c r="C134" s="25" t="s">
        <v>39</v>
      </c>
    </row>
    <row r="135" spans="1:3">
      <c r="A135" s="9" t="s">
        <v>1142</v>
      </c>
      <c r="B135" s="9" t="s">
        <v>585</v>
      </c>
      <c r="C135" s="25" t="s">
        <v>39</v>
      </c>
    </row>
    <row r="136" spans="1:3">
      <c r="A136" s="9" t="s">
        <v>1145</v>
      </c>
      <c r="B136" s="9" t="s">
        <v>586</v>
      </c>
      <c r="C136" s="25" t="s">
        <v>39</v>
      </c>
    </row>
    <row r="137" spans="1:3">
      <c r="A137" s="9" t="s">
        <v>1152</v>
      </c>
      <c r="B137" s="9" t="s">
        <v>587</v>
      </c>
      <c r="C137" s="25" t="s">
        <v>39</v>
      </c>
    </row>
    <row r="138" spans="1:3">
      <c r="A138" s="9" t="s">
        <v>1169</v>
      </c>
      <c r="B138" s="9" t="s">
        <v>590</v>
      </c>
      <c r="C138" s="25" t="s">
        <v>39</v>
      </c>
    </row>
    <row r="139" spans="1:3">
      <c r="A139" s="9" t="s">
        <v>1098</v>
      </c>
      <c r="B139" s="9" t="s">
        <v>592</v>
      </c>
      <c r="C139" s="25" t="s">
        <v>39</v>
      </c>
    </row>
    <row r="140" spans="1:3">
      <c r="A140" s="9" t="s">
        <v>1133</v>
      </c>
      <c r="B140" s="9" t="s">
        <v>595</v>
      </c>
      <c r="C140" s="25" t="s">
        <v>39</v>
      </c>
    </row>
    <row r="141" spans="1:3">
      <c r="A141" s="9" t="s">
        <v>1146</v>
      </c>
      <c r="B141" s="9" t="s">
        <v>597</v>
      </c>
      <c r="C141" s="25" t="s">
        <v>39</v>
      </c>
    </row>
    <row r="142" spans="1:3">
      <c r="A142" s="9" t="s">
        <v>1116</v>
      </c>
      <c r="B142" s="9" t="s">
        <v>829</v>
      </c>
      <c r="C142" s="25" t="s">
        <v>39</v>
      </c>
    </row>
    <row r="143" spans="1:3">
      <c r="A143" s="10" t="s">
        <v>1125</v>
      </c>
      <c r="B143" s="9" t="s">
        <v>659</v>
      </c>
      <c r="C143" s="25" t="s">
        <v>39</v>
      </c>
    </row>
    <row r="144" spans="1:3">
      <c r="A144" s="9" t="s">
        <v>1363</v>
      </c>
      <c r="B144" s="9" t="s">
        <v>124</v>
      </c>
      <c r="C144" s="25" t="s">
        <v>39</v>
      </c>
    </row>
    <row r="145" spans="1:3">
      <c r="A145" s="9" t="s">
        <v>1263</v>
      </c>
      <c r="B145" s="9" t="s">
        <v>434</v>
      </c>
      <c r="C145" s="25" t="s">
        <v>39</v>
      </c>
    </row>
    <row r="146" spans="1:3">
      <c r="A146" s="9" t="s">
        <v>1151</v>
      </c>
      <c r="B146" s="9" t="s">
        <v>668</v>
      </c>
      <c r="C146" s="25" t="s">
        <v>39</v>
      </c>
    </row>
    <row r="147" spans="1:3">
      <c r="A147" s="9" t="s">
        <v>1158</v>
      </c>
      <c r="B147" s="9" t="s">
        <v>669</v>
      </c>
      <c r="C147" s="25" t="s">
        <v>39</v>
      </c>
    </row>
    <row r="148" spans="1:3">
      <c r="A148" s="9" t="s">
        <v>1301</v>
      </c>
      <c r="B148" s="9" t="s">
        <v>605</v>
      </c>
      <c r="C148" s="25" t="s">
        <v>39</v>
      </c>
    </row>
    <row r="149" spans="1:3">
      <c r="A149" s="9" t="s">
        <v>1302</v>
      </c>
      <c r="B149" s="9" t="s">
        <v>607</v>
      </c>
      <c r="C149" s="25" t="s">
        <v>39</v>
      </c>
    </row>
    <row r="150" spans="1:3">
      <c r="A150" s="9" t="s">
        <v>1317</v>
      </c>
      <c r="B150" s="9" t="s">
        <v>617</v>
      </c>
      <c r="C150" s="25" t="s">
        <v>39</v>
      </c>
    </row>
    <row r="151" spans="1:3">
      <c r="A151" s="9" t="s">
        <v>1340</v>
      </c>
      <c r="B151" s="9" t="s">
        <v>627</v>
      </c>
      <c r="C151" s="25" t="s">
        <v>39</v>
      </c>
    </row>
    <row r="152" spans="1:3">
      <c r="A152" s="9" t="s">
        <v>1190</v>
      </c>
      <c r="B152" s="9" t="s">
        <v>352</v>
      </c>
      <c r="C152" s="25" t="s">
        <v>39</v>
      </c>
    </row>
    <row r="153" spans="1:3">
      <c r="A153" s="9" t="s">
        <v>1219</v>
      </c>
      <c r="B153" s="9" t="s">
        <v>387</v>
      </c>
      <c r="C153" s="25" t="s">
        <v>39</v>
      </c>
    </row>
    <row r="154" spans="1:3">
      <c r="A154" s="9" t="s">
        <v>1246</v>
      </c>
      <c r="B154" s="9" t="s">
        <v>418</v>
      </c>
      <c r="C154" s="25" t="s">
        <v>39</v>
      </c>
    </row>
    <row r="155" spans="1:3">
      <c r="A155" s="9" t="s">
        <v>1186</v>
      </c>
      <c r="B155" s="9" t="s">
        <v>349</v>
      </c>
      <c r="C155" s="25" t="s">
        <v>39</v>
      </c>
    </row>
    <row r="156" spans="1:3">
      <c r="A156" s="9" t="s">
        <v>1249</v>
      </c>
      <c r="B156" s="9" t="s">
        <v>423</v>
      </c>
      <c r="C156" s="25" t="s">
        <v>39</v>
      </c>
    </row>
    <row r="157" spans="1:3">
      <c r="A157" s="9" t="s">
        <v>1278</v>
      </c>
      <c r="B157" s="9" t="s">
        <v>448</v>
      </c>
      <c r="C157" s="25" t="s">
        <v>39</v>
      </c>
    </row>
    <row r="158" spans="1:3">
      <c r="A158" s="9" t="s">
        <v>1178</v>
      </c>
      <c r="B158" s="9" t="s">
        <v>332</v>
      </c>
      <c r="C158" s="25" t="s">
        <v>39</v>
      </c>
    </row>
    <row r="159" spans="1:3">
      <c r="A159" s="9" t="s">
        <v>1181</v>
      </c>
      <c r="B159" s="9" t="s">
        <v>342</v>
      </c>
      <c r="C159" s="25" t="s">
        <v>39</v>
      </c>
    </row>
    <row r="160" spans="1:3">
      <c r="A160" s="9" t="s">
        <v>1714</v>
      </c>
      <c r="B160" s="9" t="s">
        <v>344</v>
      </c>
      <c r="C160" s="25" t="s">
        <v>39</v>
      </c>
    </row>
    <row r="161" spans="1:3">
      <c r="A161" s="9" t="s">
        <v>1191</v>
      </c>
      <c r="B161" s="9" t="s">
        <v>353</v>
      </c>
      <c r="C161" s="25" t="s">
        <v>39</v>
      </c>
    </row>
    <row r="162" spans="1:3">
      <c r="A162" s="9" t="s">
        <v>1196</v>
      </c>
      <c r="B162" s="9" t="s">
        <v>355</v>
      </c>
      <c r="C162" s="25" t="s">
        <v>39</v>
      </c>
    </row>
    <row r="163" spans="1:3">
      <c r="A163" s="9" t="s">
        <v>1198</v>
      </c>
      <c r="B163" s="9" t="s">
        <v>357</v>
      </c>
      <c r="C163" s="25" t="s">
        <v>39</v>
      </c>
    </row>
    <row r="164" spans="1:3">
      <c r="A164" s="9" t="s">
        <v>1225</v>
      </c>
      <c r="B164" s="9" t="s">
        <v>393</v>
      </c>
      <c r="C164" s="25" t="s">
        <v>39</v>
      </c>
    </row>
    <row r="165" spans="1:3">
      <c r="A165" s="9" t="s">
        <v>1227</v>
      </c>
      <c r="B165" s="9" t="s">
        <v>398</v>
      </c>
      <c r="C165" s="25" t="s">
        <v>39</v>
      </c>
    </row>
    <row r="166" spans="1:3">
      <c r="A166" s="9" t="s">
        <v>1230</v>
      </c>
      <c r="B166" s="9" t="s">
        <v>197</v>
      </c>
      <c r="C166" s="25" t="s">
        <v>39</v>
      </c>
    </row>
    <row r="167" spans="1:3">
      <c r="A167" s="9" t="s">
        <v>1233</v>
      </c>
      <c r="B167" s="9" t="s">
        <v>404</v>
      </c>
      <c r="C167" s="25" t="s">
        <v>39</v>
      </c>
    </row>
    <row r="168" spans="1:3">
      <c r="A168" s="9" t="s">
        <v>1235</v>
      </c>
      <c r="B168" s="9" t="s">
        <v>408</v>
      </c>
      <c r="C168" s="25" t="s">
        <v>39</v>
      </c>
    </row>
    <row r="169" spans="1:3">
      <c r="A169" s="9" t="s">
        <v>1248</v>
      </c>
      <c r="B169" s="9" t="s">
        <v>421</v>
      </c>
      <c r="C169" s="25" t="s">
        <v>39</v>
      </c>
    </row>
    <row r="170" spans="1:3">
      <c r="A170" s="9" t="s">
        <v>1255</v>
      </c>
      <c r="B170" s="9" t="s">
        <v>428</v>
      </c>
      <c r="C170" s="25" t="s">
        <v>39</v>
      </c>
    </row>
    <row r="171" spans="1:3">
      <c r="A171" s="9" t="s">
        <v>1264</v>
      </c>
      <c r="B171" s="9" t="s">
        <v>435</v>
      </c>
      <c r="C171" s="25" t="s">
        <v>39</v>
      </c>
    </row>
    <row r="172" spans="1:3">
      <c r="A172" s="9" t="s">
        <v>1279</v>
      </c>
      <c r="B172" s="9" t="s">
        <v>451</v>
      </c>
      <c r="C172" s="25" t="s">
        <v>39</v>
      </c>
    </row>
    <row r="173" spans="1:3">
      <c r="A173" s="9" t="s">
        <v>1287</v>
      </c>
      <c r="B173" s="9" t="s">
        <v>459</v>
      </c>
      <c r="C173" s="25" t="s">
        <v>39</v>
      </c>
    </row>
    <row r="174" spans="1:3">
      <c r="A174" s="9" t="s">
        <v>1189</v>
      </c>
      <c r="B174" s="9" t="s">
        <v>351</v>
      </c>
      <c r="C174" s="25" t="s">
        <v>39</v>
      </c>
    </row>
    <row r="175" spans="1:3">
      <c r="A175" s="9" t="s">
        <v>1204</v>
      </c>
      <c r="B175" s="9" t="s">
        <v>650</v>
      </c>
      <c r="C175" s="25" t="s">
        <v>39</v>
      </c>
    </row>
    <row r="176" spans="1:3">
      <c r="A176" s="9" t="s">
        <v>1222</v>
      </c>
      <c r="B176" s="9" t="s">
        <v>389</v>
      </c>
      <c r="C176" s="25" t="s">
        <v>39</v>
      </c>
    </row>
    <row r="177" spans="1:3">
      <c r="A177" s="9" t="s">
        <v>1250</v>
      </c>
      <c r="B177" s="9" t="s">
        <v>424</v>
      </c>
      <c r="C177" s="25" t="s">
        <v>39</v>
      </c>
    </row>
    <row r="178" spans="1:3">
      <c r="A178" s="9" t="s">
        <v>1256</v>
      </c>
      <c r="B178" s="9" t="s">
        <v>667</v>
      </c>
      <c r="C178" s="25" t="s">
        <v>39</v>
      </c>
    </row>
    <row r="179" spans="1:3">
      <c r="A179" s="9" t="s">
        <v>1267</v>
      </c>
      <c r="B179" s="9" t="s">
        <v>438</v>
      </c>
      <c r="C179" s="25" t="s">
        <v>39</v>
      </c>
    </row>
    <row r="180" spans="1:3">
      <c r="A180" s="9" t="s">
        <v>1210</v>
      </c>
      <c r="B180" s="9" t="s">
        <v>374</v>
      </c>
      <c r="C180" s="25" t="s">
        <v>39</v>
      </c>
    </row>
    <row r="181" spans="1:3">
      <c r="A181" s="9" t="s">
        <v>1171</v>
      </c>
      <c r="B181" s="9" t="s">
        <v>811</v>
      </c>
      <c r="C181" s="25" t="s">
        <v>39</v>
      </c>
    </row>
    <row r="182" spans="1:3">
      <c r="A182" s="9" t="s">
        <v>1292</v>
      </c>
      <c r="B182" s="9" t="s">
        <v>467</v>
      </c>
      <c r="C182" s="25" t="s">
        <v>39</v>
      </c>
    </row>
    <row r="183" spans="1:3">
      <c r="A183" s="9" t="s">
        <v>1205</v>
      </c>
      <c r="B183" s="9" t="s">
        <v>367</v>
      </c>
      <c r="C183" s="25" t="s">
        <v>39</v>
      </c>
    </row>
    <row r="184" spans="1:3">
      <c r="A184" s="9" t="s">
        <v>1208</v>
      </c>
      <c r="B184" s="9" t="s">
        <v>371</v>
      </c>
      <c r="C184" s="25" t="s">
        <v>39</v>
      </c>
    </row>
    <row r="185" spans="1:3">
      <c r="A185" s="9" t="s">
        <v>1213</v>
      </c>
      <c r="B185" s="9" t="s">
        <v>379</v>
      </c>
      <c r="C185" s="25" t="s">
        <v>39</v>
      </c>
    </row>
    <row r="186" spans="1:3">
      <c r="A186" s="9" t="s">
        <v>1236</v>
      </c>
      <c r="B186" s="9" t="s">
        <v>409</v>
      </c>
      <c r="C186" s="25" t="s">
        <v>39</v>
      </c>
    </row>
    <row r="187" spans="1:3">
      <c r="A187" s="9" t="s">
        <v>1242</v>
      </c>
      <c r="B187" s="9" t="s">
        <v>415</v>
      </c>
      <c r="C187" s="25" t="s">
        <v>39</v>
      </c>
    </row>
    <row r="188" spans="1:3">
      <c r="A188" s="9" t="s">
        <v>1254</v>
      </c>
      <c r="B188" s="9" t="s">
        <v>427</v>
      </c>
      <c r="C188" s="25" t="s">
        <v>39</v>
      </c>
    </row>
    <row r="189" spans="1:3">
      <c r="A189" s="9" t="s">
        <v>1259</v>
      </c>
      <c r="B189" s="9" t="s">
        <v>431</v>
      </c>
      <c r="C189" s="25" t="s">
        <v>39</v>
      </c>
    </row>
    <row r="190" spans="1:3">
      <c r="A190" s="9" t="s">
        <v>1265</v>
      </c>
      <c r="B190" s="9" t="s">
        <v>436</v>
      </c>
      <c r="C190" s="25" t="s">
        <v>39</v>
      </c>
    </row>
    <row r="191" spans="1:3">
      <c r="A191" s="9" t="s">
        <v>1271</v>
      </c>
      <c r="B191" s="9" t="s">
        <v>440</v>
      </c>
      <c r="C191" s="25" t="s">
        <v>39</v>
      </c>
    </row>
    <row r="192" spans="1:3">
      <c r="A192" s="9" t="s">
        <v>1274</v>
      </c>
      <c r="B192" s="9" t="s">
        <v>445</v>
      </c>
      <c r="C192" s="25" t="s">
        <v>39</v>
      </c>
    </row>
    <row r="193" spans="1:3">
      <c r="A193" s="9" t="s">
        <v>1277</v>
      </c>
      <c r="B193" s="9" t="s">
        <v>676</v>
      </c>
      <c r="C193" s="25" t="s">
        <v>39</v>
      </c>
    </row>
    <row r="194" spans="1:3">
      <c r="A194" s="9" t="s">
        <v>1284</v>
      </c>
      <c r="B194" s="9" t="s">
        <v>454</v>
      </c>
      <c r="C194" s="25" t="s">
        <v>39</v>
      </c>
    </row>
    <row r="195" spans="1:3">
      <c r="A195" s="9" t="s">
        <v>1297</v>
      </c>
      <c r="B195" s="9" t="s">
        <v>462</v>
      </c>
      <c r="C195" s="25" t="s">
        <v>39</v>
      </c>
    </row>
    <row r="196" spans="1:3">
      <c r="A196" s="9" t="s">
        <v>1290</v>
      </c>
      <c r="B196" s="9" t="s">
        <v>464</v>
      </c>
      <c r="C196" s="25" t="s">
        <v>39</v>
      </c>
    </row>
    <row r="197" spans="1:3">
      <c r="A197" s="9" t="s">
        <v>1215</v>
      </c>
      <c r="B197" s="9" t="s">
        <v>382</v>
      </c>
      <c r="C197" s="25" t="s">
        <v>39</v>
      </c>
    </row>
    <row r="198" spans="1:3">
      <c r="A198" s="9" t="s">
        <v>1218</v>
      </c>
      <c r="B198" s="9" t="s">
        <v>386</v>
      </c>
      <c r="C198" s="25" t="s">
        <v>39</v>
      </c>
    </row>
    <row r="199" spans="1:3">
      <c r="A199" s="9" t="s">
        <v>1715</v>
      </c>
      <c r="B199" s="9" t="s">
        <v>403</v>
      </c>
      <c r="C199" s="25" t="s">
        <v>39</v>
      </c>
    </row>
    <row r="200" spans="1:3">
      <c r="A200" s="9" t="s">
        <v>1251</v>
      </c>
      <c r="B200" s="9" t="s">
        <v>425</v>
      </c>
      <c r="C200" s="25" t="s">
        <v>39</v>
      </c>
    </row>
    <row r="201" spans="1:3">
      <c r="A201" s="9" t="s">
        <v>1266</v>
      </c>
      <c r="B201" s="9" t="s">
        <v>437</v>
      </c>
      <c r="C201" s="25" t="s">
        <v>39</v>
      </c>
    </row>
    <row r="202" spans="1:3">
      <c r="A202" s="9" t="s">
        <v>1286</v>
      </c>
      <c r="B202" s="9" t="s">
        <v>456</v>
      </c>
      <c r="C202" s="25" t="s">
        <v>39</v>
      </c>
    </row>
    <row r="203" spans="1:3">
      <c r="A203" s="9" t="s">
        <v>1177</v>
      </c>
      <c r="B203" s="9" t="s">
        <v>337</v>
      </c>
      <c r="C203" s="25" t="s">
        <v>39</v>
      </c>
    </row>
    <row r="204" spans="1:3">
      <c r="A204" s="9" t="s">
        <v>1179</v>
      </c>
      <c r="B204" s="9" t="s">
        <v>340</v>
      </c>
      <c r="C204" s="25" t="s">
        <v>39</v>
      </c>
    </row>
    <row r="205" spans="1:3">
      <c r="A205" s="9" t="s">
        <v>1180</v>
      </c>
      <c r="B205" s="9" t="s">
        <v>341</v>
      </c>
      <c r="C205" s="25" t="s">
        <v>39</v>
      </c>
    </row>
    <row r="206" spans="1:3">
      <c r="A206" s="9" t="s">
        <v>1184</v>
      </c>
      <c r="B206" s="9" t="s">
        <v>345</v>
      </c>
      <c r="C206" s="25" t="s">
        <v>39</v>
      </c>
    </row>
    <row r="207" spans="1:3">
      <c r="A207" s="9" t="s">
        <v>1185</v>
      </c>
      <c r="B207" s="9" t="s">
        <v>346</v>
      </c>
      <c r="C207" s="25" t="s">
        <v>39</v>
      </c>
    </row>
    <row r="208" spans="1:3">
      <c r="A208" s="9" t="s">
        <v>1188</v>
      </c>
      <c r="B208" s="9" t="s">
        <v>350</v>
      </c>
      <c r="C208" s="25" t="s">
        <v>39</v>
      </c>
    </row>
    <row r="209" spans="1:3">
      <c r="A209" s="9" t="s">
        <v>1192</v>
      </c>
      <c r="B209" s="9" t="s">
        <v>354</v>
      </c>
      <c r="C209" s="25" t="s">
        <v>39</v>
      </c>
    </row>
    <row r="210" spans="1:3">
      <c r="A210" s="9" t="s">
        <v>1201</v>
      </c>
      <c r="B210" s="9" t="s">
        <v>361</v>
      </c>
      <c r="C210" s="25" t="s">
        <v>39</v>
      </c>
    </row>
    <row r="211" spans="1:3">
      <c r="A211" s="9" t="s">
        <v>1716</v>
      </c>
      <c r="B211" s="9" t="s">
        <v>363</v>
      </c>
      <c r="C211" s="25" t="s">
        <v>39</v>
      </c>
    </row>
    <row r="212" spans="1:3">
      <c r="A212" s="9" t="s">
        <v>1203</v>
      </c>
      <c r="B212" s="9" t="s">
        <v>364</v>
      </c>
      <c r="C212" s="25" t="s">
        <v>39</v>
      </c>
    </row>
    <row r="213" spans="1:3">
      <c r="A213" s="9" t="s">
        <v>1209</v>
      </c>
      <c r="B213" s="9" t="s">
        <v>373</v>
      </c>
      <c r="C213" s="25" t="s">
        <v>39</v>
      </c>
    </row>
    <row r="214" spans="1:3">
      <c r="A214" s="9" t="s">
        <v>1211</v>
      </c>
      <c r="B214" s="9" t="s">
        <v>377</v>
      </c>
      <c r="C214" s="25" t="s">
        <v>39</v>
      </c>
    </row>
    <row r="215" spans="1:3">
      <c r="A215" s="9" t="s">
        <v>1221</v>
      </c>
      <c r="B215" s="9" t="s">
        <v>1220</v>
      </c>
      <c r="C215" s="25" t="s">
        <v>39</v>
      </c>
    </row>
    <row r="216" spans="1:3">
      <c r="A216" s="9" t="s">
        <v>1226</v>
      </c>
      <c r="B216" s="9" t="s">
        <v>395</v>
      </c>
      <c r="C216" s="25" t="s">
        <v>39</v>
      </c>
    </row>
    <row r="217" spans="1:3">
      <c r="A217" s="9" t="s">
        <v>1229</v>
      </c>
      <c r="B217" s="9" t="s">
        <v>399</v>
      </c>
      <c r="C217" s="25" t="s">
        <v>39</v>
      </c>
    </row>
    <row r="218" spans="1:3">
      <c r="A218" s="9" t="s">
        <v>1234</v>
      </c>
      <c r="B218" s="9" t="s">
        <v>406</v>
      </c>
      <c r="C218" s="25" t="s">
        <v>39</v>
      </c>
    </row>
    <row r="219" spans="1:3">
      <c r="A219" s="9" t="s">
        <v>1238</v>
      </c>
      <c r="B219" s="9" t="s">
        <v>410</v>
      </c>
      <c r="C219" s="25" t="s">
        <v>39</v>
      </c>
    </row>
    <row r="220" spans="1:3">
      <c r="A220" s="9" t="s">
        <v>1240</v>
      </c>
      <c r="B220" s="9" t="s">
        <v>413</v>
      </c>
      <c r="C220" s="25" t="s">
        <v>39</v>
      </c>
    </row>
    <row r="221" spans="1:3">
      <c r="A221" s="9" t="s">
        <v>1244</v>
      </c>
      <c r="B221" s="9" t="s">
        <v>416</v>
      </c>
      <c r="C221" s="25" t="s">
        <v>39</v>
      </c>
    </row>
    <row r="222" spans="1:3">
      <c r="A222" s="9" t="s">
        <v>1245</v>
      </c>
      <c r="B222" s="9" t="s">
        <v>417</v>
      </c>
      <c r="C222" s="25" t="s">
        <v>39</v>
      </c>
    </row>
    <row r="223" spans="1:3">
      <c r="A223" s="9" t="s">
        <v>1257</v>
      </c>
      <c r="B223" s="9" t="s">
        <v>429</v>
      </c>
      <c r="C223" s="25" t="s">
        <v>39</v>
      </c>
    </row>
    <row r="224" spans="1:3">
      <c r="A224" s="9" t="s">
        <v>1258</v>
      </c>
      <c r="B224" s="9" t="s">
        <v>430</v>
      </c>
      <c r="C224" s="25" t="s">
        <v>39</v>
      </c>
    </row>
    <row r="225" spans="1:3">
      <c r="A225" s="9" t="s">
        <v>1261</v>
      </c>
      <c r="B225" s="9" t="s">
        <v>432</v>
      </c>
      <c r="C225" s="25" t="s">
        <v>39</v>
      </c>
    </row>
    <row r="226" spans="1:3">
      <c r="A226" s="9" t="s">
        <v>1159</v>
      </c>
      <c r="B226" s="9" t="s">
        <v>208</v>
      </c>
      <c r="C226" s="25" t="s">
        <v>39</v>
      </c>
    </row>
    <row r="227" spans="1:3">
      <c r="A227" s="9" t="s">
        <v>1272</v>
      </c>
      <c r="B227" s="9" t="s">
        <v>442</v>
      </c>
      <c r="C227" s="25" t="s">
        <v>39</v>
      </c>
    </row>
    <row r="228" spans="1:3">
      <c r="A228" s="9" t="s">
        <v>1231</v>
      </c>
      <c r="B228" s="9" t="s">
        <v>401</v>
      </c>
      <c r="C228" s="25" t="s">
        <v>39</v>
      </c>
    </row>
    <row r="229" spans="1:3">
      <c r="A229" s="9" t="s">
        <v>1247</v>
      </c>
      <c r="B229" s="9" t="s">
        <v>419</v>
      </c>
      <c r="C229" s="25" t="s">
        <v>39</v>
      </c>
    </row>
    <row r="230" spans="1:3">
      <c r="A230" s="9" t="s">
        <v>1262</v>
      </c>
      <c r="B230" s="9" t="s">
        <v>433</v>
      </c>
      <c r="C230" s="25" t="s">
        <v>39</v>
      </c>
    </row>
    <row r="231" spans="1:3">
      <c r="A231" s="9" t="s">
        <v>1280</v>
      </c>
      <c r="B231" s="9" t="s">
        <v>452</v>
      </c>
      <c r="C231" s="25" t="s">
        <v>39</v>
      </c>
    </row>
    <row r="232" spans="1:3">
      <c r="A232" s="9" t="s">
        <v>1193</v>
      </c>
      <c r="B232" s="9" t="s">
        <v>677</v>
      </c>
      <c r="C232" s="25" t="s">
        <v>39</v>
      </c>
    </row>
    <row r="233" spans="1:3">
      <c r="A233" s="9" t="s">
        <v>1194</v>
      </c>
      <c r="B233" s="9" t="s">
        <v>679</v>
      </c>
      <c r="C233" s="25" t="s">
        <v>39</v>
      </c>
    </row>
    <row r="234" spans="1:3">
      <c r="A234" s="9" t="s">
        <v>1199</v>
      </c>
      <c r="B234" s="9" t="s">
        <v>681</v>
      </c>
      <c r="C234" s="25" t="s">
        <v>39</v>
      </c>
    </row>
    <row r="235" spans="1:3">
      <c r="A235" s="9" t="s">
        <v>1206</v>
      </c>
      <c r="B235" s="9" t="s">
        <v>368</v>
      </c>
      <c r="C235" s="25" t="s">
        <v>39</v>
      </c>
    </row>
    <row r="236" spans="1:3">
      <c r="A236" s="9" t="s">
        <v>1237</v>
      </c>
      <c r="B236" s="9" t="s">
        <v>683</v>
      </c>
      <c r="C236" s="25" t="s">
        <v>39</v>
      </c>
    </row>
    <row r="237" spans="1:3">
      <c r="A237" s="9" t="s">
        <v>1270</v>
      </c>
      <c r="B237" s="9" t="s">
        <v>685</v>
      </c>
      <c r="C237" s="25" t="s">
        <v>39</v>
      </c>
    </row>
    <row r="238" spans="1:3">
      <c r="A238" s="9" t="s">
        <v>1275</v>
      </c>
      <c r="B238" s="9" t="s">
        <v>687</v>
      </c>
      <c r="C238" s="25" t="s">
        <v>39</v>
      </c>
    </row>
    <row r="239" spans="1:3">
      <c r="A239" s="9" t="s">
        <v>1276</v>
      </c>
      <c r="B239" s="9" t="s">
        <v>688</v>
      </c>
      <c r="C239" s="25" t="s">
        <v>39</v>
      </c>
    </row>
    <row r="240" spans="1:3">
      <c r="A240" s="9" t="s">
        <v>1285</v>
      </c>
      <c r="B240" s="9" t="s">
        <v>692</v>
      </c>
      <c r="C240" s="25" t="s">
        <v>39</v>
      </c>
    </row>
    <row r="241" spans="1:3">
      <c r="A241" s="9" t="s">
        <v>1298</v>
      </c>
      <c r="B241" s="9" t="s">
        <v>699</v>
      </c>
      <c r="C241" s="25" t="s">
        <v>39</v>
      </c>
    </row>
    <row r="242" spans="1:3">
      <c r="A242" s="9" t="s">
        <v>1299</v>
      </c>
      <c r="B242" s="9" t="s">
        <v>701</v>
      </c>
      <c r="C242" s="25" t="s">
        <v>39</v>
      </c>
    </row>
    <row r="243" spans="1:3">
      <c r="A243" s="9" t="s">
        <v>1300</v>
      </c>
      <c r="B243" s="9" t="s">
        <v>703</v>
      </c>
      <c r="C243" s="25" t="s">
        <v>39</v>
      </c>
    </row>
    <row r="244" spans="1:3">
      <c r="A244" s="9" t="s">
        <v>1305</v>
      </c>
      <c r="B244" s="9" t="s">
        <v>704</v>
      </c>
      <c r="C244" s="25" t="s">
        <v>39</v>
      </c>
    </row>
    <row r="245" spans="1:3">
      <c r="A245" s="9" t="s">
        <v>1307</v>
      </c>
      <c r="B245" s="9" t="s">
        <v>706</v>
      </c>
      <c r="C245" s="25" t="s">
        <v>39</v>
      </c>
    </row>
    <row r="246" spans="1:3">
      <c r="A246" s="9" t="s">
        <v>1308</v>
      </c>
      <c r="B246" s="9" t="s">
        <v>707</v>
      </c>
      <c r="C246" s="25" t="s">
        <v>39</v>
      </c>
    </row>
    <row r="247" spans="1:3">
      <c r="A247" s="9" t="s">
        <v>1309</v>
      </c>
      <c r="B247" s="9" t="s">
        <v>712</v>
      </c>
      <c r="C247" s="25" t="s">
        <v>39</v>
      </c>
    </row>
    <row r="248" spans="1:3">
      <c r="A248" s="9" t="s">
        <v>1310</v>
      </c>
      <c r="B248" s="9" t="s">
        <v>713</v>
      </c>
      <c r="C248" s="25" t="s">
        <v>39</v>
      </c>
    </row>
    <row r="249" spans="1:3">
      <c r="A249" s="9" t="s">
        <v>1313</v>
      </c>
      <c r="B249" s="9" t="s">
        <v>716</v>
      </c>
      <c r="C249" s="25" t="s">
        <v>39</v>
      </c>
    </row>
    <row r="250" spans="1:3">
      <c r="A250" s="9" t="s">
        <v>1314</v>
      </c>
      <c r="B250" s="9" t="s">
        <v>721</v>
      </c>
      <c r="C250" s="25" t="s">
        <v>39</v>
      </c>
    </row>
    <row r="251" spans="1:3">
      <c r="A251" s="9" t="s">
        <v>1316</v>
      </c>
      <c r="B251" s="9" t="s">
        <v>722</v>
      </c>
      <c r="C251" s="25" t="s">
        <v>39</v>
      </c>
    </row>
    <row r="252" spans="1:3">
      <c r="A252" s="9" t="s">
        <v>1318</v>
      </c>
      <c r="B252" s="9" t="s">
        <v>728</v>
      </c>
      <c r="C252" s="25" t="s">
        <v>39</v>
      </c>
    </row>
    <row r="253" spans="1:3">
      <c r="A253" s="9" t="s">
        <v>1321</v>
      </c>
      <c r="B253" s="9" t="s">
        <v>738</v>
      </c>
      <c r="C253" s="25" t="s">
        <v>39</v>
      </c>
    </row>
    <row r="254" spans="1:3">
      <c r="A254" s="9" t="s">
        <v>1322</v>
      </c>
      <c r="B254" s="9" t="s">
        <v>740</v>
      </c>
      <c r="C254" s="25" t="s">
        <v>39</v>
      </c>
    </row>
    <row r="255" spans="1:3">
      <c r="A255" s="9" t="s">
        <v>1324</v>
      </c>
      <c r="B255" s="9" t="s">
        <v>741</v>
      </c>
      <c r="C255" s="25" t="s">
        <v>39</v>
      </c>
    </row>
    <row r="256" spans="1:3">
      <c r="A256" s="9" t="s">
        <v>1326</v>
      </c>
      <c r="B256" s="9" t="s">
        <v>742</v>
      </c>
      <c r="C256" s="25" t="s">
        <v>39</v>
      </c>
    </row>
    <row r="257" spans="1:3">
      <c r="A257" s="9" t="s">
        <v>1241</v>
      </c>
      <c r="B257" s="9" t="s">
        <v>743</v>
      </c>
      <c r="C257" s="25" t="s">
        <v>39</v>
      </c>
    </row>
    <row r="258" spans="1:3">
      <c r="A258" s="9" t="s">
        <v>1327</v>
      </c>
      <c r="B258" s="9" t="s">
        <v>744</v>
      </c>
      <c r="C258" s="25" t="s">
        <v>39</v>
      </c>
    </row>
    <row r="259" spans="1:3">
      <c r="A259" s="9" t="s">
        <v>1330</v>
      </c>
      <c r="B259" s="9" t="s">
        <v>745</v>
      </c>
      <c r="C259" s="25" t="s">
        <v>39</v>
      </c>
    </row>
    <row r="260" spans="1:3">
      <c r="A260" s="9" t="s">
        <v>1331</v>
      </c>
      <c r="B260" s="9" t="s">
        <v>746</v>
      </c>
      <c r="C260" s="25" t="s">
        <v>39</v>
      </c>
    </row>
    <row r="261" spans="1:3">
      <c r="A261" s="9" t="s">
        <v>1333</v>
      </c>
      <c r="B261" s="9" t="s">
        <v>748</v>
      </c>
      <c r="C261" s="25" t="s">
        <v>39</v>
      </c>
    </row>
    <row r="262" spans="1:3">
      <c r="A262" s="9" t="s">
        <v>1335</v>
      </c>
      <c r="B262" s="9" t="s">
        <v>750</v>
      </c>
      <c r="C262" s="25" t="s">
        <v>39</v>
      </c>
    </row>
    <row r="263" spans="1:3">
      <c r="A263" s="9" t="s">
        <v>1338</v>
      </c>
      <c r="B263" s="9" t="s">
        <v>752</v>
      </c>
      <c r="C263" s="25" t="s">
        <v>39</v>
      </c>
    </row>
    <row r="264" spans="1:3">
      <c r="A264" s="9" t="s">
        <v>1338</v>
      </c>
      <c r="B264" s="9" t="s">
        <v>752</v>
      </c>
      <c r="C264" s="25" t="s">
        <v>39</v>
      </c>
    </row>
    <row r="265" spans="1:3">
      <c r="A265" s="9" t="s">
        <v>1339</v>
      </c>
      <c r="B265" s="9" t="s">
        <v>753</v>
      </c>
      <c r="C265" s="25" t="s">
        <v>39</v>
      </c>
    </row>
    <row r="266" spans="1:3">
      <c r="A266" s="9" t="s">
        <v>1341</v>
      </c>
      <c r="B266" s="9" t="s">
        <v>755</v>
      </c>
      <c r="C266" s="25" t="s">
        <v>39</v>
      </c>
    </row>
    <row r="267" spans="1:3">
      <c r="A267" s="9" t="s">
        <v>1351</v>
      </c>
      <c r="B267" s="9" t="s">
        <v>759</v>
      </c>
      <c r="C267" s="25" t="s">
        <v>39</v>
      </c>
    </row>
    <row r="268" spans="1:3">
      <c r="A268" s="9" t="s">
        <v>1352</v>
      </c>
      <c r="B268" s="9" t="s">
        <v>763</v>
      </c>
      <c r="C268" s="25" t="s">
        <v>39</v>
      </c>
    </row>
    <row r="269" spans="1:3">
      <c r="A269" s="9" t="s">
        <v>1353</v>
      </c>
      <c r="B269" s="9" t="s">
        <v>766</v>
      </c>
      <c r="C269" s="25" t="s">
        <v>39</v>
      </c>
    </row>
    <row r="270" spans="1:3">
      <c r="A270" s="9" t="s">
        <v>1355</v>
      </c>
      <c r="B270" s="9" t="s">
        <v>771</v>
      </c>
      <c r="C270" s="25" t="s">
        <v>39</v>
      </c>
    </row>
    <row r="271" spans="1:3">
      <c r="A271" s="9" t="s">
        <v>1356</v>
      </c>
      <c r="B271" s="9" t="s">
        <v>773</v>
      </c>
      <c r="C271" s="25" t="s">
        <v>39</v>
      </c>
    </row>
    <row r="272" spans="1:3">
      <c r="A272" s="9" t="s">
        <v>1156</v>
      </c>
      <c r="B272" s="9" t="s">
        <v>563</v>
      </c>
      <c r="C272" s="25" t="s">
        <v>39</v>
      </c>
    </row>
    <row r="273" spans="1:3">
      <c r="A273" s="9" t="s">
        <v>1162</v>
      </c>
      <c r="B273" s="9" t="s">
        <v>299</v>
      </c>
      <c r="C273" s="25" t="s">
        <v>39</v>
      </c>
    </row>
    <row r="274" spans="1:3">
      <c r="A274" s="9" t="s">
        <v>1165</v>
      </c>
      <c r="B274" s="9" t="s">
        <v>565</v>
      </c>
      <c r="C274" s="25" t="s">
        <v>39</v>
      </c>
    </row>
    <row r="275" spans="1:3">
      <c r="A275" s="9" t="s">
        <v>1096</v>
      </c>
      <c r="B275" s="9" t="s">
        <v>203</v>
      </c>
      <c r="C275" s="25" t="s">
        <v>39</v>
      </c>
    </row>
    <row r="276" spans="1:3">
      <c r="A276" s="9" t="s">
        <v>1105</v>
      </c>
      <c r="B276" s="9" t="s">
        <v>649</v>
      </c>
      <c r="C276" s="25" t="s">
        <v>39</v>
      </c>
    </row>
    <row r="277" spans="1:3">
      <c r="A277" s="9" t="s">
        <v>1172</v>
      </c>
      <c r="B277" s="9" t="s">
        <v>461</v>
      </c>
      <c r="C277" s="25" t="s">
        <v>39</v>
      </c>
    </row>
    <row r="278" spans="1:3">
      <c r="A278" s="9" t="s">
        <v>1131</v>
      </c>
      <c r="B278" s="9" t="s">
        <v>815</v>
      </c>
      <c r="C278" s="25" t="s">
        <v>39</v>
      </c>
    </row>
    <row r="279" spans="1:3">
      <c r="A279" s="9" t="s">
        <v>1243</v>
      </c>
      <c r="B279" s="9" t="s">
        <v>248</v>
      </c>
      <c r="C279" s="25" t="s">
        <v>39</v>
      </c>
    </row>
    <row r="280" spans="1:3">
      <c r="A280" s="9" t="s">
        <v>1175</v>
      </c>
      <c r="B280" s="9" t="s">
        <v>817</v>
      </c>
      <c r="C280" s="25" t="s">
        <v>39</v>
      </c>
    </row>
    <row r="281" spans="1:3">
      <c r="A281" s="9" t="s">
        <v>1155</v>
      </c>
      <c r="B281" s="9" t="s">
        <v>845</v>
      </c>
      <c r="C281" s="25" t="s">
        <v>39</v>
      </c>
    </row>
    <row r="282" spans="1:3">
      <c r="A282" s="9" t="s">
        <v>1174</v>
      </c>
      <c r="B282" s="9" t="s">
        <v>854</v>
      </c>
      <c r="C282" s="25" t="s">
        <v>39</v>
      </c>
    </row>
    <row r="283" spans="1:3">
      <c r="A283" s="94" t="s">
        <v>3253</v>
      </c>
      <c r="B283" s="93" t="s">
        <v>3252</v>
      </c>
      <c r="C283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L1262"/>
  <sheetViews>
    <sheetView zoomScale="115" zoomScaleNormal="115" workbookViewId="0">
      <selection activeCell="A284" sqref="A284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90" t="s">
        <v>3302</v>
      </c>
    </row>
    <row r="3" spans="1:12">
      <c r="A3" s="52" t="s">
        <v>2628</v>
      </c>
      <c r="B3" s="52" t="s">
        <v>2629</v>
      </c>
      <c r="C3" s="52" t="s">
        <v>1650</v>
      </c>
      <c r="D3" s="52" t="s">
        <v>3121</v>
      </c>
      <c r="E3" s="52" t="s">
        <v>2579</v>
      </c>
      <c r="F3" s="52" t="s">
        <v>2580</v>
      </c>
      <c r="G3" s="52" t="s">
        <v>2578</v>
      </c>
      <c r="H3" s="52" t="s">
        <v>3170</v>
      </c>
      <c r="I3" s="52" t="s">
        <v>3171</v>
      </c>
      <c r="J3" s="52" t="s">
        <v>3292</v>
      </c>
      <c r="K3" s="53" t="s">
        <v>3122</v>
      </c>
      <c r="L3" s="53" t="s">
        <v>5838</v>
      </c>
    </row>
    <row r="4" spans="1:12" hidden="1">
      <c r="A4" s="81" t="s">
        <v>2225</v>
      </c>
      <c r="B4" s="88" t="str">
        <f>_xlfn.XLOOKUP(Tabla8[[#This Row],[Codigo Area Liquidacion]],TBLAREA[PLANTA],TBLAREA[PROG])</f>
        <v>11</v>
      </c>
      <c r="C4" s="54" t="s">
        <v>11</v>
      </c>
      <c r="D4" s="88" t="str">
        <f>Tabla8[[#This Row],[Numero Documento]]&amp;Tabla8[[#This Row],[PROG]]&amp;LEFT(Tabla8[[#This Row],[Tipo Empleado]],3)</f>
        <v>0100108368011FIJ</v>
      </c>
      <c r="E4" s="87" t="s">
        <v>931</v>
      </c>
      <c r="F4" s="54" t="s">
        <v>59</v>
      </c>
      <c r="G4" s="87" t="s">
        <v>2589</v>
      </c>
      <c r="H4" s="87" t="s">
        <v>932</v>
      </c>
      <c r="I4" s="55" t="s">
        <v>1502</v>
      </c>
      <c r="J4" s="54" t="s">
        <v>2583</v>
      </c>
      <c r="K4" s="90" t="str">
        <f t="shared" ref="K4:K67" si="0">LEFT(J4,1)</f>
        <v>M</v>
      </c>
      <c r="L4">
        <v>604</v>
      </c>
    </row>
    <row r="5" spans="1:12" hidden="1">
      <c r="A5" s="81" t="s">
        <v>2966</v>
      </c>
      <c r="B5" s="88" t="str">
        <f>_xlfn.XLOOKUP(Tabla8[[#This Row],[Codigo Area Liquidacion]],TBLAREA[PLANTA],TBLAREA[PROG])</f>
        <v>01</v>
      </c>
      <c r="C5" s="54" t="s">
        <v>2510</v>
      </c>
      <c r="D5" s="88" t="str">
        <f>Tabla8[[#This Row],[Numero Documento]]&amp;Tabla8[[#This Row],[PROG]]&amp;LEFT(Tabla8[[#This Row],[Tipo Empleado]],3)</f>
        <v>0100108389601EMP</v>
      </c>
      <c r="E5" s="87" t="s">
        <v>2965</v>
      </c>
      <c r="F5" s="54" t="s">
        <v>1601</v>
      </c>
      <c r="G5" s="87" t="s">
        <v>2581</v>
      </c>
      <c r="H5" s="87" t="s">
        <v>932</v>
      </c>
      <c r="I5" s="55" t="s">
        <v>1502</v>
      </c>
      <c r="J5" s="54" t="s">
        <v>2583</v>
      </c>
      <c r="K5" s="90" t="str">
        <f t="shared" si="0"/>
        <v>M</v>
      </c>
      <c r="L5">
        <v>605</v>
      </c>
    </row>
    <row r="6" spans="1:12" hidden="1">
      <c r="A6" s="81" t="s">
        <v>2826</v>
      </c>
      <c r="B6" s="88" t="str">
        <f>_xlfn.XLOOKUP(Tabla8[[#This Row],[Codigo Area Liquidacion]],TBLAREA[PLANTA],TBLAREA[PROG])</f>
        <v>11</v>
      </c>
      <c r="C6" s="54" t="s">
        <v>11</v>
      </c>
      <c r="D6" s="88" t="str">
        <f>Tabla8[[#This Row],[Numero Documento]]&amp;Tabla8[[#This Row],[PROG]]&amp;LEFT(Tabla8[[#This Row],[Tipo Empleado]],3)</f>
        <v>0100119364611FIJ</v>
      </c>
      <c r="E6" s="87" t="s">
        <v>2825</v>
      </c>
      <c r="F6" s="54" t="s">
        <v>206</v>
      </c>
      <c r="G6" s="87" t="s">
        <v>2589</v>
      </c>
      <c r="H6" s="87" t="s">
        <v>932</v>
      </c>
      <c r="I6" s="55" t="s">
        <v>1502</v>
      </c>
      <c r="J6" s="54" t="s">
        <v>2583</v>
      </c>
      <c r="K6" s="90" t="str">
        <f t="shared" si="0"/>
        <v>M</v>
      </c>
      <c r="L6">
        <v>608</v>
      </c>
    </row>
    <row r="7" spans="1:12" hidden="1">
      <c r="A7" s="81" t="s">
        <v>2816</v>
      </c>
      <c r="B7" s="88" t="str">
        <f>_xlfn.XLOOKUP(Tabla8[[#This Row],[Codigo Area Liquidacion]],TBLAREA[PLANTA],TBLAREA[PROG])</f>
        <v>11</v>
      </c>
      <c r="C7" s="54" t="s">
        <v>11</v>
      </c>
      <c r="D7" s="88" t="str">
        <f>Tabla8[[#This Row],[Numero Documento]]&amp;Tabla8[[#This Row],[PROG]]&amp;LEFT(Tabla8[[#This Row],[Tipo Empleado]],3)</f>
        <v>4021005820811FIJ</v>
      </c>
      <c r="E7" s="87" t="s">
        <v>2815</v>
      </c>
      <c r="F7" s="54" t="s">
        <v>55</v>
      </c>
      <c r="G7" s="87" t="s">
        <v>2589</v>
      </c>
      <c r="H7" s="87" t="s">
        <v>932</v>
      </c>
      <c r="I7" s="55" t="s">
        <v>1502</v>
      </c>
      <c r="J7" s="54" t="s">
        <v>2584</v>
      </c>
      <c r="K7" s="90" t="str">
        <f t="shared" si="0"/>
        <v>F</v>
      </c>
      <c r="L7">
        <v>1068</v>
      </c>
    </row>
    <row r="8" spans="1:12" hidden="1">
      <c r="A8" s="81" t="s">
        <v>2227</v>
      </c>
      <c r="B8" s="88" t="str">
        <f>_xlfn.XLOOKUP(Tabla8[[#This Row],[Codigo Area Liquidacion]],TBLAREA[PLANTA],TBLAREA[PROG])</f>
        <v>11</v>
      </c>
      <c r="C8" s="54" t="s">
        <v>11</v>
      </c>
      <c r="D8" s="88" t="str">
        <f>Tabla8[[#This Row],[Numero Documento]]&amp;Tabla8[[#This Row],[PROG]]&amp;LEFT(Tabla8[[#This Row],[Tipo Empleado]],3)</f>
        <v>0160004452111FIJ</v>
      </c>
      <c r="E8" s="87" t="s">
        <v>14</v>
      </c>
      <c r="F8" s="54" t="s">
        <v>15</v>
      </c>
      <c r="G8" s="87" t="s">
        <v>2589</v>
      </c>
      <c r="H8" s="87" t="s">
        <v>7</v>
      </c>
      <c r="I8" s="55" t="s">
        <v>1504</v>
      </c>
      <c r="J8" s="54" t="s">
        <v>2583</v>
      </c>
      <c r="K8" s="90" t="str">
        <f t="shared" si="0"/>
        <v>M</v>
      </c>
      <c r="L8">
        <v>639</v>
      </c>
    </row>
    <row r="9" spans="1:12" hidden="1">
      <c r="A9" s="81" t="s">
        <v>2137</v>
      </c>
      <c r="B9" s="88" t="str">
        <f>_xlfn.XLOOKUP(Tabla8[[#This Row],[Codigo Area Liquidacion]],TBLAREA[PLANTA],TBLAREA[PROG])</f>
        <v>11</v>
      </c>
      <c r="C9" s="54" t="s">
        <v>11</v>
      </c>
      <c r="D9" s="88" t="str">
        <f>Tabla8[[#This Row],[Numero Documento]]&amp;Tabla8[[#This Row],[PROG]]&amp;LEFT(Tabla8[[#This Row],[Tipo Empleado]],3)</f>
        <v>0160006348911FIJ</v>
      </c>
      <c r="E9" s="87" t="s">
        <v>6</v>
      </c>
      <c r="F9" s="54" t="s">
        <v>8</v>
      </c>
      <c r="G9" s="87" t="s">
        <v>2589</v>
      </c>
      <c r="H9" s="87" t="s">
        <v>7</v>
      </c>
      <c r="I9" s="55" t="s">
        <v>1504</v>
      </c>
      <c r="J9" s="54" t="s">
        <v>2584</v>
      </c>
      <c r="K9" s="90" t="str">
        <f t="shared" si="0"/>
        <v>F</v>
      </c>
      <c r="L9">
        <v>640</v>
      </c>
    </row>
    <row r="10" spans="1:12" hidden="1">
      <c r="A10" s="81" t="s">
        <v>2248</v>
      </c>
      <c r="B10" s="88" t="str">
        <f>_xlfn.XLOOKUP(Tabla8[[#This Row],[Codigo Area Liquidacion]],TBLAREA[PLANTA],TBLAREA[PROG])</f>
        <v>11</v>
      </c>
      <c r="C10" s="54" t="s">
        <v>11</v>
      </c>
      <c r="D10" s="88" t="str">
        <f>Tabla8[[#This Row],[Numero Documento]]&amp;Tabla8[[#This Row],[PROG]]&amp;LEFT(Tabla8[[#This Row],[Tipo Empleado]],3)</f>
        <v>0160017769311FIJ</v>
      </c>
      <c r="E10" s="87" t="s">
        <v>16</v>
      </c>
      <c r="F10" s="54" t="s">
        <v>17</v>
      </c>
      <c r="G10" s="87" t="s">
        <v>2589</v>
      </c>
      <c r="H10" s="87" t="s">
        <v>7</v>
      </c>
      <c r="I10" s="55" t="s">
        <v>1504</v>
      </c>
      <c r="J10" s="54" t="s">
        <v>2583</v>
      </c>
      <c r="K10" s="90" t="str">
        <f t="shared" si="0"/>
        <v>M</v>
      </c>
      <c r="L10">
        <v>649</v>
      </c>
    </row>
    <row r="11" spans="1:12" hidden="1">
      <c r="A11" s="81" t="s">
        <v>2155</v>
      </c>
      <c r="B11" s="88" t="str">
        <f>_xlfn.XLOOKUP(Tabla8[[#This Row],[Codigo Area Liquidacion]],TBLAREA[PLANTA],TBLAREA[PROG])</f>
        <v>11</v>
      </c>
      <c r="C11" s="54" t="s">
        <v>11</v>
      </c>
      <c r="D11" s="88" t="str">
        <f>Tabla8[[#This Row],[Numero Documento]]&amp;Tabla8[[#This Row],[PROG]]&amp;LEFT(Tabla8[[#This Row],[Tipo Empleado]],3)</f>
        <v>4022130175311FIJ</v>
      </c>
      <c r="E11" s="87" t="s">
        <v>9</v>
      </c>
      <c r="F11" s="54" t="s">
        <v>10</v>
      </c>
      <c r="G11" s="87" t="s">
        <v>2589</v>
      </c>
      <c r="H11" s="87" t="s">
        <v>7</v>
      </c>
      <c r="I11" s="55" t="s">
        <v>1504</v>
      </c>
      <c r="J11" s="54" t="s">
        <v>2584</v>
      </c>
      <c r="K11" s="90" t="str">
        <f t="shared" si="0"/>
        <v>F</v>
      </c>
      <c r="L11">
        <v>1116</v>
      </c>
    </row>
    <row r="12" spans="1:12" hidden="1">
      <c r="A12" s="81" t="s">
        <v>2221</v>
      </c>
      <c r="B12" s="88" t="str">
        <f>_xlfn.XLOOKUP(Tabla8[[#This Row],[Codigo Area Liquidacion]],TBLAREA[PLANTA],TBLAREA[PROG])</f>
        <v>11</v>
      </c>
      <c r="C12" s="54" t="s">
        <v>11</v>
      </c>
      <c r="D12" s="88" t="str">
        <f>Tabla8[[#This Row],[Numero Documento]]&amp;Tabla8[[#This Row],[PROG]]&amp;LEFT(Tabla8[[#This Row],[Tipo Empleado]],3)</f>
        <v>0120002979911FIJ</v>
      </c>
      <c r="E12" s="87" t="s">
        <v>1080</v>
      </c>
      <c r="F12" s="54" t="s">
        <v>8</v>
      </c>
      <c r="G12" s="87" t="s">
        <v>2589</v>
      </c>
      <c r="H12" s="87" t="s">
        <v>1078</v>
      </c>
      <c r="I12" s="55" t="s">
        <v>1503</v>
      </c>
      <c r="J12" s="54" t="s">
        <v>2583</v>
      </c>
      <c r="K12" s="90" t="str">
        <f t="shared" si="0"/>
        <v>M</v>
      </c>
      <c r="L12">
        <v>620</v>
      </c>
    </row>
    <row r="13" spans="1:12" hidden="1">
      <c r="A13" s="84" t="s">
        <v>2194</v>
      </c>
      <c r="B13" s="88" t="str">
        <f>_xlfn.XLOOKUP(Tabla8[[#This Row],[Codigo Area Liquidacion]],TBLAREA[PLANTA],TBLAREA[PROG])</f>
        <v>11</v>
      </c>
      <c r="C13" s="54" t="s">
        <v>11</v>
      </c>
      <c r="D13" s="88" t="str">
        <f>Tabla8[[#This Row],[Numero Documento]]&amp;Tabla8[[#This Row],[PROG]]&amp;LEFT(Tabla8[[#This Row],[Tipo Empleado]],3)</f>
        <v>0120087644711FIJ</v>
      </c>
      <c r="E13" s="87" t="s">
        <v>1079</v>
      </c>
      <c r="F13" s="54" t="s">
        <v>127</v>
      </c>
      <c r="G13" s="87" t="s">
        <v>2589</v>
      </c>
      <c r="H13" s="87" t="s">
        <v>1078</v>
      </c>
      <c r="I13" s="55" t="s">
        <v>1503</v>
      </c>
      <c r="J13" s="54" t="s">
        <v>2583</v>
      </c>
      <c r="K13" s="90" t="str">
        <f t="shared" si="0"/>
        <v>M</v>
      </c>
      <c r="L13">
        <v>626</v>
      </c>
    </row>
    <row r="14" spans="1:12" hidden="1">
      <c r="A14" s="81" t="s">
        <v>2120</v>
      </c>
      <c r="B14" s="88" t="str">
        <f>_xlfn.XLOOKUP(Tabla8[[#This Row],[Codigo Area Liquidacion]],TBLAREA[PLANTA],TBLAREA[PROG])</f>
        <v>11</v>
      </c>
      <c r="C14" s="54" t="s">
        <v>11</v>
      </c>
      <c r="D14" s="88" t="str">
        <f>Tabla8[[#This Row],[Numero Documento]]&amp;Tabla8[[#This Row],[PROG]]&amp;LEFT(Tabla8[[#This Row],[Tipo Empleado]],3)</f>
        <v>0120119445111FIJ</v>
      </c>
      <c r="E14" s="87" t="s">
        <v>1395</v>
      </c>
      <c r="F14" s="54" t="s">
        <v>10</v>
      </c>
      <c r="G14" s="87" t="s">
        <v>2589</v>
      </c>
      <c r="H14" s="87" t="s">
        <v>1078</v>
      </c>
      <c r="I14" s="55" t="s">
        <v>1503</v>
      </c>
      <c r="J14" s="54" t="s">
        <v>2584</v>
      </c>
      <c r="K14" s="90" t="str">
        <f t="shared" si="0"/>
        <v>F</v>
      </c>
      <c r="L14">
        <v>631</v>
      </c>
    </row>
    <row r="15" spans="1:12" hidden="1">
      <c r="A15" s="84" t="s">
        <v>2299</v>
      </c>
      <c r="B15" s="88" t="str">
        <f>_xlfn.XLOOKUP(Tabla8[[#This Row],[Codigo Area Liquidacion]],TBLAREA[PLANTA],TBLAREA[PROG])</f>
        <v>01</v>
      </c>
      <c r="C15" s="54" t="s">
        <v>2510</v>
      </c>
      <c r="D15" s="88" t="str">
        <f>Tabla8[[#This Row],[Numero Documento]]&amp;Tabla8[[#This Row],[PROG]]&amp;LEFT(Tabla8[[#This Row],[Tipo Empleado]],3)</f>
        <v>4022608025301EMP</v>
      </c>
      <c r="E15" s="87" t="s">
        <v>1741</v>
      </c>
      <c r="F15" s="54" t="s">
        <v>129</v>
      </c>
      <c r="G15" s="87" t="s">
        <v>2581</v>
      </c>
      <c r="H15" s="87" t="s">
        <v>1078</v>
      </c>
      <c r="I15" s="55" t="s">
        <v>1503</v>
      </c>
      <c r="J15" s="54" t="s">
        <v>2583</v>
      </c>
      <c r="K15" s="90" t="str">
        <f t="shared" si="0"/>
        <v>M</v>
      </c>
      <c r="L15">
        <v>1172</v>
      </c>
    </row>
    <row r="16" spans="1:12" hidden="1">
      <c r="A16" s="81" t="s">
        <v>2187</v>
      </c>
      <c r="B16" s="88" t="str">
        <f>_xlfn.XLOOKUP(Tabla8[[#This Row],[Codigo Area Liquidacion]],TBLAREA[PLANTA],TBLAREA[PROG])</f>
        <v>11</v>
      </c>
      <c r="C16" s="54" t="s">
        <v>11</v>
      </c>
      <c r="D16" s="88" t="str">
        <f>Tabla8[[#This Row],[Numero Documento]]&amp;Tabla8[[#This Row],[PROG]]&amp;LEFT(Tabla8[[#This Row],[Tipo Empleado]],3)</f>
        <v>0310004372211FIJ</v>
      </c>
      <c r="E16" s="87" t="s">
        <v>48</v>
      </c>
      <c r="F16" s="54" t="s">
        <v>45</v>
      </c>
      <c r="G16" s="87" t="s">
        <v>2589</v>
      </c>
      <c r="H16" s="87" t="s">
        <v>18</v>
      </c>
      <c r="I16" s="55" t="s">
        <v>1505</v>
      </c>
      <c r="J16" s="54" t="s">
        <v>2583</v>
      </c>
      <c r="K16" s="90" t="str">
        <f t="shared" si="0"/>
        <v>M</v>
      </c>
      <c r="L16">
        <v>706</v>
      </c>
    </row>
    <row r="17" spans="1:12" hidden="1">
      <c r="A17" s="81" t="s">
        <v>1345</v>
      </c>
      <c r="B17" s="88" t="str">
        <f>_xlfn.XLOOKUP(Tabla8[[#This Row],[Codigo Area Liquidacion]],TBLAREA[PLANTA],TBLAREA[PROG])</f>
        <v>11</v>
      </c>
      <c r="C17" s="54" t="s">
        <v>11</v>
      </c>
      <c r="D17" s="88" t="str">
        <f>Tabla8[[#This Row],[Numero Documento]]&amp;Tabla8[[#This Row],[PROG]]&amp;LEFT(Tabla8[[#This Row],[Tipo Empleado]],3)</f>
        <v>0310004856411FIJ</v>
      </c>
      <c r="E17" s="87" t="s">
        <v>64</v>
      </c>
      <c r="F17" s="54" t="s">
        <v>34</v>
      </c>
      <c r="G17" s="87" t="s">
        <v>2589</v>
      </c>
      <c r="H17" s="87" t="s">
        <v>18</v>
      </c>
      <c r="I17" s="55" t="s">
        <v>1505</v>
      </c>
      <c r="J17" s="54" t="s">
        <v>2583</v>
      </c>
      <c r="K17" s="90" t="str">
        <f t="shared" si="0"/>
        <v>M</v>
      </c>
      <c r="L17">
        <v>707</v>
      </c>
    </row>
    <row r="18" spans="1:12" hidden="1">
      <c r="A18" s="81" t="s">
        <v>1350</v>
      </c>
      <c r="B18" s="88" t="str">
        <f>_xlfn.XLOOKUP(Tabla8[[#This Row],[Codigo Area Liquidacion]],TBLAREA[PLANTA],TBLAREA[PROG])</f>
        <v>11</v>
      </c>
      <c r="C18" s="54" t="s">
        <v>11</v>
      </c>
      <c r="D18" s="88" t="str">
        <f>Tabla8[[#This Row],[Numero Documento]]&amp;Tabla8[[#This Row],[PROG]]&amp;LEFT(Tabla8[[#This Row],[Tipo Empleado]],3)</f>
        <v>0310022102111FIJ</v>
      </c>
      <c r="E18" s="87" t="s">
        <v>68</v>
      </c>
      <c r="F18" s="54" t="s">
        <v>69</v>
      </c>
      <c r="G18" s="87" t="s">
        <v>2589</v>
      </c>
      <c r="H18" s="87" t="s">
        <v>18</v>
      </c>
      <c r="I18" s="55" t="s">
        <v>1505</v>
      </c>
      <c r="J18" s="54" t="s">
        <v>2584</v>
      </c>
      <c r="K18" s="90" t="str">
        <f t="shared" si="0"/>
        <v>F</v>
      </c>
      <c r="L18">
        <v>712</v>
      </c>
    </row>
    <row r="19" spans="1:12" hidden="1">
      <c r="A19" s="81" t="s">
        <v>2214</v>
      </c>
      <c r="B19" s="88" t="str">
        <f>_xlfn.XLOOKUP(Tabla8[[#This Row],[Codigo Area Liquidacion]],TBLAREA[PLANTA],TBLAREA[PROG])</f>
        <v>11</v>
      </c>
      <c r="C19" s="54" t="s">
        <v>11</v>
      </c>
      <c r="D19" s="88" t="str">
        <f>Tabla8[[#This Row],[Numero Documento]]&amp;Tabla8[[#This Row],[PROG]]&amp;LEFT(Tabla8[[#This Row],[Tipo Empleado]],3)</f>
        <v>0310034362711FIJ</v>
      </c>
      <c r="E19" s="87" t="s">
        <v>62</v>
      </c>
      <c r="F19" s="54" t="s">
        <v>63</v>
      </c>
      <c r="G19" s="87" t="s">
        <v>2589</v>
      </c>
      <c r="H19" s="87" t="s">
        <v>18</v>
      </c>
      <c r="I19" s="55" t="s">
        <v>1505</v>
      </c>
      <c r="J19" s="54" t="s">
        <v>2583</v>
      </c>
      <c r="K19" s="90" t="str">
        <f t="shared" si="0"/>
        <v>M</v>
      </c>
      <c r="L19">
        <v>715</v>
      </c>
    </row>
    <row r="20" spans="1:12" hidden="1">
      <c r="A20" s="81" t="s">
        <v>2367</v>
      </c>
      <c r="B20" s="88" t="str">
        <f>_xlfn.XLOOKUP(Tabla8[[#This Row],[Codigo Area Liquidacion]],TBLAREA[PLANTA],TBLAREA[PROG])</f>
        <v>01</v>
      </c>
      <c r="C20" s="54" t="s">
        <v>2510</v>
      </c>
      <c r="D20" s="88" t="str">
        <f>Tabla8[[#This Row],[Numero Documento]]&amp;Tabla8[[#This Row],[PROG]]&amp;LEFT(Tabla8[[#This Row],[Tipo Empleado]],3)</f>
        <v>0310040263901EMP</v>
      </c>
      <c r="E20" s="87" t="s">
        <v>1662</v>
      </c>
      <c r="F20" s="54" t="s">
        <v>129</v>
      </c>
      <c r="G20" s="87" t="s">
        <v>2581</v>
      </c>
      <c r="H20" s="87" t="s">
        <v>18</v>
      </c>
      <c r="I20" s="55" t="s">
        <v>1505</v>
      </c>
      <c r="J20" s="54" t="s">
        <v>2583</v>
      </c>
      <c r="K20" s="90" t="str">
        <f t="shared" si="0"/>
        <v>M</v>
      </c>
      <c r="L20">
        <v>717</v>
      </c>
    </row>
    <row r="21" spans="1:12" hidden="1">
      <c r="A21" s="81" t="s">
        <v>2201</v>
      </c>
      <c r="B21" s="88" t="str">
        <f>_xlfn.XLOOKUP(Tabla8[[#This Row],[Codigo Area Liquidacion]],TBLAREA[PLANTA],TBLAREA[PROG])</f>
        <v>11</v>
      </c>
      <c r="C21" s="54" t="s">
        <v>11</v>
      </c>
      <c r="D21" s="88" t="str">
        <f>Tabla8[[#This Row],[Numero Documento]]&amp;Tabla8[[#This Row],[PROG]]&amp;LEFT(Tabla8[[#This Row],[Tipo Empleado]],3)</f>
        <v>0310047307711FIJ</v>
      </c>
      <c r="E21" s="87" t="s">
        <v>53</v>
      </c>
      <c r="F21" s="54" t="s">
        <v>54</v>
      </c>
      <c r="G21" s="87" t="s">
        <v>2589</v>
      </c>
      <c r="H21" s="87" t="s">
        <v>18</v>
      </c>
      <c r="I21" s="55" t="s">
        <v>1505</v>
      </c>
      <c r="J21" s="54" t="s">
        <v>2583</v>
      </c>
      <c r="K21" s="90" t="str">
        <f t="shared" si="0"/>
        <v>M</v>
      </c>
      <c r="L21">
        <v>719</v>
      </c>
    </row>
    <row r="22" spans="1:12" hidden="1">
      <c r="A22" s="81" t="s">
        <v>2088</v>
      </c>
      <c r="B22" s="88" t="str">
        <f>_xlfn.XLOOKUP(Tabla8[[#This Row],[Codigo Area Liquidacion]],TBLAREA[PLANTA],TBLAREA[PROG])</f>
        <v>11</v>
      </c>
      <c r="C22" s="54" t="s">
        <v>11</v>
      </c>
      <c r="D22" s="88" t="str">
        <f>Tabla8[[#This Row],[Numero Documento]]&amp;Tabla8[[#This Row],[PROG]]&amp;LEFT(Tabla8[[#This Row],[Tipo Empleado]],3)</f>
        <v>0310052992811FIJ</v>
      </c>
      <c r="E22" s="87" t="s">
        <v>19</v>
      </c>
      <c r="F22" s="54" t="s">
        <v>20</v>
      </c>
      <c r="G22" s="87" t="s">
        <v>2589</v>
      </c>
      <c r="H22" s="87" t="s">
        <v>18</v>
      </c>
      <c r="I22" s="55" t="s">
        <v>1505</v>
      </c>
      <c r="J22" s="54" t="s">
        <v>2584</v>
      </c>
      <c r="K22" s="90" t="str">
        <f t="shared" si="0"/>
        <v>F</v>
      </c>
      <c r="L22">
        <v>721</v>
      </c>
    </row>
    <row r="23" spans="1:12" hidden="1">
      <c r="A23" s="81" t="s">
        <v>2179</v>
      </c>
      <c r="B23" s="88" t="str">
        <f>_xlfn.XLOOKUP(Tabla8[[#This Row],[Codigo Area Liquidacion]],TBLAREA[PLANTA],TBLAREA[PROG])</f>
        <v>11</v>
      </c>
      <c r="C23" s="54" t="s">
        <v>11</v>
      </c>
      <c r="D23" s="88" t="str">
        <f>Tabla8[[#This Row],[Numero Documento]]&amp;Tabla8[[#This Row],[PROG]]&amp;LEFT(Tabla8[[#This Row],[Tipo Empleado]],3)</f>
        <v>0310067310611FIJ</v>
      </c>
      <c r="E23" s="87" t="s">
        <v>46</v>
      </c>
      <c r="F23" s="54" t="s">
        <v>47</v>
      </c>
      <c r="G23" s="87" t="s">
        <v>2589</v>
      </c>
      <c r="H23" s="87" t="s">
        <v>18</v>
      </c>
      <c r="I23" s="55" t="s">
        <v>1505</v>
      </c>
      <c r="J23" s="54" t="s">
        <v>2584</v>
      </c>
      <c r="K23" s="90" t="str">
        <f t="shared" si="0"/>
        <v>F</v>
      </c>
      <c r="L23">
        <v>723</v>
      </c>
    </row>
    <row r="24" spans="1:12" hidden="1">
      <c r="A24" s="81" t="s">
        <v>2189</v>
      </c>
      <c r="B24" s="88" t="str">
        <f>_xlfn.XLOOKUP(Tabla8[[#This Row],[Codigo Area Liquidacion]],TBLAREA[PLANTA],TBLAREA[PROG])</f>
        <v>11</v>
      </c>
      <c r="C24" s="54" t="s">
        <v>11</v>
      </c>
      <c r="D24" s="88" t="str">
        <f>Tabla8[[#This Row],[Numero Documento]]&amp;Tabla8[[#This Row],[PROG]]&amp;LEFT(Tabla8[[#This Row],[Tipo Empleado]],3)</f>
        <v>0310071961011FIJ</v>
      </c>
      <c r="E24" s="87" t="s">
        <v>1615</v>
      </c>
      <c r="F24" s="54" t="s">
        <v>8</v>
      </c>
      <c r="G24" s="87" t="s">
        <v>2589</v>
      </c>
      <c r="H24" s="87" t="s">
        <v>18</v>
      </c>
      <c r="I24" s="55" t="s">
        <v>1505</v>
      </c>
      <c r="J24" s="54" t="s">
        <v>2583</v>
      </c>
      <c r="K24" s="90" t="str">
        <f t="shared" si="0"/>
        <v>M</v>
      </c>
      <c r="L24">
        <v>724</v>
      </c>
    </row>
    <row r="25" spans="1:12" hidden="1">
      <c r="A25" s="81" t="s">
        <v>2134</v>
      </c>
      <c r="B25" s="88" t="str">
        <f>_xlfn.XLOOKUP(Tabla8[[#This Row],[Codigo Area Liquidacion]],TBLAREA[PLANTA],TBLAREA[PROG])</f>
        <v>11</v>
      </c>
      <c r="C25" s="54" t="s">
        <v>11</v>
      </c>
      <c r="D25" s="88" t="str">
        <f>Tabla8[[#This Row],[Numero Documento]]&amp;Tabla8[[#This Row],[PROG]]&amp;LEFT(Tabla8[[#This Row],[Tipo Empleado]],3)</f>
        <v>0310078995111FIJ</v>
      </c>
      <c r="E25" s="87" t="s">
        <v>29</v>
      </c>
      <c r="F25" s="54" t="s">
        <v>30</v>
      </c>
      <c r="G25" s="87" t="s">
        <v>2589</v>
      </c>
      <c r="H25" s="87" t="s">
        <v>18</v>
      </c>
      <c r="I25" s="55" t="s">
        <v>1505</v>
      </c>
      <c r="J25" s="54" t="s">
        <v>2583</v>
      </c>
      <c r="K25" s="90" t="str">
        <f t="shared" si="0"/>
        <v>M</v>
      </c>
      <c r="L25">
        <v>725</v>
      </c>
    </row>
    <row r="26" spans="1:12" hidden="1">
      <c r="A26" s="81" t="s">
        <v>2178</v>
      </c>
      <c r="B26" s="88" t="str">
        <f>_xlfn.XLOOKUP(Tabla8[[#This Row],[Codigo Area Liquidacion]],TBLAREA[PLANTA],TBLAREA[PROG])</f>
        <v>11</v>
      </c>
      <c r="C26" s="54" t="s">
        <v>11</v>
      </c>
      <c r="D26" s="88" t="str">
        <f>Tabla8[[#This Row],[Numero Documento]]&amp;Tabla8[[#This Row],[PROG]]&amp;LEFT(Tabla8[[#This Row],[Tipo Empleado]],3)</f>
        <v>0310081311611FIJ</v>
      </c>
      <c r="E26" s="87" t="s">
        <v>44</v>
      </c>
      <c r="F26" s="54" t="s">
        <v>45</v>
      </c>
      <c r="G26" s="87" t="s">
        <v>2589</v>
      </c>
      <c r="H26" s="87" t="s">
        <v>18</v>
      </c>
      <c r="I26" s="55" t="s">
        <v>1505</v>
      </c>
      <c r="J26" s="54" t="s">
        <v>2583</v>
      </c>
      <c r="K26" s="90" t="str">
        <f t="shared" si="0"/>
        <v>M</v>
      </c>
      <c r="L26">
        <v>726</v>
      </c>
    </row>
    <row r="27" spans="1:12" hidden="1">
      <c r="A27" s="81" t="s">
        <v>2175</v>
      </c>
      <c r="B27" s="88" t="str">
        <f>_xlfn.XLOOKUP(Tabla8[[#This Row],[Codigo Area Liquidacion]],TBLAREA[PLANTA],TBLAREA[PROG])</f>
        <v>11</v>
      </c>
      <c r="C27" s="54" t="s">
        <v>11</v>
      </c>
      <c r="D27" s="88" t="str">
        <f>Tabla8[[#This Row],[Numero Documento]]&amp;Tabla8[[#This Row],[PROG]]&amp;LEFT(Tabla8[[#This Row],[Tipo Empleado]],3)</f>
        <v>0310081644011FIJ</v>
      </c>
      <c r="E27" s="87" t="s">
        <v>1614</v>
      </c>
      <c r="F27" s="54" t="s">
        <v>22</v>
      </c>
      <c r="G27" s="87" t="s">
        <v>2589</v>
      </c>
      <c r="H27" s="87" t="s">
        <v>18</v>
      </c>
      <c r="I27" s="55" t="s">
        <v>1505</v>
      </c>
      <c r="J27" s="54" t="s">
        <v>2583</v>
      </c>
      <c r="K27" s="90" t="str">
        <f t="shared" si="0"/>
        <v>M</v>
      </c>
      <c r="L27">
        <v>727</v>
      </c>
    </row>
    <row r="28" spans="1:12" hidden="1">
      <c r="A28" s="81" t="s">
        <v>1325</v>
      </c>
      <c r="B28" s="88" t="str">
        <f>_xlfn.XLOOKUP(Tabla8[[#This Row],[Codigo Area Liquidacion]],TBLAREA[PLANTA],TBLAREA[PROG])</f>
        <v>11</v>
      </c>
      <c r="C28" s="54" t="s">
        <v>11</v>
      </c>
      <c r="D28" s="88" t="str">
        <f>Tabla8[[#This Row],[Numero Documento]]&amp;Tabla8[[#This Row],[PROG]]&amp;LEFT(Tabla8[[#This Row],[Tipo Empleado]],3)</f>
        <v>0310089193011FIJ</v>
      </c>
      <c r="E28" s="87" t="s">
        <v>50</v>
      </c>
      <c r="F28" s="54" t="s">
        <v>8</v>
      </c>
      <c r="G28" s="87" t="s">
        <v>2589</v>
      </c>
      <c r="H28" s="87" t="s">
        <v>18</v>
      </c>
      <c r="I28" s="55" t="s">
        <v>1505</v>
      </c>
      <c r="J28" s="54" t="s">
        <v>2584</v>
      </c>
      <c r="K28" s="90" t="str">
        <f t="shared" si="0"/>
        <v>F</v>
      </c>
      <c r="L28">
        <v>728</v>
      </c>
    </row>
    <row r="29" spans="1:12" hidden="1">
      <c r="A29" s="81" t="s">
        <v>2223</v>
      </c>
      <c r="B29" s="88" t="str">
        <f>_xlfn.XLOOKUP(Tabla8[[#This Row],[Codigo Area Liquidacion]],TBLAREA[PLANTA],TBLAREA[PROG])</f>
        <v>11</v>
      </c>
      <c r="C29" s="54" t="s">
        <v>11</v>
      </c>
      <c r="D29" s="88" t="str">
        <f>Tabla8[[#This Row],[Numero Documento]]&amp;Tabla8[[#This Row],[PROG]]&amp;LEFT(Tabla8[[#This Row],[Tipo Empleado]],3)</f>
        <v>0310099915411FIJ</v>
      </c>
      <c r="E29" s="87" t="s">
        <v>66</v>
      </c>
      <c r="F29" s="54" t="s">
        <v>67</v>
      </c>
      <c r="G29" s="87" t="s">
        <v>2589</v>
      </c>
      <c r="H29" s="87" t="s">
        <v>18</v>
      </c>
      <c r="I29" s="55" t="s">
        <v>1505</v>
      </c>
      <c r="J29" s="54" t="s">
        <v>2583</v>
      </c>
      <c r="K29" s="90" t="str">
        <f t="shared" si="0"/>
        <v>M</v>
      </c>
      <c r="L29">
        <v>733</v>
      </c>
    </row>
    <row r="30" spans="1:12" hidden="1">
      <c r="A30" s="81" t="s">
        <v>2258</v>
      </c>
      <c r="B30" s="88" t="str">
        <f>_xlfn.XLOOKUP(Tabla8[[#This Row],[Codigo Area Liquidacion]],TBLAREA[PLANTA],TBLAREA[PROG])</f>
        <v>11</v>
      </c>
      <c r="C30" s="54" t="s">
        <v>11</v>
      </c>
      <c r="D30" s="88" t="str">
        <f>Tabla8[[#This Row],[Numero Documento]]&amp;Tabla8[[#This Row],[PROG]]&amp;LEFT(Tabla8[[#This Row],[Tipo Empleado]],3)</f>
        <v>0310102581911FIJ</v>
      </c>
      <c r="E30" s="87" t="s">
        <v>71</v>
      </c>
      <c r="F30" s="54" t="s">
        <v>72</v>
      </c>
      <c r="G30" s="87" t="s">
        <v>2589</v>
      </c>
      <c r="H30" s="87" t="s">
        <v>18</v>
      </c>
      <c r="I30" s="55" t="s">
        <v>1505</v>
      </c>
      <c r="J30" s="54" t="s">
        <v>2584</v>
      </c>
      <c r="K30" s="90" t="str">
        <f t="shared" si="0"/>
        <v>F</v>
      </c>
      <c r="L30">
        <v>734</v>
      </c>
    </row>
    <row r="31" spans="1:12" hidden="1">
      <c r="A31" s="81" t="s">
        <v>2177</v>
      </c>
      <c r="B31" s="88" t="str">
        <f>_xlfn.XLOOKUP(Tabla8[[#This Row],[Codigo Area Liquidacion]],TBLAREA[PLANTA],TBLAREA[PROG])</f>
        <v>11</v>
      </c>
      <c r="C31" s="54" t="s">
        <v>11</v>
      </c>
      <c r="D31" s="88" t="str">
        <f>Tabla8[[#This Row],[Numero Documento]]&amp;Tabla8[[#This Row],[PROG]]&amp;LEFT(Tabla8[[#This Row],[Tipo Empleado]],3)</f>
        <v>0310114763911FIJ</v>
      </c>
      <c r="E31" s="87" t="s">
        <v>2595</v>
      </c>
      <c r="F31" s="54" t="s">
        <v>43</v>
      </c>
      <c r="G31" s="87" t="s">
        <v>2589</v>
      </c>
      <c r="H31" s="87" t="s">
        <v>18</v>
      </c>
      <c r="I31" s="55" t="s">
        <v>1505</v>
      </c>
      <c r="J31" s="54" t="s">
        <v>2583</v>
      </c>
      <c r="K31" s="90" t="str">
        <f t="shared" si="0"/>
        <v>M</v>
      </c>
      <c r="L31">
        <v>740</v>
      </c>
    </row>
    <row r="32" spans="1:12" hidden="1">
      <c r="A32" s="81" t="s">
        <v>2228</v>
      </c>
      <c r="B32" s="88" t="str">
        <f>_xlfn.XLOOKUP(Tabla8[[#This Row],[Codigo Area Liquidacion]],TBLAREA[PLANTA],TBLAREA[PROG])</f>
        <v>11</v>
      </c>
      <c r="C32" s="54" t="s">
        <v>11</v>
      </c>
      <c r="D32" s="88" t="str">
        <f>Tabla8[[#This Row],[Numero Documento]]&amp;Tabla8[[#This Row],[PROG]]&amp;LEFT(Tabla8[[#This Row],[Tipo Empleado]],3)</f>
        <v>0310117925111FIJ</v>
      </c>
      <c r="E32" s="87" t="s">
        <v>70</v>
      </c>
      <c r="F32" s="54" t="s">
        <v>52</v>
      </c>
      <c r="G32" s="87" t="s">
        <v>2589</v>
      </c>
      <c r="H32" s="87" t="s">
        <v>18</v>
      </c>
      <c r="I32" s="55" t="s">
        <v>1505</v>
      </c>
      <c r="J32" s="54" t="s">
        <v>2583</v>
      </c>
      <c r="K32" s="90" t="str">
        <f t="shared" si="0"/>
        <v>M</v>
      </c>
      <c r="L32">
        <v>741</v>
      </c>
    </row>
    <row r="33" spans="1:12" hidden="1">
      <c r="A33" s="81" t="s">
        <v>2117</v>
      </c>
      <c r="B33" s="88" t="str">
        <f>_xlfn.XLOOKUP(Tabla8[[#This Row],[Codigo Area Liquidacion]],TBLAREA[PLANTA],TBLAREA[PROG])</f>
        <v>11</v>
      </c>
      <c r="C33" s="54" t="s">
        <v>11</v>
      </c>
      <c r="D33" s="88" t="str">
        <f>Tabla8[[#This Row],[Numero Documento]]&amp;Tabla8[[#This Row],[PROG]]&amp;LEFT(Tabla8[[#This Row],[Tipo Empleado]],3)</f>
        <v>0310152365611FIJ</v>
      </c>
      <c r="E33" s="87" t="s">
        <v>25</v>
      </c>
      <c r="F33" s="54" t="s">
        <v>8</v>
      </c>
      <c r="G33" s="87" t="s">
        <v>2589</v>
      </c>
      <c r="H33" s="87" t="s">
        <v>18</v>
      </c>
      <c r="I33" s="55" t="s">
        <v>1505</v>
      </c>
      <c r="J33" s="54" t="s">
        <v>2584</v>
      </c>
      <c r="K33" s="90" t="str">
        <f t="shared" si="0"/>
        <v>F</v>
      </c>
      <c r="L33">
        <v>745</v>
      </c>
    </row>
    <row r="34" spans="1:12" hidden="1">
      <c r="A34" s="81" t="s">
        <v>2090</v>
      </c>
      <c r="B34" s="88" t="str">
        <f>_xlfn.XLOOKUP(Tabla8[[#This Row],[Codigo Area Liquidacion]],TBLAREA[PLANTA],TBLAREA[PROG])</f>
        <v>11</v>
      </c>
      <c r="C34" s="54" t="s">
        <v>11</v>
      </c>
      <c r="D34" s="88" t="str">
        <f>Tabla8[[#This Row],[Numero Documento]]&amp;Tabla8[[#This Row],[PROG]]&amp;LEFT(Tabla8[[#This Row],[Tipo Empleado]],3)</f>
        <v>0310155273911FIJ</v>
      </c>
      <c r="E34" s="87" t="s">
        <v>21</v>
      </c>
      <c r="F34" s="54" t="s">
        <v>22</v>
      </c>
      <c r="G34" s="87" t="s">
        <v>2589</v>
      </c>
      <c r="H34" s="87" t="s">
        <v>18</v>
      </c>
      <c r="I34" s="55" t="s">
        <v>1505</v>
      </c>
      <c r="J34" s="54" t="s">
        <v>2583</v>
      </c>
      <c r="K34" s="90" t="str">
        <f t="shared" si="0"/>
        <v>M</v>
      </c>
      <c r="L34">
        <v>747</v>
      </c>
    </row>
    <row r="35" spans="1:12" hidden="1">
      <c r="A35" s="81" t="s">
        <v>2204</v>
      </c>
      <c r="B35" s="88" t="str">
        <f>_xlfn.XLOOKUP(Tabla8[[#This Row],[Codigo Area Liquidacion]],TBLAREA[PLANTA],TBLAREA[PROG])</f>
        <v>11</v>
      </c>
      <c r="C35" s="54" t="s">
        <v>11</v>
      </c>
      <c r="D35" s="88" t="str">
        <f>Tabla8[[#This Row],[Numero Documento]]&amp;Tabla8[[#This Row],[PROG]]&amp;LEFT(Tabla8[[#This Row],[Tipo Empleado]],3)</f>
        <v>0310185535511FIJ</v>
      </c>
      <c r="E35" s="87" t="s">
        <v>57</v>
      </c>
      <c r="F35" s="54" t="s">
        <v>8</v>
      </c>
      <c r="G35" s="87" t="s">
        <v>2589</v>
      </c>
      <c r="H35" s="87" t="s">
        <v>18</v>
      </c>
      <c r="I35" s="55" t="s">
        <v>1505</v>
      </c>
      <c r="J35" s="54" t="s">
        <v>2584</v>
      </c>
      <c r="K35" s="90" t="str">
        <f t="shared" si="0"/>
        <v>F</v>
      </c>
      <c r="L35">
        <v>749</v>
      </c>
    </row>
    <row r="36" spans="1:12" hidden="1">
      <c r="A36" s="81" t="s">
        <v>2197</v>
      </c>
      <c r="B36" s="88" t="str">
        <f>_xlfn.XLOOKUP(Tabla8[[#This Row],[Codigo Area Liquidacion]],TBLAREA[PLANTA],TBLAREA[PROG])</f>
        <v>11</v>
      </c>
      <c r="C36" s="54" t="s">
        <v>11</v>
      </c>
      <c r="D36" s="88" t="str">
        <f>Tabla8[[#This Row],[Numero Documento]]&amp;Tabla8[[#This Row],[PROG]]&amp;LEFT(Tabla8[[#This Row],[Tipo Empleado]],3)</f>
        <v>0310193955511FIJ</v>
      </c>
      <c r="E36" s="87" t="s">
        <v>51</v>
      </c>
      <c r="F36" s="54" t="s">
        <v>52</v>
      </c>
      <c r="G36" s="87" t="s">
        <v>2589</v>
      </c>
      <c r="H36" s="87" t="s">
        <v>18</v>
      </c>
      <c r="I36" s="55" t="s">
        <v>1505</v>
      </c>
      <c r="J36" s="54" t="s">
        <v>2583</v>
      </c>
      <c r="K36" s="90" t="str">
        <f t="shared" si="0"/>
        <v>M</v>
      </c>
      <c r="L36">
        <v>751</v>
      </c>
    </row>
    <row r="37" spans="1:12" hidden="1">
      <c r="A37" s="81" t="s">
        <v>2176</v>
      </c>
      <c r="B37" s="88" t="str">
        <f>_xlfn.XLOOKUP(Tabla8[[#This Row],[Codigo Area Liquidacion]],TBLAREA[PLANTA],TBLAREA[PROG])</f>
        <v>11</v>
      </c>
      <c r="C37" s="54" t="s">
        <v>11</v>
      </c>
      <c r="D37" s="88" t="str">
        <f>Tabla8[[#This Row],[Numero Documento]]&amp;Tabla8[[#This Row],[PROG]]&amp;LEFT(Tabla8[[#This Row],[Tipo Empleado]],3)</f>
        <v>0310215662111FIJ</v>
      </c>
      <c r="E37" s="87" t="s">
        <v>41</v>
      </c>
      <c r="F37" s="54" t="s">
        <v>24</v>
      </c>
      <c r="G37" s="87" t="s">
        <v>2589</v>
      </c>
      <c r="H37" s="87" t="s">
        <v>18</v>
      </c>
      <c r="I37" s="55" t="s">
        <v>1505</v>
      </c>
      <c r="J37" s="54" t="s">
        <v>2583</v>
      </c>
      <c r="K37" s="90" t="str">
        <f t="shared" si="0"/>
        <v>M</v>
      </c>
      <c r="L37">
        <v>757</v>
      </c>
    </row>
    <row r="38" spans="1:12" hidden="1">
      <c r="A38" s="81" t="s">
        <v>1320</v>
      </c>
      <c r="B38" s="88" t="str">
        <f>_xlfn.XLOOKUP(Tabla8[[#This Row],[Codigo Area Liquidacion]],TBLAREA[PLANTA],TBLAREA[PROG])</f>
        <v>11</v>
      </c>
      <c r="C38" s="54" t="s">
        <v>11</v>
      </c>
      <c r="D38" s="88" t="str">
        <f>Tabla8[[#This Row],[Numero Documento]]&amp;Tabla8[[#This Row],[PROG]]&amp;LEFT(Tabla8[[#This Row],[Tipo Empleado]],3)</f>
        <v>0310216583811FIJ</v>
      </c>
      <c r="E38" s="87" t="s">
        <v>37</v>
      </c>
      <c r="F38" s="54" t="s">
        <v>38</v>
      </c>
      <c r="G38" s="87" t="s">
        <v>2589</v>
      </c>
      <c r="H38" s="87" t="s">
        <v>18</v>
      </c>
      <c r="I38" s="55" t="s">
        <v>1505</v>
      </c>
      <c r="J38" s="54" t="s">
        <v>2583</v>
      </c>
      <c r="K38" s="90" t="str">
        <f t="shared" si="0"/>
        <v>M</v>
      </c>
      <c r="L38">
        <v>758</v>
      </c>
    </row>
    <row r="39" spans="1:12" hidden="1">
      <c r="A39" s="81" t="s">
        <v>2174</v>
      </c>
      <c r="B39" s="88" t="str">
        <f>_xlfn.XLOOKUP(Tabla8[[#This Row],[Codigo Area Liquidacion]],TBLAREA[PLANTA],TBLAREA[PROG])</f>
        <v>11</v>
      </c>
      <c r="C39" s="54" t="s">
        <v>11</v>
      </c>
      <c r="D39" s="88" t="str">
        <f>Tabla8[[#This Row],[Numero Documento]]&amp;Tabla8[[#This Row],[PROG]]&amp;LEFT(Tabla8[[#This Row],[Tipo Empleado]],3)</f>
        <v>0310224315511FIJ</v>
      </c>
      <c r="E39" s="87" t="s">
        <v>40</v>
      </c>
      <c r="F39" s="54" t="s">
        <v>27</v>
      </c>
      <c r="G39" s="87" t="s">
        <v>2589</v>
      </c>
      <c r="H39" s="87" t="s">
        <v>18</v>
      </c>
      <c r="I39" s="55" t="s">
        <v>1505</v>
      </c>
      <c r="J39" s="54" t="s">
        <v>2583</v>
      </c>
      <c r="K39" s="90" t="str">
        <f t="shared" si="0"/>
        <v>M</v>
      </c>
      <c r="L39">
        <v>759</v>
      </c>
    </row>
    <row r="40" spans="1:12" hidden="1">
      <c r="A40" s="81" t="s">
        <v>1334</v>
      </c>
      <c r="B40" s="88" t="str">
        <f>_xlfn.XLOOKUP(Tabla8[[#This Row],[Codigo Area Liquidacion]],TBLAREA[PLANTA],TBLAREA[PROG])</f>
        <v>11</v>
      </c>
      <c r="C40" s="54" t="s">
        <v>11</v>
      </c>
      <c r="D40" s="88" t="str">
        <f>Tabla8[[#This Row],[Numero Documento]]&amp;Tabla8[[#This Row],[PROG]]&amp;LEFT(Tabla8[[#This Row],[Tipo Empleado]],3)</f>
        <v>0310243285711FIJ</v>
      </c>
      <c r="E40" s="87" t="s">
        <v>58</v>
      </c>
      <c r="F40" s="54" t="s">
        <v>59</v>
      </c>
      <c r="G40" s="87" t="s">
        <v>2589</v>
      </c>
      <c r="H40" s="87" t="s">
        <v>18</v>
      </c>
      <c r="I40" s="55" t="s">
        <v>1505</v>
      </c>
      <c r="J40" s="54" t="s">
        <v>2584</v>
      </c>
      <c r="K40" s="90" t="str">
        <f t="shared" si="0"/>
        <v>F</v>
      </c>
      <c r="L40">
        <v>760</v>
      </c>
    </row>
    <row r="41" spans="1:12" hidden="1">
      <c r="A41" s="81" t="s">
        <v>2150</v>
      </c>
      <c r="B41" s="88" t="str">
        <f>_xlfn.XLOOKUP(Tabla8[[#This Row],[Codigo Area Liquidacion]],TBLAREA[PLANTA],TBLAREA[PROG])</f>
        <v>11</v>
      </c>
      <c r="C41" s="54" t="s">
        <v>11</v>
      </c>
      <c r="D41" s="88" t="str">
        <f>Tabla8[[#This Row],[Numero Documento]]&amp;Tabla8[[#This Row],[PROG]]&amp;LEFT(Tabla8[[#This Row],[Tipo Empleado]],3)</f>
        <v>0310243854011FIJ</v>
      </c>
      <c r="E41" s="87" t="s">
        <v>31</v>
      </c>
      <c r="F41" s="54" t="s">
        <v>32</v>
      </c>
      <c r="G41" s="87" t="s">
        <v>2589</v>
      </c>
      <c r="H41" s="87" t="s">
        <v>18</v>
      </c>
      <c r="I41" s="55" t="s">
        <v>1505</v>
      </c>
      <c r="J41" s="54" t="s">
        <v>2583</v>
      </c>
      <c r="K41" s="90" t="str">
        <f t="shared" si="0"/>
        <v>M</v>
      </c>
      <c r="L41">
        <v>761</v>
      </c>
    </row>
    <row r="42" spans="1:12" hidden="1">
      <c r="A42" s="81" t="s">
        <v>2166</v>
      </c>
      <c r="B42" s="88" t="str">
        <f>_xlfn.XLOOKUP(Tabla8[[#This Row],[Codigo Area Liquidacion]],TBLAREA[PLANTA],TBLAREA[PROG])</f>
        <v>11</v>
      </c>
      <c r="C42" s="54" t="s">
        <v>11</v>
      </c>
      <c r="D42" s="88" t="str">
        <f>Tabla8[[#This Row],[Numero Documento]]&amp;Tabla8[[#This Row],[PROG]]&amp;LEFT(Tabla8[[#This Row],[Tipo Empleado]],3)</f>
        <v>0310293202111FIJ</v>
      </c>
      <c r="E42" s="87" t="s">
        <v>35</v>
      </c>
      <c r="F42" s="54" t="s">
        <v>36</v>
      </c>
      <c r="G42" s="87" t="s">
        <v>2589</v>
      </c>
      <c r="H42" s="87" t="s">
        <v>18</v>
      </c>
      <c r="I42" s="55" t="s">
        <v>1505</v>
      </c>
      <c r="J42" s="54" t="s">
        <v>2583</v>
      </c>
      <c r="K42" s="90" t="str">
        <f t="shared" si="0"/>
        <v>M</v>
      </c>
      <c r="L42">
        <v>768</v>
      </c>
    </row>
    <row r="43" spans="1:12" hidden="1">
      <c r="A43" s="81" t="s">
        <v>1347</v>
      </c>
      <c r="B43" s="88" t="str">
        <f>_xlfn.XLOOKUP(Tabla8[[#This Row],[Codigo Area Liquidacion]],TBLAREA[PLANTA],TBLAREA[PROG])</f>
        <v>11</v>
      </c>
      <c r="C43" s="54" t="s">
        <v>11</v>
      </c>
      <c r="D43" s="88" t="str">
        <f>Tabla8[[#This Row],[Numero Documento]]&amp;Tabla8[[#This Row],[PROG]]&amp;LEFT(Tabla8[[#This Row],[Tipo Empleado]],3)</f>
        <v>0310299011011FIJ</v>
      </c>
      <c r="E43" s="87" t="s">
        <v>65</v>
      </c>
      <c r="F43" s="54" t="s">
        <v>8</v>
      </c>
      <c r="G43" s="87" t="s">
        <v>2589</v>
      </c>
      <c r="H43" s="87" t="s">
        <v>18</v>
      </c>
      <c r="I43" s="55" t="s">
        <v>1505</v>
      </c>
      <c r="J43" s="54" t="s">
        <v>2584</v>
      </c>
      <c r="K43" s="90" t="str">
        <f t="shared" si="0"/>
        <v>F</v>
      </c>
      <c r="L43">
        <v>770</v>
      </c>
    </row>
    <row r="44" spans="1:12" hidden="1">
      <c r="A44" s="81" t="s">
        <v>2119</v>
      </c>
      <c r="B44" s="88" t="str">
        <f>_xlfn.XLOOKUP(Tabla8[[#This Row],[Codigo Area Liquidacion]],TBLAREA[PLANTA],TBLAREA[PROG])</f>
        <v>11</v>
      </c>
      <c r="C44" s="54" t="s">
        <v>11</v>
      </c>
      <c r="D44" s="88" t="str">
        <f>Tabla8[[#This Row],[Numero Documento]]&amp;Tabla8[[#This Row],[PROG]]&amp;LEFT(Tabla8[[#This Row],[Tipo Empleado]],3)</f>
        <v>0310306278611FIJ</v>
      </c>
      <c r="E44" s="87" t="s">
        <v>26</v>
      </c>
      <c r="F44" s="54" t="s">
        <v>27</v>
      </c>
      <c r="G44" s="87" t="s">
        <v>2589</v>
      </c>
      <c r="H44" s="87" t="s">
        <v>18</v>
      </c>
      <c r="I44" s="55" t="s">
        <v>1505</v>
      </c>
      <c r="J44" s="54" t="s">
        <v>2583</v>
      </c>
      <c r="K44" s="90" t="str">
        <f t="shared" si="0"/>
        <v>M</v>
      </c>
      <c r="L44">
        <v>771</v>
      </c>
    </row>
    <row r="45" spans="1:12" hidden="1">
      <c r="A45" s="81" t="s">
        <v>2738</v>
      </c>
      <c r="B45" s="88" t="str">
        <f>_xlfn.XLOOKUP(Tabla8[[#This Row],[Codigo Area Liquidacion]],TBLAREA[PLANTA],TBLAREA[PROG])</f>
        <v>11</v>
      </c>
      <c r="C45" s="54" t="s">
        <v>11</v>
      </c>
      <c r="D45" s="88" t="str">
        <f>Tabla8[[#This Row],[Numero Documento]]&amp;Tabla8[[#This Row],[PROG]]&amp;LEFT(Tabla8[[#This Row],[Tipo Empleado]],3)</f>
        <v>0310324821111FIJ</v>
      </c>
      <c r="E45" s="87" t="s">
        <v>2737</v>
      </c>
      <c r="F45" s="54" t="s">
        <v>69</v>
      </c>
      <c r="G45" s="87" t="s">
        <v>2589</v>
      </c>
      <c r="H45" s="87" t="s">
        <v>18</v>
      </c>
      <c r="I45" s="55" t="s">
        <v>1505</v>
      </c>
      <c r="J45" s="54" t="s">
        <v>2584</v>
      </c>
      <c r="K45" s="90" t="str">
        <f t="shared" si="0"/>
        <v>F</v>
      </c>
      <c r="L45">
        <v>776</v>
      </c>
    </row>
    <row r="46" spans="1:12" hidden="1">
      <c r="A46" s="81" t="s">
        <v>2113</v>
      </c>
      <c r="B46" s="88" t="str">
        <f>_xlfn.XLOOKUP(Tabla8[[#This Row],[Codigo Area Liquidacion]],TBLAREA[PLANTA],TBLAREA[PROG])</f>
        <v>11</v>
      </c>
      <c r="C46" s="54" t="s">
        <v>11</v>
      </c>
      <c r="D46" s="88" t="str">
        <f>Tabla8[[#This Row],[Numero Documento]]&amp;Tabla8[[#This Row],[PROG]]&amp;LEFT(Tabla8[[#This Row],[Tipo Empleado]],3)</f>
        <v>0310324892211FIJ</v>
      </c>
      <c r="E46" s="87" t="s">
        <v>1067</v>
      </c>
      <c r="F46" s="54" t="s">
        <v>1068</v>
      </c>
      <c r="G46" s="87" t="s">
        <v>2589</v>
      </c>
      <c r="H46" s="87" t="s">
        <v>18</v>
      </c>
      <c r="I46" s="55" t="s">
        <v>1505</v>
      </c>
      <c r="J46" s="54" t="s">
        <v>2583</v>
      </c>
      <c r="K46" s="90" t="str">
        <f t="shared" si="0"/>
        <v>M</v>
      </c>
      <c r="L46">
        <v>777</v>
      </c>
    </row>
    <row r="47" spans="1:12" hidden="1">
      <c r="A47" s="81" t="s">
        <v>2254</v>
      </c>
      <c r="B47" s="88" t="str">
        <f>_xlfn.XLOOKUP(Tabla8[[#This Row],[Codigo Area Liquidacion]],TBLAREA[PLANTA],TBLAREA[PROG])</f>
        <v>11</v>
      </c>
      <c r="C47" s="54" t="s">
        <v>11</v>
      </c>
      <c r="D47" s="88" t="str">
        <f>Tabla8[[#This Row],[Numero Documento]]&amp;Tabla8[[#This Row],[PROG]]&amp;LEFT(Tabla8[[#This Row],[Tipo Empleado]],3)</f>
        <v>0310326868011FIJ</v>
      </c>
      <c r="E47" s="87" t="s">
        <v>1723</v>
      </c>
      <c r="F47" s="54" t="s">
        <v>8</v>
      </c>
      <c r="G47" s="87" t="s">
        <v>2589</v>
      </c>
      <c r="H47" s="87" t="s">
        <v>18</v>
      </c>
      <c r="I47" s="55" t="s">
        <v>1505</v>
      </c>
      <c r="J47" s="54" t="s">
        <v>2584</v>
      </c>
      <c r="K47" s="90" t="str">
        <f t="shared" si="0"/>
        <v>F</v>
      </c>
      <c r="L47">
        <v>778</v>
      </c>
    </row>
    <row r="48" spans="1:12" hidden="1">
      <c r="A48" s="81" t="s">
        <v>2108</v>
      </c>
      <c r="B48" s="88" t="str">
        <f>_xlfn.XLOOKUP(Tabla8[[#This Row],[Codigo Area Liquidacion]],TBLAREA[PLANTA],TBLAREA[PROG])</f>
        <v>11</v>
      </c>
      <c r="C48" s="54" t="s">
        <v>11</v>
      </c>
      <c r="D48" s="88" t="str">
        <f>Tabla8[[#This Row],[Numero Documento]]&amp;Tabla8[[#This Row],[PROG]]&amp;LEFT(Tabla8[[#This Row],[Tipo Empleado]],3)</f>
        <v>0310418364911FIJ</v>
      </c>
      <c r="E48" s="87" t="s">
        <v>23</v>
      </c>
      <c r="F48" s="54" t="s">
        <v>24</v>
      </c>
      <c r="G48" s="87" t="s">
        <v>2589</v>
      </c>
      <c r="H48" s="87" t="s">
        <v>18</v>
      </c>
      <c r="I48" s="55" t="s">
        <v>1505</v>
      </c>
      <c r="J48" s="54" t="s">
        <v>2584</v>
      </c>
      <c r="K48" s="90" t="str">
        <f t="shared" si="0"/>
        <v>F</v>
      </c>
      <c r="L48">
        <v>787</v>
      </c>
    </row>
    <row r="49" spans="1:12" hidden="1">
      <c r="A49" s="81" t="s">
        <v>2154</v>
      </c>
      <c r="B49" s="88" t="str">
        <f>_xlfn.XLOOKUP(Tabla8[[#This Row],[Codigo Area Liquidacion]],TBLAREA[PLANTA],TBLAREA[PROG])</f>
        <v>11</v>
      </c>
      <c r="C49" s="54" t="s">
        <v>11</v>
      </c>
      <c r="D49" s="88" t="str">
        <f>Tabla8[[#This Row],[Numero Documento]]&amp;Tabla8[[#This Row],[PROG]]&amp;LEFT(Tabla8[[#This Row],[Tipo Empleado]],3)</f>
        <v>0310458790611FIJ</v>
      </c>
      <c r="E49" s="87" t="s">
        <v>33</v>
      </c>
      <c r="F49" s="54" t="s">
        <v>34</v>
      </c>
      <c r="G49" s="87" t="s">
        <v>2589</v>
      </c>
      <c r="H49" s="87" t="s">
        <v>18</v>
      </c>
      <c r="I49" s="55" t="s">
        <v>1505</v>
      </c>
      <c r="J49" s="54" t="s">
        <v>2584</v>
      </c>
      <c r="K49" s="90" t="str">
        <f t="shared" si="0"/>
        <v>F</v>
      </c>
      <c r="L49">
        <v>793</v>
      </c>
    </row>
    <row r="50" spans="1:12" hidden="1">
      <c r="A50" s="81" t="s">
        <v>2755</v>
      </c>
      <c r="B50" s="88" t="str">
        <f>_xlfn.XLOOKUP(Tabla8[[#This Row],[Codigo Area Liquidacion]],TBLAREA[PLANTA],TBLAREA[PROG])</f>
        <v>01</v>
      </c>
      <c r="C50" s="54" t="s">
        <v>2510</v>
      </c>
      <c r="D50" s="88" t="str">
        <f>Tabla8[[#This Row],[Numero Documento]]&amp;Tabla8[[#This Row],[PROG]]&amp;LEFT(Tabla8[[#This Row],[Tipo Empleado]],3)</f>
        <v>0310471676001EMP</v>
      </c>
      <c r="E50" s="87" t="s">
        <v>2754</v>
      </c>
      <c r="F50" s="54" t="s">
        <v>75</v>
      </c>
      <c r="G50" s="87" t="s">
        <v>2581</v>
      </c>
      <c r="H50" s="87" t="s">
        <v>18</v>
      </c>
      <c r="I50" s="55" t="s">
        <v>1505</v>
      </c>
      <c r="J50" s="54" t="s">
        <v>2583</v>
      </c>
      <c r="K50" s="90" t="str">
        <f t="shared" si="0"/>
        <v>M</v>
      </c>
      <c r="L50">
        <v>796</v>
      </c>
    </row>
    <row r="51" spans="1:12" hidden="1">
      <c r="A51" s="81" t="s">
        <v>2745</v>
      </c>
      <c r="B51" s="88" t="str">
        <f>_xlfn.XLOOKUP(Tabla8[[#This Row],[Codigo Area Liquidacion]],TBLAREA[PLANTA],TBLAREA[PROG])</f>
        <v>01</v>
      </c>
      <c r="C51" s="54" t="s">
        <v>2510</v>
      </c>
      <c r="D51" s="88" t="str">
        <f>Tabla8[[#This Row],[Numero Documento]]&amp;Tabla8[[#This Row],[PROG]]&amp;LEFT(Tabla8[[#This Row],[Tipo Empleado]],3)</f>
        <v>0310511149001EMP</v>
      </c>
      <c r="E51" s="87" t="s">
        <v>2744</v>
      </c>
      <c r="F51" s="54" t="s">
        <v>2632</v>
      </c>
      <c r="G51" s="87" t="s">
        <v>2581</v>
      </c>
      <c r="H51" s="87" t="s">
        <v>18</v>
      </c>
      <c r="I51" s="55" t="s">
        <v>1505</v>
      </c>
      <c r="J51" s="54" t="s">
        <v>2584</v>
      </c>
      <c r="K51" s="90" t="str">
        <f t="shared" si="0"/>
        <v>F</v>
      </c>
      <c r="L51">
        <v>803</v>
      </c>
    </row>
    <row r="52" spans="1:12" hidden="1">
      <c r="A52" s="81" t="s">
        <v>2706</v>
      </c>
      <c r="B52" s="88" t="str">
        <f>_xlfn.XLOOKUP(Tabla8[[#This Row],[Codigo Area Liquidacion]],TBLAREA[PLANTA],TBLAREA[PROG])</f>
        <v>11</v>
      </c>
      <c r="C52" s="54" t="s">
        <v>11</v>
      </c>
      <c r="D52" s="88" t="str">
        <f>Tabla8[[#This Row],[Numero Documento]]&amp;Tabla8[[#This Row],[PROG]]&amp;LEFT(Tabla8[[#This Row],[Tipo Empleado]],3)</f>
        <v>0310525799611FIJ</v>
      </c>
      <c r="E52" s="87" t="s">
        <v>2678</v>
      </c>
      <c r="F52" s="54" t="s">
        <v>10</v>
      </c>
      <c r="G52" s="87" t="s">
        <v>2589</v>
      </c>
      <c r="H52" s="87" t="s">
        <v>18</v>
      </c>
      <c r="I52" s="55" t="s">
        <v>1505</v>
      </c>
      <c r="J52" s="54" t="s">
        <v>2584</v>
      </c>
      <c r="K52" s="90" t="str">
        <f t="shared" si="0"/>
        <v>F</v>
      </c>
      <c r="L52">
        <v>804</v>
      </c>
    </row>
    <row r="53" spans="1:12" hidden="1">
      <c r="A53" s="81" t="s">
        <v>2303</v>
      </c>
      <c r="B53" s="88" t="str">
        <f>_xlfn.XLOOKUP(Tabla8[[#This Row],[Codigo Area Liquidacion]],TBLAREA[PLANTA],TBLAREA[PROG])</f>
        <v>01</v>
      </c>
      <c r="C53" s="54" t="s">
        <v>2510</v>
      </c>
      <c r="D53" s="88" t="str">
        <f>Tabla8[[#This Row],[Numero Documento]]&amp;Tabla8[[#This Row],[PROG]]&amp;LEFT(Tabla8[[#This Row],[Tipo Empleado]],3)</f>
        <v>0340048771001EMP</v>
      </c>
      <c r="E53" s="87" t="s">
        <v>1631</v>
      </c>
      <c r="F53" s="54" t="s">
        <v>1513</v>
      </c>
      <c r="G53" s="87" t="s">
        <v>2581</v>
      </c>
      <c r="H53" s="87" t="s">
        <v>18</v>
      </c>
      <c r="I53" s="55" t="s">
        <v>1505</v>
      </c>
      <c r="J53" s="54" t="s">
        <v>2584</v>
      </c>
      <c r="K53" s="90" t="str">
        <f t="shared" si="0"/>
        <v>F</v>
      </c>
      <c r="L53">
        <v>811</v>
      </c>
    </row>
    <row r="54" spans="1:12" hidden="1">
      <c r="A54" s="81" t="s">
        <v>2126</v>
      </c>
      <c r="B54" s="88" t="str">
        <f>_xlfn.XLOOKUP(Tabla8[[#This Row],[Codigo Area Liquidacion]],TBLAREA[PLANTA],TBLAREA[PROG])</f>
        <v>11</v>
      </c>
      <c r="C54" s="54" t="s">
        <v>11</v>
      </c>
      <c r="D54" s="88" t="str">
        <f>Tabla8[[#This Row],[Numero Documento]]&amp;Tabla8[[#This Row],[PROG]]&amp;LEFT(Tabla8[[#This Row],[Tipo Empleado]],3)</f>
        <v>0460024753211FIJ</v>
      </c>
      <c r="E54" s="87" t="s">
        <v>28</v>
      </c>
      <c r="F54" s="54" t="s">
        <v>8</v>
      </c>
      <c r="G54" s="87" t="s">
        <v>2589</v>
      </c>
      <c r="H54" s="87" t="s">
        <v>18</v>
      </c>
      <c r="I54" s="55" t="s">
        <v>1505</v>
      </c>
      <c r="J54" s="54" t="s">
        <v>2584</v>
      </c>
      <c r="K54" s="90" t="str">
        <f t="shared" si="0"/>
        <v>F</v>
      </c>
      <c r="L54">
        <v>851</v>
      </c>
    </row>
    <row r="55" spans="1:12" hidden="1">
      <c r="A55" s="81" t="s">
        <v>2188</v>
      </c>
      <c r="B55" s="88" t="str">
        <f>_xlfn.XLOOKUP(Tabla8[[#This Row],[Codigo Area Liquidacion]],TBLAREA[PLANTA],TBLAREA[PROG])</f>
        <v>11</v>
      </c>
      <c r="C55" s="54" t="s">
        <v>11</v>
      </c>
      <c r="D55" s="88" t="str">
        <f>Tabla8[[#This Row],[Numero Documento]]&amp;Tabla8[[#This Row],[PROG]]&amp;LEFT(Tabla8[[#This Row],[Tipo Empleado]],3)</f>
        <v>0470004239511FIJ</v>
      </c>
      <c r="E55" s="87" t="s">
        <v>49</v>
      </c>
      <c r="F55" s="54" t="s">
        <v>45</v>
      </c>
      <c r="G55" s="87" t="s">
        <v>2589</v>
      </c>
      <c r="H55" s="87" t="s">
        <v>18</v>
      </c>
      <c r="I55" s="55" t="s">
        <v>1505</v>
      </c>
      <c r="J55" s="54" t="s">
        <v>2583</v>
      </c>
      <c r="K55" s="90" t="str">
        <f t="shared" si="0"/>
        <v>M</v>
      </c>
      <c r="L55">
        <v>854</v>
      </c>
    </row>
    <row r="56" spans="1:12" hidden="1">
      <c r="A56" s="81" t="s">
        <v>1343</v>
      </c>
      <c r="B56" s="88" t="str">
        <f>_xlfn.XLOOKUP(Tabla8[[#This Row],[Codigo Area Liquidacion]],TBLAREA[PLANTA],TBLAREA[PROG])</f>
        <v>11</v>
      </c>
      <c r="C56" s="54" t="s">
        <v>11</v>
      </c>
      <c r="D56" s="88" t="str">
        <f>Tabla8[[#This Row],[Numero Documento]]&amp;Tabla8[[#This Row],[PROG]]&amp;LEFT(Tabla8[[#This Row],[Tipo Empleado]],3)</f>
        <v>0950016992611FIJ</v>
      </c>
      <c r="E56" s="87" t="s">
        <v>61</v>
      </c>
      <c r="F56" s="54" t="s">
        <v>34</v>
      </c>
      <c r="G56" s="87" t="s">
        <v>2589</v>
      </c>
      <c r="H56" s="87" t="s">
        <v>18</v>
      </c>
      <c r="I56" s="55" t="s">
        <v>1505</v>
      </c>
      <c r="J56" s="54" t="s">
        <v>2584</v>
      </c>
      <c r="K56" s="90" t="str">
        <f t="shared" si="0"/>
        <v>F</v>
      </c>
      <c r="L56">
        <v>962</v>
      </c>
    </row>
    <row r="57" spans="1:12" hidden="1">
      <c r="A57" s="81" t="s">
        <v>2125</v>
      </c>
      <c r="B57" s="88" t="str">
        <f>_xlfn.XLOOKUP(Tabla8[[#This Row],[Codigo Area Liquidacion]],TBLAREA[PLANTA],TBLAREA[PROG])</f>
        <v>11</v>
      </c>
      <c r="C57" s="54" t="s">
        <v>11</v>
      </c>
      <c r="D57" s="88" t="str">
        <f>Tabla8[[#This Row],[Numero Documento]]&amp;Tabla8[[#This Row],[PROG]]&amp;LEFT(Tabla8[[#This Row],[Tipo Empleado]],3)</f>
        <v>4020892351211FIJ</v>
      </c>
      <c r="E57" s="87" t="s">
        <v>970</v>
      </c>
      <c r="F57" s="54" t="s">
        <v>42</v>
      </c>
      <c r="G57" s="87" t="s">
        <v>2589</v>
      </c>
      <c r="H57" s="87" t="s">
        <v>18</v>
      </c>
      <c r="I57" s="55" t="s">
        <v>1505</v>
      </c>
      <c r="J57" s="54" t="s">
        <v>2583</v>
      </c>
      <c r="K57" s="90" t="str">
        <f t="shared" si="0"/>
        <v>M</v>
      </c>
      <c r="L57">
        <v>1062</v>
      </c>
    </row>
    <row r="58" spans="1:12" hidden="1">
      <c r="A58" s="81" t="s">
        <v>2238</v>
      </c>
      <c r="B58" s="88" t="str">
        <f>_xlfn.XLOOKUP(Tabla8[[#This Row],[Codigo Area Liquidacion]],TBLAREA[PLANTA],TBLAREA[PROG])</f>
        <v>11</v>
      </c>
      <c r="C58" s="54" t="s">
        <v>11</v>
      </c>
      <c r="D58" s="88" t="str">
        <f>Tabla8[[#This Row],[Numero Documento]]&amp;Tabla8[[#This Row],[PROG]]&amp;LEFT(Tabla8[[#This Row],[Tipo Empleado]],3)</f>
        <v>4022706324111FIJ</v>
      </c>
      <c r="E58" s="87" t="s">
        <v>994</v>
      </c>
      <c r="F58" s="54" t="s">
        <v>60</v>
      </c>
      <c r="G58" s="87" t="s">
        <v>2589</v>
      </c>
      <c r="H58" s="87" t="s">
        <v>18</v>
      </c>
      <c r="I58" s="55" t="s">
        <v>1505</v>
      </c>
      <c r="J58" s="54" t="s">
        <v>2584</v>
      </c>
      <c r="K58" s="90" t="str">
        <f t="shared" si="0"/>
        <v>F</v>
      </c>
      <c r="L58">
        <v>1184</v>
      </c>
    </row>
    <row r="59" spans="1:12" hidden="1">
      <c r="A59" s="81" t="s">
        <v>2859</v>
      </c>
      <c r="B59" s="88" t="str">
        <f>_xlfn.XLOOKUP(Tabla8[[#This Row],[Codigo Area Liquidacion]],TBLAREA[PLANTA],TBLAREA[PROG])</f>
        <v>01</v>
      </c>
      <c r="C59" s="54" t="s">
        <v>2510</v>
      </c>
      <c r="D59" s="88" t="str">
        <f>Tabla8[[#This Row],[Numero Documento]]&amp;Tabla8[[#This Row],[PROG]]&amp;LEFT(Tabla8[[#This Row],[Tipo Empleado]],3)</f>
        <v>4022794259201EMP</v>
      </c>
      <c r="E59" s="87" t="s">
        <v>3118</v>
      </c>
      <c r="F59" s="54" t="s">
        <v>2860</v>
      </c>
      <c r="G59" s="87" t="s">
        <v>2581</v>
      </c>
      <c r="H59" s="87" t="s">
        <v>18</v>
      </c>
      <c r="I59" s="55" t="s">
        <v>1505</v>
      </c>
      <c r="J59" s="54" t="s">
        <v>2583</v>
      </c>
      <c r="K59" s="90" t="str">
        <f t="shared" si="0"/>
        <v>M</v>
      </c>
      <c r="L59">
        <v>1188</v>
      </c>
    </row>
    <row r="60" spans="1:12">
      <c r="A60" s="82" t="s">
        <v>4693</v>
      </c>
      <c r="B60" s="89" t="s">
        <v>2556</v>
      </c>
      <c r="C60" s="54" t="s">
        <v>11</v>
      </c>
      <c r="D60" s="88" t="str">
        <f>Tabla8[[#This Row],[Numero Documento]]&amp;Tabla8[[#This Row],[PROG]]&amp;LEFT(Tabla8[[#This Row],[Tipo Empleado]],3)</f>
        <v>4022160698713FIJ</v>
      </c>
      <c r="E60" s="87" t="s">
        <v>4692</v>
      </c>
      <c r="F60" s="54" t="s">
        <v>60</v>
      </c>
      <c r="G60" s="87" t="s">
        <v>2589</v>
      </c>
      <c r="H60" s="87" t="s">
        <v>18</v>
      </c>
      <c r="I60" s="55" t="s">
        <v>1505</v>
      </c>
      <c r="J60" s="54" t="s">
        <v>2584</v>
      </c>
      <c r="K60" s="90" t="str">
        <f t="shared" si="0"/>
        <v>F</v>
      </c>
      <c r="L60">
        <v>1230</v>
      </c>
    </row>
    <row r="61" spans="1:12" hidden="1">
      <c r="A61" s="81" t="s">
        <v>2098</v>
      </c>
      <c r="B61" s="88" t="str">
        <f>_xlfn.XLOOKUP(Tabla8[[#This Row],[Codigo Area Liquidacion]],TBLAREA[PLANTA],TBLAREA[PROG])</f>
        <v>11</v>
      </c>
      <c r="C61" s="54" t="s">
        <v>11</v>
      </c>
      <c r="D61" s="88" t="str">
        <f>Tabla8[[#This Row],[Numero Documento]]&amp;Tabla8[[#This Row],[PROG]]&amp;LEFT(Tabla8[[#This Row],[Tipo Empleado]],3)</f>
        <v>0010011017011FIJ</v>
      </c>
      <c r="E61" s="87" t="s">
        <v>879</v>
      </c>
      <c r="F61" s="54" t="s">
        <v>110</v>
      </c>
      <c r="G61" s="87" t="s">
        <v>2589</v>
      </c>
      <c r="H61" s="87" t="s">
        <v>73</v>
      </c>
      <c r="I61" s="55" t="s">
        <v>1460</v>
      </c>
      <c r="J61" s="54" t="s">
        <v>2584</v>
      </c>
      <c r="K61" s="90" t="str">
        <f t="shared" si="0"/>
        <v>F</v>
      </c>
      <c r="L61">
        <v>14</v>
      </c>
    </row>
    <row r="62" spans="1:12" hidden="1">
      <c r="A62" s="81" t="s">
        <v>1337</v>
      </c>
      <c r="B62" s="88" t="str">
        <f>_xlfn.XLOOKUP(Tabla8[[#This Row],[Codigo Area Liquidacion]],TBLAREA[PLANTA],TBLAREA[PROG])</f>
        <v>11</v>
      </c>
      <c r="C62" s="54" t="s">
        <v>11</v>
      </c>
      <c r="D62" s="88" t="str">
        <f>Tabla8[[#This Row],[Numero Documento]]&amp;Tabla8[[#This Row],[PROG]]&amp;LEFT(Tabla8[[#This Row],[Tipo Empleado]],3)</f>
        <v>0010160545911FIJ</v>
      </c>
      <c r="E62" s="87" t="s">
        <v>89</v>
      </c>
      <c r="F62" s="54" t="s">
        <v>90</v>
      </c>
      <c r="G62" s="87" t="s">
        <v>2589</v>
      </c>
      <c r="H62" s="87" t="s">
        <v>73</v>
      </c>
      <c r="I62" s="55" t="s">
        <v>1460</v>
      </c>
      <c r="J62" s="54" t="s">
        <v>2583</v>
      </c>
      <c r="K62" s="90" t="str">
        <f t="shared" si="0"/>
        <v>M</v>
      </c>
      <c r="L62">
        <v>94</v>
      </c>
    </row>
    <row r="63" spans="1:12" hidden="1">
      <c r="A63" s="81" t="s">
        <v>2184</v>
      </c>
      <c r="B63" s="88" t="str">
        <f>_xlfn.XLOOKUP(Tabla8[[#This Row],[Codigo Area Liquidacion]],TBLAREA[PLANTA],TBLAREA[PROG])</f>
        <v>11</v>
      </c>
      <c r="C63" s="54" t="s">
        <v>11</v>
      </c>
      <c r="D63" s="88" t="str">
        <f>Tabla8[[#This Row],[Numero Documento]]&amp;Tabla8[[#This Row],[PROG]]&amp;LEFT(Tabla8[[#This Row],[Tipo Empleado]],3)</f>
        <v>0010179433711FIJ</v>
      </c>
      <c r="E63" s="87" t="s">
        <v>1740</v>
      </c>
      <c r="F63" s="54" t="s">
        <v>385</v>
      </c>
      <c r="G63" s="87" t="s">
        <v>2589</v>
      </c>
      <c r="H63" s="87" t="s">
        <v>73</v>
      </c>
      <c r="I63" s="55" t="s">
        <v>1460</v>
      </c>
      <c r="J63" s="54" t="s">
        <v>2583</v>
      </c>
      <c r="K63" s="90" t="str">
        <f t="shared" si="0"/>
        <v>M</v>
      </c>
      <c r="L63">
        <v>103</v>
      </c>
    </row>
    <row r="64" spans="1:12" hidden="1">
      <c r="A64" s="81" t="s">
        <v>2293</v>
      </c>
      <c r="B64" s="88" t="str">
        <f>_xlfn.XLOOKUP(Tabla8[[#This Row],[Codigo Area Liquidacion]],TBLAREA[PLANTA],TBLAREA[PROG])</f>
        <v>01</v>
      </c>
      <c r="C64" s="54" t="s">
        <v>2510</v>
      </c>
      <c r="D64" s="88" t="str">
        <f>Tabla8[[#This Row],[Numero Documento]]&amp;Tabla8[[#This Row],[PROG]]&amp;LEFT(Tabla8[[#This Row],[Tipo Empleado]],3)</f>
        <v>0010184491801EMP</v>
      </c>
      <c r="E64" s="87" t="s">
        <v>1369</v>
      </c>
      <c r="F64" s="54" t="s">
        <v>110</v>
      </c>
      <c r="G64" s="87" t="s">
        <v>2581</v>
      </c>
      <c r="H64" s="87" t="s">
        <v>73</v>
      </c>
      <c r="I64" s="55" t="s">
        <v>1460</v>
      </c>
      <c r="J64" s="54" t="s">
        <v>2584</v>
      </c>
      <c r="K64" s="90" t="str">
        <f t="shared" si="0"/>
        <v>F</v>
      </c>
      <c r="L64">
        <v>106</v>
      </c>
    </row>
    <row r="65" spans="1:12" hidden="1">
      <c r="A65" s="81" t="s">
        <v>2978</v>
      </c>
      <c r="B65" s="88" t="str">
        <f>_xlfn.XLOOKUP(Tabla8[[#This Row],[Codigo Area Liquidacion]],TBLAREA[PLANTA],TBLAREA[PROG])</f>
        <v>01</v>
      </c>
      <c r="C65" s="54" t="s">
        <v>2510</v>
      </c>
      <c r="D65" s="88" t="str">
        <f>Tabla8[[#This Row],[Numero Documento]]&amp;Tabla8[[#This Row],[PROG]]&amp;LEFT(Tabla8[[#This Row],[Tipo Empleado]],3)</f>
        <v>0010248552101EMP</v>
      </c>
      <c r="E65" s="87" t="s">
        <v>2977</v>
      </c>
      <c r="F65" s="54" t="s">
        <v>75</v>
      </c>
      <c r="G65" s="87" t="s">
        <v>2581</v>
      </c>
      <c r="H65" s="87" t="s">
        <v>73</v>
      </c>
      <c r="I65" s="55" t="s">
        <v>1460</v>
      </c>
      <c r="J65" s="54" t="s">
        <v>2583</v>
      </c>
      <c r="K65" s="90" t="str">
        <f t="shared" si="0"/>
        <v>M</v>
      </c>
      <c r="L65">
        <v>127</v>
      </c>
    </row>
    <row r="66" spans="1:12" hidden="1">
      <c r="A66" s="81" t="s">
        <v>2242</v>
      </c>
      <c r="B66" s="88" t="str">
        <f>_xlfn.XLOOKUP(Tabla8[[#This Row],[Codigo Area Liquidacion]],TBLAREA[PLANTA],TBLAREA[PROG])</f>
        <v>11</v>
      </c>
      <c r="C66" s="54" t="s">
        <v>11</v>
      </c>
      <c r="D66" s="88" t="str">
        <f>Tabla8[[#This Row],[Numero Documento]]&amp;Tabla8[[#This Row],[PROG]]&amp;LEFT(Tabla8[[#This Row],[Tipo Empleado]],3)</f>
        <v>0010251391811FIJ</v>
      </c>
      <c r="E66" s="87" t="s">
        <v>993</v>
      </c>
      <c r="F66" s="54" t="s">
        <v>385</v>
      </c>
      <c r="G66" s="87" t="s">
        <v>2589</v>
      </c>
      <c r="H66" s="87" t="s">
        <v>73</v>
      </c>
      <c r="I66" s="55" t="s">
        <v>1460</v>
      </c>
      <c r="J66" s="54" t="s">
        <v>2583</v>
      </c>
      <c r="K66" s="90" t="str">
        <f t="shared" si="0"/>
        <v>M</v>
      </c>
      <c r="L66">
        <v>131</v>
      </c>
    </row>
    <row r="67" spans="1:12" hidden="1">
      <c r="A67" s="81" t="s">
        <v>2104</v>
      </c>
      <c r="B67" s="88" t="str">
        <f>_xlfn.XLOOKUP(Tabla8[[#This Row],[Codigo Area Liquidacion]],TBLAREA[PLANTA],TBLAREA[PROG])</f>
        <v>11</v>
      </c>
      <c r="C67" s="54" t="s">
        <v>11</v>
      </c>
      <c r="D67" s="88" t="str">
        <f>Tabla8[[#This Row],[Numero Documento]]&amp;Tabla8[[#This Row],[PROG]]&amp;LEFT(Tabla8[[#This Row],[Tipo Empleado]],3)</f>
        <v>0010252709011FIJ</v>
      </c>
      <c r="E67" s="87" t="s">
        <v>969</v>
      </c>
      <c r="F67" s="54" t="s">
        <v>60</v>
      </c>
      <c r="G67" s="87" t="s">
        <v>2589</v>
      </c>
      <c r="H67" s="87" t="s">
        <v>73</v>
      </c>
      <c r="I67" s="55" t="s">
        <v>1460</v>
      </c>
      <c r="J67" s="54" t="s">
        <v>2584</v>
      </c>
      <c r="K67" s="90" t="str">
        <f t="shared" si="0"/>
        <v>F</v>
      </c>
      <c r="L67">
        <v>132</v>
      </c>
    </row>
    <row r="68" spans="1:12" hidden="1">
      <c r="A68" s="81" t="s">
        <v>2224</v>
      </c>
      <c r="B68" s="88" t="str">
        <f>_xlfn.XLOOKUP(Tabla8[[#This Row],[Codigo Area Liquidacion]],TBLAREA[PLANTA],TBLAREA[PROG])</f>
        <v>11</v>
      </c>
      <c r="C68" s="54" t="s">
        <v>11</v>
      </c>
      <c r="D68" s="88" t="str">
        <f>Tabla8[[#This Row],[Numero Documento]]&amp;Tabla8[[#This Row],[PROG]]&amp;LEFT(Tabla8[[#This Row],[Tipo Empleado]],3)</f>
        <v>0010274150111FIJ</v>
      </c>
      <c r="E68" s="87" t="s">
        <v>96</v>
      </c>
      <c r="F68" s="54" t="s">
        <v>8</v>
      </c>
      <c r="G68" s="87" t="s">
        <v>2589</v>
      </c>
      <c r="H68" s="87" t="s">
        <v>73</v>
      </c>
      <c r="I68" s="55" t="s">
        <v>1460</v>
      </c>
      <c r="J68" s="54" t="s">
        <v>2584</v>
      </c>
      <c r="K68" s="90" t="str">
        <f t="shared" ref="K68:K131" si="1">LEFT(J68,1)</f>
        <v>F</v>
      </c>
      <c r="L68">
        <v>142</v>
      </c>
    </row>
    <row r="69" spans="1:12" hidden="1">
      <c r="A69" s="81" t="s">
        <v>2172</v>
      </c>
      <c r="B69" s="88" t="str">
        <f>_xlfn.XLOOKUP(Tabla8[[#This Row],[Codigo Area Liquidacion]],TBLAREA[PLANTA],TBLAREA[PROG])</f>
        <v>11</v>
      </c>
      <c r="C69" s="54" t="s">
        <v>11</v>
      </c>
      <c r="D69" s="88" t="str">
        <f>Tabla8[[#This Row],[Numero Documento]]&amp;Tabla8[[#This Row],[PROG]]&amp;LEFT(Tabla8[[#This Row],[Tipo Empleado]],3)</f>
        <v>0010326001411FIJ</v>
      </c>
      <c r="E69" s="87" t="s">
        <v>83</v>
      </c>
      <c r="F69" s="54" t="s">
        <v>84</v>
      </c>
      <c r="G69" s="87" t="s">
        <v>2589</v>
      </c>
      <c r="H69" s="87" t="s">
        <v>73</v>
      </c>
      <c r="I69" s="55" t="s">
        <v>1460</v>
      </c>
      <c r="J69" s="54" t="s">
        <v>2583</v>
      </c>
      <c r="K69" s="90" t="str">
        <f t="shared" si="1"/>
        <v>M</v>
      </c>
      <c r="L69">
        <v>157</v>
      </c>
    </row>
    <row r="70" spans="1:12" hidden="1">
      <c r="A70" s="81" t="s">
        <v>1315</v>
      </c>
      <c r="B70" s="88" t="str">
        <f>_xlfn.XLOOKUP(Tabla8[[#This Row],[Codigo Area Liquidacion]],TBLAREA[PLANTA],TBLAREA[PROG])</f>
        <v>11</v>
      </c>
      <c r="C70" s="54" t="s">
        <v>11</v>
      </c>
      <c r="D70" s="88" t="str">
        <f>Tabla8[[#This Row],[Numero Documento]]&amp;Tabla8[[#This Row],[PROG]]&amp;LEFT(Tabla8[[#This Row],[Tipo Empleado]],3)</f>
        <v>0010339444111FIJ</v>
      </c>
      <c r="E70" s="87" t="s">
        <v>78</v>
      </c>
      <c r="F70" s="54" t="s">
        <v>79</v>
      </c>
      <c r="G70" s="87" t="s">
        <v>2589</v>
      </c>
      <c r="H70" s="87" t="s">
        <v>73</v>
      </c>
      <c r="I70" s="55" t="s">
        <v>1460</v>
      </c>
      <c r="J70" s="54" t="s">
        <v>2584</v>
      </c>
      <c r="K70" s="90" t="str">
        <f t="shared" si="1"/>
        <v>F</v>
      </c>
      <c r="L70">
        <v>159</v>
      </c>
    </row>
    <row r="71" spans="1:12" hidden="1">
      <c r="A71" s="81" t="s">
        <v>1329</v>
      </c>
      <c r="B71" s="88" t="str">
        <f>_xlfn.XLOOKUP(Tabla8[[#This Row],[Codigo Area Liquidacion]],TBLAREA[PLANTA],TBLAREA[PROG])</f>
        <v>11</v>
      </c>
      <c r="C71" s="54" t="s">
        <v>11</v>
      </c>
      <c r="D71" s="88" t="str">
        <f>Tabla8[[#This Row],[Numero Documento]]&amp;Tabla8[[#This Row],[PROG]]&amp;LEFT(Tabla8[[#This Row],[Tipo Empleado]],3)</f>
        <v>0010360197711FIJ</v>
      </c>
      <c r="E71" s="87" t="s">
        <v>85</v>
      </c>
      <c r="F71" s="54" t="s">
        <v>86</v>
      </c>
      <c r="G71" s="87" t="s">
        <v>2589</v>
      </c>
      <c r="H71" s="87" t="s">
        <v>73</v>
      </c>
      <c r="I71" s="55" t="s">
        <v>1460</v>
      </c>
      <c r="J71" s="54" t="s">
        <v>2583</v>
      </c>
      <c r="K71" s="90" t="str">
        <f t="shared" si="1"/>
        <v>M</v>
      </c>
      <c r="L71">
        <v>166</v>
      </c>
    </row>
    <row r="72" spans="1:12" hidden="1">
      <c r="A72" s="81" t="s">
        <v>2220</v>
      </c>
      <c r="B72" s="88" t="str">
        <f>_xlfn.XLOOKUP(Tabla8[[#This Row],[Codigo Area Liquidacion]],TBLAREA[PLANTA],TBLAREA[PROG])</f>
        <v>11</v>
      </c>
      <c r="C72" s="54" t="s">
        <v>11</v>
      </c>
      <c r="D72" s="88" t="str">
        <f>Tabla8[[#This Row],[Numero Documento]]&amp;Tabla8[[#This Row],[PROG]]&amp;LEFT(Tabla8[[#This Row],[Tipo Empleado]],3)</f>
        <v>0010369382611FIJ</v>
      </c>
      <c r="E72" s="87" t="s">
        <v>94</v>
      </c>
      <c r="F72" s="54" t="s">
        <v>95</v>
      </c>
      <c r="G72" s="87" t="s">
        <v>2589</v>
      </c>
      <c r="H72" s="87" t="s">
        <v>73</v>
      </c>
      <c r="I72" s="55" t="s">
        <v>1460</v>
      </c>
      <c r="J72" s="54" t="s">
        <v>2583</v>
      </c>
      <c r="K72" s="90" t="str">
        <f t="shared" si="1"/>
        <v>M</v>
      </c>
      <c r="L72">
        <v>170</v>
      </c>
    </row>
    <row r="73" spans="1:12" hidden="1">
      <c r="A73" s="81" t="s">
        <v>1354</v>
      </c>
      <c r="B73" s="88" t="str">
        <f>_xlfn.XLOOKUP(Tabla8[[#This Row],[Codigo Area Liquidacion]],TBLAREA[PLANTA],TBLAREA[PROG])</f>
        <v>11</v>
      </c>
      <c r="C73" s="54" t="s">
        <v>11</v>
      </c>
      <c r="D73" s="88" t="str">
        <f>Tabla8[[#This Row],[Numero Documento]]&amp;Tabla8[[#This Row],[PROG]]&amp;LEFT(Tabla8[[#This Row],[Tipo Empleado]],3)</f>
        <v>0010378351011FIJ</v>
      </c>
      <c r="E73" s="87" t="s">
        <v>99</v>
      </c>
      <c r="F73" s="54" t="s">
        <v>100</v>
      </c>
      <c r="G73" s="87" t="s">
        <v>2589</v>
      </c>
      <c r="H73" s="87" t="s">
        <v>73</v>
      </c>
      <c r="I73" s="55" t="s">
        <v>1460</v>
      </c>
      <c r="J73" s="54" t="s">
        <v>2584</v>
      </c>
      <c r="K73" s="90" t="str">
        <f t="shared" si="1"/>
        <v>F</v>
      </c>
      <c r="L73">
        <v>171</v>
      </c>
    </row>
    <row r="74" spans="1:12" hidden="1">
      <c r="A74" s="81" t="s">
        <v>3077</v>
      </c>
      <c r="B74" s="88" t="str">
        <f>_xlfn.XLOOKUP(Tabla8[[#This Row],[Codigo Area Liquidacion]],TBLAREA[PLANTA],TBLAREA[PROG])</f>
        <v>01</v>
      </c>
      <c r="C74" s="54" t="s">
        <v>2510</v>
      </c>
      <c r="D74" s="88" t="str">
        <f>Tabla8[[#This Row],[Numero Documento]]&amp;Tabla8[[#This Row],[PROG]]&amp;LEFT(Tabla8[[#This Row],[Tipo Empleado]],3)</f>
        <v>0010387220601EMP</v>
      </c>
      <c r="E74" s="87" t="s">
        <v>3076</v>
      </c>
      <c r="F74" s="54" t="s">
        <v>75</v>
      </c>
      <c r="G74" s="87" t="s">
        <v>2581</v>
      </c>
      <c r="H74" s="87" t="s">
        <v>73</v>
      </c>
      <c r="I74" s="55" t="s">
        <v>1460</v>
      </c>
      <c r="J74" s="54" t="s">
        <v>2583</v>
      </c>
      <c r="K74" s="90" t="str">
        <f t="shared" si="1"/>
        <v>M</v>
      </c>
      <c r="L74">
        <v>176</v>
      </c>
    </row>
    <row r="75" spans="1:12" hidden="1">
      <c r="A75" s="81" t="s">
        <v>2259</v>
      </c>
      <c r="B75" s="88" t="str">
        <f>_xlfn.XLOOKUP(Tabla8[[#This Row],[Codigo Area Liquidacion]],TBLAREA[PLANTA],TBLAREA[PROG])</f>
        <v>11</v>
      </c>
      <c r="C75" s="54" t="s">
        <v>11</v>
      </c>
      <c r="D75" s="88" t="str">
        <f>Tabla8[[#This Row],[Numero Documento]]&amp;Tabla8[[#This Row],[PROG]]&amp;LEFT(Tabla8[[#This Row],[Tipo Empleado]],3)</f>
        <v>0010488345911FIJ</v>
      </c>
      <c r="E75" s="87" t="s">
        <v>103</v>
      </c>
      <c r="F75" s="54" t="s">
        <v>104</v>
      </c>
      <c r="G75" s="87" t="s">
        <v>2589</v>
      </c>
      <c r="H75" s="87" t="s">
        <v>73</v>
      </c>
      <c r="I75" s="55" t="s">
        <v>1460</v>
      </c>
      <c r="J75" s="54" t="s">
        <v>2584</v>
      </c>
      <c r="K75" s="90" t="str">
        <f t="shared" si="1"/>
        <v>F</v>
      </c>
      <c r="L75">
        <v>202</v>
      </c>
    </row>
    <row r="76" spans="1:12" hidden="1">
      <c r="A76" s="81" t="s">
        <v>2232</v>
      </c>
      <c r="B76" s="88" t="str">
        <f>_xlfn.XLOOKUP(Tabla8[[#This Row],[Codigo Area Liquidacion]],TBLAREA[PLANTA],TBLAREA[PROG])</f>
        <v>11</v>
      </c>
      <c r="C76" s="54" t="s">
        <v>11</v>
      </c>
      <c r="D76" s="88" t="str">
        <f>Tabla8[[#This Row],[Numero Documento]]&amp;Tabla8[[#This Row],[PROG]]&amp;LEFT(Tabla8[[#This Row],[Tipo Empleado]],3)</f>
        <v>0010751634611FIJ</v>
      </c>
      <c r="E76" s="87" t="s">
        <v>97</v>
      </c>
      <c r="F76" s="54" t="s">
        <v>98</v>
      </c>
      <c r="G76" s="87" t="s">
        <v>2589</v>
      </c>
      <c r="H76" s="87" t="s">
        <v>73</v>
      </c>
      <c r="I76" s="55" t="s">
        <v>1460</v>
      </c>
      <c r="J76" s="54" t="s">
        <v>2583</v>
      </c>
      <c r="K76" s="90" t="str">
        <f t="shared" si="1"/>
        <v>M</v>
      </c>
      <c r="L76">
        <v>251</v>
      </c>
    </row>
    <row r="77" spans="1:12" hidden="1">
      <c r="A77" s="81" t="s">
        <v>1332</v>
      </c>
      <c r="B77" s="88" t="str">
        <f>_xlfn.XLOOKUP(Tabla8[[#This Row],[Codigo Area Liquidacion]],TBLAREA[PLANTA],TBLAREA[PROG])</f>
        <v>11</v>
      </c>
      <c r="C77" s="54" t="s">
        <v>11</v>
      </c>
      <c r="D77" s="88" t="str">
        <f>Tabla8[[#This Row],[Numero Documento]]&amp;Tabla8[[#This Row],[PROG]]&amp;LEFT(Tabla8[[#This Row],[Tipo Empleado]],3)</f>
        <v>0010854345511FIJ</v>
      </c>
      <c r="E77" s="87" t="s">
        <v>87</v>
      </c>
      <c r="F77" s="54" t="s">
        <v>88</v>
      </c>
      <c r="G77" s="87" t="s">
        <v>2589</v>
      </c>
      <c r="H77" s="87" t="s">
        <v>73</v>
      </c>
      <c r="I77" s="55" t="s">
        <v>1460</v>
      </c>
      <c r="J77" s="54" t="s">
        <v>2584</v>
      </c>
      <c r="K77" s="90" t="str">
        <f t="shared" si="1"/>
        <v>F</v>
      </c>
      <c r="L77">
        <v>267</v>
      </c>
    </row>
    <row r="78" spans="1:12" hidden="1">
      <c r="A78" s="81" t="s">
        <v>2140</v>
      </c>
      <c r="B78" s="88" t="str">
        <f>_xlfn.XLOOKUP(Tabla8[[#This Row],[Codigo Area Liquidacion]],TBLAREA[PLANTA],TBLAREA[PROG])</f>
        <v>11</v>
      </c>
      <c r="C78" s="54" t="s">
        <v>11</v>
      </c>
      <c r="D78" s="88" t="str">
        <f>Tabla8[[#This Row],[Numero Documento]]&amp;Tabla8[[#This Row],[PROG]]&amp;LEFT(Tabla8[[#This Row],[Tipo Empleado]],3)</f>
        <v>0010906776911FIJ</v>
      </c>
      <c r="E78" s="87" t="s">
        <v>80</v>
      </c>
      <c r="F78" s="54" t="s">
        <v>8</v>
      </c>
      <c r="G78" s="87" t="s">
        <v>2589</v>
      </c>
      <c r="H78" s="87" t="s">
        <v>73</v>
      </c>
      <c r="I78" s="55" t="s">
        <v>1460</v>
      </c>
      <c r="J78" s="54" t="s">
        <v>2584</v>
      </c>
      <c r="K78" s="90" t="str">
        <f t="shared" si="1"/>
        <v>F</v>
      </c>
      <c r="L78">
        <v>285</v>
      </c>
    </row>
    <row r="79" spans="1:12" hidden="1">
      <c r="A79" s="81" t="s">
        <v>3083</v>
      </c>
      <c r="B79" s="88" t="str">
        <f>_xlfn.XLOOKUP(Tabla8[[#This Row],[Codigo Area Liquidacion]],TBLAREA[PLANTA],TBLAREA[PROG])</f>
        <v>01</v>
      </c>
      <c r="C79" s="54" t="s">
        <v>2510</v>
      </c>
      <c r="D79" s="88" t="str">
        <f>Tabla8[[#This Row],[Numero Documento]]&amp;Tabla8[[#This Row],[PROG]]&amp;LEFT(Tabla8[[#This Row],[Tipo Empleado]],3)</f>
        <v>0011034578201EMP</v>
      </c>
      <c r="E79" s="87" t="s">
        <v>3082</v>
      </c>
      <c r="F79" s="54" t="s">
        <v>100</v>
      </c>
      <c r="G79" s="87" t="s">
        <v>2581</v>
      </c>
      <c r="H79" s="87" t="s">
        <v>73</v>
      </c>
      <c r="I79" s="55" t="s">
        <v>1460</v>
      </c>
      <c r="J79" s="54" t="s">
        <v>2583</v>
      </c>
      <c r="K79" s="90" t="str">
        <f t="shared" si="1"/>
        <v>M</v>
      </c>
      <c r="L79">
        <v>324</v>
      </c>
    </row>
    <row r="80" spans="1:12" hidden="1">
      <c r="A80" s="81" t="s">
        <v>2976</v>
      </c>
      <c r="B80" s="88" t="str">
        <f>_xlfn.XLOOKUP(Tabla8[[#This Row],[Codigo Area Liquidacion]],TBLAREA[PLANTA],TBLAREA[PROG])</f>
        <v>01</v>
      </c>
      <c r="C80" s="54" t="s">
        <v>2510</v>
      </c>
      <c r="D80" s="88" t="str">
        <f>Tabla8[[#This Row],[Numero Documento]]&amp;Tabla8[[#This Row],[PROG]]&amp;LEFT(Tabla8[[#This Row],[Tipo Empleado]],3)</f>
        <v>0011275579801EMP</v>
      </c>
      <c r="E80" s="87" t="s">
        <v>2975</v>
      </c>
      <c r="F80" s="54" t="s">
        <v>75</v>
      </c>
      <c r="G80" s="87" t="s">
        <v>2581</v>
      </c>
      <c r="H80" s="87" t="s">
        <v>73</v>
      </c>
      <c r="I80" s="55" t="s">
        <v>1460</v>
      </c>
      <c r="J80" s="54" t="s">
        <v>2583</v>
      </c>
      <c r="K80" s="90" t="str">
        <f t="shared" si="1"/>
        <v>M</v>
      </c>
      <c r="L80">
        <v>383</v>
      </c>
    </row>
    <row r="81" spans="1:12" hidden="1">
      <c r="A81" s="81" t="s">
        <v>2161</v>
      </c>
      <c r="B81" s="88" t="str">
        <f>_xlfn.XLOOKUP(Tabla8[[#This Row],[Codigo Area Liquidacion]],TBLAREA[PLANTA],TBLAREA[PROG])</f>
        <v>11</v>
      </c>
      <c r="C81" s="54" t="s">
        <v>11</v>
      </c>
      <c r="D81" s="88" t="str">
        <f>Tabla8[[#This Row],[Numero Documento]]&amp;Tabla8[[#This Row],[PROG]]&amp;LEFT(Tabla8[[#This Row],[Tipo Empleado]],3)</f>
        <v>0011375723111FIJ</v>
      </c>
      <c r="E81" s="87" t="s">
        <v>971</v>
      </c>
      <c r="F81" s="54" t="s">
        <v>973</v>
      </c>
      <c r="G81" s="87" t="s">
        <v>2589</v>
      </c>
      <c r="H81" s="87" t="s">
        <v>73</v>
      </c>
      <c r="I81" s="55" t="s">
        <v>1460</v>
      </c>
      <c r="J81" s="54" t="s">
        <v>2583</v>
      </c>
      <c r="K81" s="90" t="str">
        <f t="shared" si="1"/>
        <v>M</v>
      </c>
      <c r="L81">
        <v>408</v>
      </c>
    </row>
    <row r="82" spans="1:12" hidden="1">
      <c r="A82" s="81" t="s">
        <v>2240</v>
      </c>
      <c r="B82" s="88" t="str">
        <f>_xlfn.XLOOKUP(Tabla8[[#This Row],[Codigo Area Liquidacion]],TBLAREA[PLANTA],TBLAREA[PROG])</f>
        <v>11</v>
      </c>
      <c r="C82" s="54" t="s">
        <v>11</v>
      </c>
      <c r="D82" s="88" t="str">
        <f>Tabla8[[#This Row],[Numero Documento]]&amp;Tabla8[[#This Row],[PROG]]&amp;LEFT(Tabla8[[#This Row],[Tipo Empleado]],3)</f>
        <v>0011382754711FIJ</v>
      </c>
      <c r="E82" s="87" t="s">
        <v>101</v>
      </c>
      <c r="F82" s="54" t="s">
        <v>102</v>
      </c>
      <c r="G82" s="87" t="s">
        <v>2589</v>
      </c>
      <c r="H82" s="87" t="s">
        <v>73</v>
      </c>
      <c r="I82" s="55" t="s">
        <v>1460</v>
      </c>
      <c r="J82" s="54" t="s">
        <v>2583</v>
      </c>
      <c r="K82" s="90" t="str">
        <f t="shared" si="1"/>
        <v>M</v>
      </c>
      <c r="L82">
        <v>411</v>
      </c>
    </row>
    <row r="83" spans="1:12" hidden="1">
      <c r="A83" s="81" t="s">
        <v>2107</v>
      </c>
      <c r="B83" s="88" t="str">
        <f>_xlfn.XLOOKUP(Tabla8[[#This Row],[Codigo Area Liquidacion]],TBLAREA[PLANTA],TBLAREA[PROG])</f>
        <v>11</v>
      </c>
      <c r="C83" s="54" t="s">
        <v>11</v>
      </c>
      <c r="D83" s="88" t="str">
        <f>Tabla8[[#This Row],[Numero Documento]]&amp;Tabla8[[#This Row],[PROG]]&amp;LEFT(Tabla8[[#This Row],[Tipo Empleado]],3)</f>
        <v>0011435428511FIJ</v>
      </c>
      <c r="E83" s="87" t="s">
        <v>74</v>
      </c>
      <c r="F83" s="54" t="s">
        <v>22</v>
      </c>
      <c r="G83" s="87" t="s">
        <v>2589</v>
      </c>
      <c r="H83" s="87" t="s">
        <v>73</v>
      </c>
      <c r="I83" s="55" t="s">
        <v>1460</v>
      </c>
      <c r="J83" s="54" t="s">
        <v>2583</v>
      </c>
      <c r="K83" s="90" t="str">
        <f t="shared" si="1"/>
        <v>M</v>
      </c>
      <c r="L83">
        <v>425</v>
      </c>
    </row>
    <row r="84" spans="1:12" hidden="1">
      <c r="A84" s="81" t="s">
        <v>2143</v>
      </c>
      <c r="B84" s="88" t="str">
        <f>_xlfn.XLOOKUP(Tabla8[[#This Row],[Codigo Area Liquidacion]],TBLAREA[PLANTA],TBLAREA[PROG])</f>
        <v>11</v>
      </c>
      <c r="C84" s="54" t="s">
        <v>11</v>
      </c>
      <c r="D84" s="88" t="str">
        <f>Tabla8[[#This Row],[Numero Documento]]&amp;Tabla8[[#This Row],[PROG]]&amp;LEFT(Tabla8[[#This Row],[Tipo Empleado]],3)</f>
        <v>0011445495211FIJ</v>
      </c>
      <c r="E84" s="87" t="s">
        <v>81</v>
      </c>
      <c r="F84" s="54" t="s">
        <v>82</v>
      </c>
      <c r="G84" s="87" t="s">
        <v>2589</v>
      </c>
      <c r="H84" s="87" t="s">
        <v>73</v>
      </c>
      <c r="I84" s="55" t="s">
        <v>1460</v>
      </c>
      <c r="J84" s="54" t="s">
        <v>2584</v>
      </c>
      <c r="K84" s="90" t="str">
        <f t="shared" si="1"/>
        <v>F</v>
      </c>
      <c r="L84">
        <v>428</v>
      </c>
    </row>
    <row r="85" spans="1:12" hidden="1">
      <c r="A85" s="81" t="s">
        <v>2251</v>
      </c>
      <c r="B85" s="88" t="str">
        <f>_xlfn.XLOOKUP(Tabla8[[#This Row],[Codigo Area Liquidacion]],TBLAREA[PLANTA],TBLAREA[PROG])</f>
        <v>11</v>
      </c>
      <c r="C85" s="54" t="s">
        <v>11</v>
      </c>
      <c r="D85" s="88" t="str">
        <f>Tabla8[[#This Row],[Numero Documento]]&amp;Tabla8[[#This Row],[PROG]]&amp;LEFT(Tabla8[[#This Row],[Tipo Empleado]],3)</f>
        <v>0011710116211FIJ</v>
      </c>
      <c r="E85" s="87" t="s">
        <v>933</v>
      </c>
      <c r="F85" s="54" t="s">
        <v>123</v>
      </c>
      <c r="G85" s="87" t="s">
        <v>2589</v>
      </c>
      <c r="H85" s="87" t="s">
        <v>73</v>
      </c>
      <c r="I85" s="55" t="s">
        <v>1460</v>
      </c>
      <c r="J85" s="54" t="s">
        <v>2583</v>
      </c>
      <c r="K85" s="90" t="str">
        <f t="shared" si="1"/>
        <v>M</v>
      </c>
      <c r="L85">
        <v>489</v>
      </c>
    </row>
    <row r="86" spans="1:12" hidden="1">
      <c r="A86" s="81" t="s">
        <v>2700</v>
      </c>
      <c r="B86" s="88" t="str">
        <f>_xlfn.XLOOKUP(Tabla8[[#This Row],[Codigo Area Liquidacion]],TBLAREA[PLANTA],TBLAREA[PROG])</f>
        <v>01</v>
      </c>
      <c r="C86" s="54" t="s">
        <v>2510</v>
      </c>
      <c r="D86" s="88" t="str">
        <f>Tabla8[[#This Row],[Numero Documento]]&amp;Tabla8[[#This Row],[PROG]]&amp;LEFT(Tabla8[[#This Row],[Tipo Empleado]],3)</f>
        <v>0011757831001EMP</v>
      </c>
      <c r="E86" s="87" t="s">
        <v>2670</v>
      </c>
      <c r="F86" s="54" t="s">
        <v>129</v>
      </c>
      <c r="G86" s="87" t="s">
        <v>2581</v>
      </c>
      <c r="H86" s="87" t="s">
        <v>73</v>
      </c>
      <c r="I86" s="55" t="s">
        <v>1460</v>
      </c>
      <c r="J86" s="54" t="s">
        <v>2583</v>
      </c>
      <c r="K86" s="90" t="str">
        <f t="shared" si="1"/>
        <v>M</v>
      </c>
      <c r="L86">
        <v>500</v>
      </c>
    </row>
    <row r="87" spans="1:12" hidden="1">
      <c r="A87" s="81" t="s">
        <v>2089</v>
      </c>
      <c r="B87" s="88" t="str">
        <f>_xlfn.XLOOKUP(Tabla8[[#This Row],[Codigo Area Liquidacion]],TBLAREA[PLANTA],TBLAREA[PROG])</f>
        <v>11</v>
      </c>
      <c r="C87" s="54" t="s">
        <v>11</v>
      </c>
      <c r="D87" s="88" t="str">
        <f>Tabla8[[#This Row],[Numero Documento]]&amp;Tabla8[[#This Row],[PROG]]&amp;LEFT(Tabla8[[#This Row],[Tipo Empleado]],3)</f>
        <v>0011773379011FIJ</v>
      </c>
      <c r="E87" s="87" t="s">
        <v>1001</v>
      </c>
      <c r="F87" s="54" t="s">
        <v>42</v>
      </c>
      <c r="G87" s="87" t="s">
        <v>2589</v>
      </c>
      <c r="H87" s="87" t="s">
        <v>73</v>
      </c>
      <c r="I87" s="55" t="s">
        <v>1460</v>
      </c>
      <c r="J87" s="54" t="s">
        <v>2583</v>
      </c>
      <c r="K87" s="90" t="str">
        <f t="shared" si="1"/>
        <v>M</v>
      </c>
      <c r="L87">
        <v>505</v>
      </c>
    </row>
    <row r="88" spans="1:12" hidden="1">
      <c r="A88" s="81" t="s">
        <v>2183</v>
      </c>
      <c r="B88" s="88" t="str">
        <f>_xlfn.XLOOKUP(Tabla8[[#This Row],[Codigo Area Liquidacion]],TBLAREA[PLANTA],TBLAREA[PROG])</f>
        <v>11</v>
      </c>
      <c r="C88" s="54" t="s">
        <v>11</v>
      </c>
      <c r="D88" s="88" t="str">
        <f>Tabla8[[#This Row],[Numero Documento]]&amp;Tabla8[[#This Row],[PROG]]&amp;LEFT(Tabla8[[#This Row],[Tipo Empleado]],3)</f>
        <v>0011777414111FIJ</v>
      </c>
      <c r="E88" s="87" t="s">
        <v>1739</v>
      </c>
      <c r="F88" s="54" t="s">
        <v>402</v>
      </c>
      <c r="G88" s="87" t="s">
        <v>2589</v>
      </c>
      <c r="H88" s="87" t="s">
        <v>73</v>
      </c>
      <c r="I88" s="55" t="s">
        <v>1460</v>
      </c>
      <c r="J88" s="54" t="s">
        <v>2583</v>
      </c>
      <c r="K88" s="90" t="str">
        <f t="shared" si="1"/>
        <v>M</v>
      </c>
      <c r="L88">
        <v>508</v>
      </c>
    </row>
    <row r="89" spans="1:12" hidden="1">
      <c r="A89" s="81" t="s">
        <v>2193</v>
      </c>
      <c r="B89" s="88" t="str">
        <f>_xlfn.XLOOKUP(Tabla8[[#This Row],[Codigo Area Liquidacion]],TBLAREA[PLANTA],TBLAREA[PROG])</f>
        <v>11</v>
      </c>
      <c r="C89" s="54" t="s">
        <v>11</v>
      </c>
      <c r="D89" s="88" t="str">
        <f>Tabla8[[#This Row],[Numero Documento]]&amp;Tabla8[[#This Row],[PROG]]&amp;LEFT(Tabla8[[#This Row],[Tipo Empleado]],3)</f>
        <v>0011860037811FIJ</v>
      </c>
      <c r="E89" s="87" t="s">
        <v>997</v>
      </c>
      <c r="F89" s="54" t="s">
        <v>8</v>
      </c>
      <c r="G89" s="87" t="s">
        <v>2589</v>
      </c>
      <c r="H89" s="87" t="s">
        <v>73</v>
      </c>
      <c r="I89" s="55" t="s">
        <v>1460</v>
      </c>
      <c r="J89" s="54" t="s">
        <v>2584</v>
      </c>
      <c r="K89" s="90" t="str">
        <f t="shared" si="1"/>
        <v>F</v>
      </c>
      <c r="L89">
        <v>541</v>
      </c>
    </row>
    <row r="90" spans="1:12" hidden="1">
      <c r="A90" s="81" t="s">
        <v>1108</v>
      </c>
      <c r="B90" s="88" t="str">
        <f>_xlfn.XLOOKUP(Tabla8[[#This Row],[Codigo Area Liquidacion]],TBLAREA[PLANTA],TBLAREA[PROG])</f>
        <v>11</v>
      </c>
      <c r="C90" s="54" t="s">
        <v>11</v>
      </c>
      <c r="D90" s="88" t="str">
        <f>Tabla8[[#This Row],[Numero Documento]]&amp;Tabla8[[#This Row],[PROG]]&amp;LEFT(Tabla8[[#This Row],[Tipo Empleado]],3)</f>
        <v>0100071434311FIJ</v>
      </c>
      <c r="E90" s="87" t="s">
        <v>255</v>
      </c>
      <c r="F90" s="54" t="s">
        <v>256</v>
      </c>
      <c r="G90" s="87" t="s">
        <v>2589</v>
      </c>
      <c r="H90" s="87" t="s">
        <v>73</v>
      </c>
      <c r="I90" s="55" t="s">
        <v>1460</v>
      </c>
      <c r="J90" s="54" t="s">
        <v>2584</v>
      </c>
      <c r="K90" s="90" t="str">
        <f t="shared" si="1"/>
        <v>F</v>
      </c>
      <c r="L90">
        <v>598</v>
      </c>
    </row>
    <row r="91" spans="1:12" hidden="1">
      <c r="A91" s="81" t="s">
        <v>1342</v>
      </c>
      <c r="B91" s="88" t="str">
        <f>_xlfn.XLOOKUP(Tabla8[[#This Row],[Codigo Area Liquidacion]],TBLAREA[PLANTA],TBLAREA[PROG])</f>
        <v>11</v>
      </c>
      <c r="C91" s="54" t="s">
        <v>11</v>
      </c>
      <c r="D91" s="88" t="str">
        <f>Tabla8[[#This Row],[Numero Documento]]&amp;Tabla8[[#This Row],[PROG]]&amp;LEFT(Tabla8[[#This Row],[Tipo Empleado]],3)</f>
        <v>0180008602511FIJ</v>
      </c>
      <c r="E91" s="87" t="s">
        <v>92</v>
      </c>
      <c r="F91" s="54" t="s">
        <v>93</v>
      </c>
      <c r="G91" s="87" t="s">
        <v>2589</v>
      </c>
      <c r="H91" s="87" t="s">
        <v>73</v>
      </c>
      <c r="I91" s="55" t="s">
        <v>1460</v>
      </c>
      <c r="J91" s="54" t="s">
        <v>2584</v>
      </c>
      <c r="K91" s="90" t="str">
        <f t="shared" si="1"/>
        <v>F</v>
      </c>
      <c r="L91">
        <v>660</v>
      </c>
    </row>
    <row r="92" spans="1:12" hidden="1">
      <c r="A92" s="81" t="s">
        <v>2131</v>
      </c>
      <c r="B92" s="88" t="str">
        <f>_xlfn.XLOOKUP(Tabla8[[#This Row],[Codigo Area Liquidacion]],TBLAREA[PLANTA],TBLAREA[PROG])</f>
        <v>11</v>
      </c>
      <c r="C92" s="54" t="s">
        <v>11</v>
      </c>
      <c r="D92" s="88" t="str">
        <f>Tabla8[[#This Row],[Numero Documento]]&amp;Tabla8[[#This Row],[PROG]]&amp;LEFT(Tabla8[[#This Row],[Tipo Empleado]],3)</f>
        <v>0310188131011FIJ</v>
      </c>
      <c r="E92" s="87" t="s">
        <v>999</v>
      </c>
      <c r="F92" s="54" t="s">
        <v>30</v>
      </c>
      <c r="G92" s="87" t="s">
        <v>2589</v>
      </c>
      <c r="H92" s="87" t="s">
        <v>73</v>
      </c>
      <c r="I92" s="55" t="s">
        <v>1460</v>
      </c>
      <c r="J92" s="54" t="s">
        <v>2583</v>
      </c>
      <c r="K92" s="90" t="str">
        <f t="shared" si="1"/>
        <v>M</v>
      </c>
      <c r="L92">
        <v>750</v>
      </c>
    </row>
    <row r="93" spans="1:12" hidden="1">
      <c r="A93" s="81" t="s">
        <v>2133</v>
      </c>
      <c r="B93" s="88" t="str">
        <f>_xlfn.XLOOKUP(Tabla8[[#This Row],[Codigo Area Liquidacion]],TBLAREA[PLANTA],TBLAREA[PROG])</f>
        <v>11</v>
      </c>
      <c r="C93" s="54" t="s">
        <v>11</v>
      </c>
      <c r="D93" s="88" t="str">
        <f>Tabla8[[#This Row],[Numero Documento]]&amp;Tabla8[[#This Row],[PROG]]&amp;LEFT(Tabla8[[#This Row],[Tipo Empleado]],3)</f>
        <v>2250015382411FIJ</v>
      </c>
      <c r="E93" s="87" t="s">
        <v>76</v>
      </c>
      <c r="F93" s="54" t="s">
        <v>77</v>
      </c>
      <c r="G93" s="87" t="s">
        <v>2589</v>
      </c>
      <c r="H93" s="87" t="s">
        <v>73</v>
      </c>
      <c r="I93" s="55" t="s">
        <v>1460</v>
      </c>
      <c r="J93" s="54" t="s">
        <v>2583</v>
      </c>
      <c r="K93" s="90" t="str">
        <f t="shared" si="1"/>
        <v>M</v>
      </c>
      <c r="L93">
        <v>1030</v>
      </c>
    </row>
    <row r="94" spans="1:12" hidden="1">
      <c r="A94" s="81" t="s">
        <v>3021</v>
      </c>
      <c r="B94" s="88" t="str">
        <f>_xlfn.XLOOKUP(Tabla8[[#This Row],[Codigo Area Liquidacion]],TBLAREA[PLANTA],TBLAREA[PROG])</f>
        <v>01</v>
      </c>
      <c r="C94" s="54" t="s">
        <v>2510</v>
      </c>
      <c r="D94" s="88" t="str">
        <f>Tabla8[[#This Row],[Numero Documento]]&amp;Tabla8[[#This Row],[PROG]]&amp;LEFT(Tabla8[[#This Row],[Tipo Empleado]],3)</f>
        <v>4021465197401EMP</v>
      </c>
      <c r="E94" s="87" t="s">
        <v>3020</v>
      </c>
      <c r="F94" s="54" t="s">
        <v>75</v>
      </c>
      <c r="G94" s="87" t="s">
        <v>2581</v>
      </c>
      <c r="H94" s="87" t="s">
        <v>73</v>
      </c>
      <c r="I94" s="55" t="s">
        <v>1460</v>
      </c>
      <c r="J94" s="54" t="s">
        <v>2584</v>
      </c>
      <c r="K94" s="90" t="str">
        <f t="shared" si="1"/>
        <v>F</v>
      </c>
      <c r="L94">
        <v>1095</v>
      </c>
    </row>
    <row r="95" spans="1:12" hidden="1">
      <c r="A95" s="81" t="s">
        <v>2216</v>
      </c>
      <c r="B95" s="88" t="str">
        <f>_xlfn.XLOOKUP(Tabla8[[#This Row],[Codigo Area Liquidacion]],TBLAREA[PLANTA],TBLAREA[PROG])</f>
        <v>11</v>
      </c>
      <c r="C95" s="54" t="s">
        <v>11</v>
      </c>
      <c r="D95" s="88" t="str">
        <f>Tabla8[[#This Row],[Numero Documento]]&amp;Tabla8[[#This Row],[PROG]]&amp;LEFT(Tabla8[[#This Row],[Tipo Empleado]],3)</f>
        <v>4022211921211FIJ</v>
      </c>
      <c r="E95" s="87" t="s">
        <v>1063</v>
      </c>
      <c r="F95" s="54" t="s">
        <v>110</v>
      </c>
      <c r="G95" s="87" t="s">
        <v>2589</v>
      </c>
      <c r="H95" s="87" t="s">
        <v>73</v>
      </c>
      <c r="I95" s="55" t="s">
        <v>1460</v>
      </c>
      <c r="J95" s="54" t="s">
        <v>2583</v>
      </c>
      <c r="K95" s="90" t="str">
        <f t="shared" si="1"/>
        <v>M</v>
      </c>
      <c r="L95">
        <v>1129</v>
      </c>
    </row>
    <row r="96" spans="1:12" hidden="1">
      <c r="A96" s="81" t="s">
        <v>3023</v>
      </c>
      <c r="B96" s="88" t="str">
        <f>_xlfn.XLOOKUP(Tabla8[[#This Row],[Codigo Area Liquidacion]],TBLAREA[PLANTA],TBLAREA[PROG])</f>
        <v>01</v>
      </c>
      <c r="C96" s="54" t="s">
        <v>2510</v>
      </c>
      <c r="D96" s="88" t="str">
        <f>Tabla8[[#This Row],[Numero Documento]]&amp;Tabla8[[#This Row],[PROG]]&amp;LEFT(Tabla8[[#This Row],[Tipo Empleado]],3)</f>
        <v>4022213765101EMP</v>
      </c>
      <c r="E96" s="87" t="s">
        <v>3022</v>
      </c>
      <c r="F96" s="54" t="s">
        <v>75</v>
      </c>
      <c r="G96" s="87" t="s">
        <v>2581</v>
      </c>
      <c r="H96" s="87" t="s">
        <v>73</v>
      </c>
      <c r="I96" s="55" t="s">
        <v>1460</v>
      </c>
      <c r="J96" s="54" t="s">
        <v>2583</v>
      </c>
      <c r="K96" s="90" t="str">
        <f t="shared" si="1"/>
        <v>M</v>
      </c>
      <c r="L96">
        <v>1130</v>
      </c>
    </row>
    <row r="97" spans="1:12" hidden="1">
      <c r="A97" s="81" t="s">
        <v>2253</v>
      </c>
      <c r="B97" s="88" t="str">
        <f>_xlfn.XLOOKUP(Tabla8[[#This Row],[Codigo Area Liquidacion]],TBLAREA[PLANTA],TBLAREA[PROG])</f>
        <v>11</v>
      </c>
      <c r="C97" s="54" t="s">
        <v>11</v>
      </c>
      <c r="D97" s="88" t="str">
        <f>Tabla8[[#This Row],[Numero Documento]]&amp;Tabla8[[#This Row],[PROG]]&amp;LEFT(Tabla8[[#This Row],[Tipo Empleado]],3)</f>
        <v>4022404462411FIJ</v>
      </c>
      <c r="E97" s="87" t="s">
        <v>1005</v>
      </c>
      <c r="F97" s="54" t="s">
        <v>169</v>
      </c>
      <c r="G97" s="87" t="s">
        <v>2589</v>
      </c>
      <c r="H97" s="87" t="s">
        <v>73</v>
      </c>
      <c r="I97" s="55" t="s">
        <v>1460</v>
      </c>
      <c r="J97" s="54" t="s">
        <v>2584</v>
      </c>
      <c r="K97" s="90" t="str">
        <f t="shared" si="1"/>
        <v>F</v>
      </c>
      <c r="L97">
        <v>1154</v>
      </c>
    </row>
    <row r="98" spans="1:12" hidden="1">
      <c r="A98" s="81" t="s">
        <v>2230</v>
      </c>
      <c r="B98" s="88" t="str">
        <f>_xlfn.XLOOKUP(Tabla8[[#This Row],[Codigo Area Liquidacion]],TBLAREA[PLANTA],TBLAREA[PROG])</f>
        <v>11</v>
      </c>
      <c r="C98" s="54" t="s">
        <v>11</v>
      </c>
      <c r="D98" s="88" t="str">
        <f>Tabla8[[#This Row],[Numero Documento]]&amp;Tabla8[[#This Row],[PROG]]&amp;LEFT(Tabla8[[#This Row],[Tipo Empleado]],3)</f>
        <v>4022443080711FIJ</v>
      </c>
      <c r="E98" s="87" t="s">
        <v>1006</v>
      </c>
      <c r="F98" s="54" t="s">
        <v>60</v>
      </c>
      <c r="G98" s="87" t="s">
        <v>2589</v>
      </c>
      <c r="H98" s="87" t="s">
        <v>73</v>
      </c>
      <c r="I98" s="55" t="s">
        <v>1460</v>
      </c>
      <c r="J98" s="54" t="s">
        <v>2584</v>
      </c>
      <c r="K98" s="90" t="str">
        <f t="shared" si="1"/>
        <v>F</v>
      </c>
      <c r="L98">
        <v>1157</v>
      </c>
    </row>
    <row r="99" spans="1:12" hidden="1">
      <c r="A99" s="81" t="s">
        <v>2083</v>
      </c>
      <c r="B99" s="88" t="str">
        <f>_xlfn.XLOOKUP(Tabla8[[#This Row],[Codigo Area Liquidacion]],TBLAREA[PLANTA],TBLAREA[PROG])</f>
        <v>11</v>
      </c>
      <c r="C99" s="54" t="s">
        <v>11</v>
      </c>
      <c r="D99" s="88" t="str">
        <f>Tabla8[[#This Row],[Numero Documento]]&amp;Tabla8[[#This Row],[PROG]]&amp;LEFT(Tabla8[[#This Row],[Tipo Empleado]],3)</f>
        <v>4022931920311FIJ</v>
      </c>
      <c r="E99" s="87" t="s">
        <v>1007</v>
      </c>
      <c r="F99" s="54" t="s">
        <v>55</v>
      </c>
      <c r="G99" s="87" t="s">
        <v>2589</v>
      </c>
      <c r="H99" s="87" t="s">
        <v>73</v>
      </c>
      <c r="I99" s="55" t="s">
        <v>1460</v>
      </c>
      <c r="J99" s="54" t="s">
        <v>2584</v>
      </c>
      <c r="K99" s="90" t="str">
        <f t="shared" si="1"/>
        <v>F</v>
      </c>
      <c r="L99">
        <v>1193</v>
      </c>
    </row>
    <row r="100" spans="1:12" hidden="1">
      <c r="A100" s="82" t="s">
        <v>2093</v>
      </c>
      <c r="B100" s="89" t="str">
        <f>_xlfn.XLOOKUP(Tabla8[[#This Row],[Codigo Area Liquidacion]],TBLAREA[PLANTA],TBLAREA[PROG])</f>
        <v>11</v>
      </c>
      <c r="C100" s="54" t="s">
        <v>11</v>
      </c>
      <c r="D100" s="88" t="str">
        <f>Tabla8[[#This Row],[Numero Documento]]&amp;Tabla8[[#This Row],[PROG]]&amp;LEFT(Tabla8[[#This Row],[Tipo Empleado]],3)</f>
        <v>4023981787311FIJ</v>
      </c>
      <c r="E100" s="87" t="s">
        <v>1725</v>
      </c>
      <c r="F100" s="54" t="s">
        <v>8</v>
      </c>
      <c r="G100" s="87" t="s">
        <v>2589</v>
      </c>
      <c r="H100" s="87" t="s">
        <v>73</v>
      </c>
      <c r="I100" s="55" t="s">
        <v>1460</v>
      </c>
      <c r="J100" s="54" t="s">
        <v>2584</v>
      </c>
      <c r="K100" s="90" t="str">
        <f t="shared" si="1"/>
        <v>F</v>
      </c>
      <c r="L100">
        <v>1217</v>
      </c>
    </row>
    <row r="101" spans="1:12">
      <c r="A101" s="82" t="s">
        <v>4791</v>
      </c>
      <c r="B101" s="89" t="s">
        <v>2556</v>
      </c>
      <c r="C101" s="54" t="s">
        <v>11</v>
      </c>
      <c r="D101" s="88" t="str">
        <f>Tabla8[[#This Row],[Numero Documento]]&amp;Tabla8[[#This Row],[PROG]]&amp;LEFT(Tabla8[[#This Row],[Tipo Empleado]],3)</f>
        <v>0590012981713FIJ</v>
      </c>
      <c r="E101" s="87" t="s">
        <v>4790</v>
      </c>
      <c r="F101" s="54" t="s">
        <v>4792</v>
      </c>
      <c r="G101" s="87" t="s">
        <v>2589</v>
      </c>
      <c r="H101" s="87" t="s">
        <v>73</v>
      </c>
      <c r="I101" s="55" t="s">
        <v>1460</v>
      </c>
      <c r="J101" s="54" t="s">
        <v>2583</v>
      </c>
      <c r="K101" s="90" t="str">
        <f t="shared" si="1"/>
        <v>M</v>
      </c>
      <c r="L101">
        <v>1232</v>
      </c>
    </row>
    <row r="102" spans="1:12" hidden="1">
      <c r="A102" s="81" t="s">
        <v>2879</v>
      </c>
      <c r="B102" s="88" t="str">
        <f>_xlfn.XLOOKUP(Tabla8[[#This Row],[Codigo Area Liquidacion]],TBLAREA[PLANTA],TBLAREA[PROG])</f>
        <v>01</v>
      </c>
      <c r="C102" s="54" t="s">
        <v>2510</v>
      </c>
      <c r="D102" s="88" t="str">
        <f>Tabla8[[#This Row],[Numero Documento]]&amp;Tabla8[[#This Row],[PROG]]&amp;LEFT(Tabla8[[#This Row],[Tipo Empleado]],3)</f>
        <v>0010002802601EMP</v>
      </c>
      <c r="E102" s="87" t="s">
        <v>2878</v>
      </c>
      <c r="F102" s="54" t="s">
        <v>192</v>
      </c>
      <c r="G102" s="87" t="s">
        <v>2581</v>
      </c>
      <c r="H102" s="87" t="s">
        <v>106</v>
      </c>
      <c r="I102" s="55" t="s">
        <v>1466</v>
      </c>
      <c r="J102" s="54" t="s">
        <v>2583</v>
      </c>
      <c r="K102" s="90" t="str">
        <f t="shared" si="1"/>
        <v>M</v>
      </c>
      <c r="L102">
        <v>4</v>
      </c>
    </row>
    <row r="103" spans="1:12" hidden="1">
      <c r="A103" s="81" t="s">
        <v>2264</v>
      </c>
      <c r="B103" s="88" t="str">
        <f>_xlfn.XLOOKUP(Tabla8[[#This Row],[Codigo Area Liquidacion]],TBLAREA[PLANTA],TBLAREA[PROG])</f>
        <v>11</v>
      </c>
      <c r="C103" s="54" t="s">
        <v>11</v>
      </c>
      <c r="D103" s="88" t="str">
        <f>Tabla8[[#This Row],[Numero Documento]]&amp;Tabla8[[#This Row],[PROG]]&amp;LEFT(Tabla8[[#This Row],[Tipo Empleado]],3)</f>
        <v>0010006162111FIJ</v>
      </c>
      <c r="E103" s="87" t="s">
        <v>128</v>
      </c>
      <c r="F103" s="54" t="s">
        <v>111</v>
      </c>
      <c r="G103" s="87" t="s">
        <v>2589</v>
      </c>
      <c r="H103" s="87" t="s">
        <v>106</v>
      </c>
      <c r="I103" s="55" t="s">
        <v>1466</v>
      </c>
      <c r="J103" s="54" t="s">
        <v>2583</v>
      </c>
      <c r="K103" s="90" t="str">
        <f t="shared" si="1"/>
        <v>M</v>
      </c>
      <c r="L103">
        <v>9</v>
      </c>
    </row>
    <row r="104" spans="1:12" hidden="1">
      <c r="A104" s="81" t="s">
        <v>3009</v>
      </c>
      <c r="B104" s="88" t="str">
        <f>_xlfn.XLOOKUP(Tabla8[[#This Row],[Codigo Area Liquidacion]],TBLAREA[PLANTA],TBLAREA[PROG])</f>
        <v>01</v>
      </c>
      <c r="C104" s="54" t="s">
        <v>2510</v>
      </c>
      <c r="D104" s="88" t="str">
        <f>Tabla8[[#This Row],[Numero Documento]]&amp;Tabla8[[#This Row],[PROG]]&amp;LEFT(Tabla8[[#This Row],[Tipo Empleado]],3)</f>
        <v>0010067598201EMP</v>
      </c>
      <c r="E104" s="87" t="s">
        <v>3008</v>
      </c>
      <c r="F104" s="54" t="s">
        <v>256</v>
      </c>
      <c r="G104" s="87" t="s">
        <v>2581</v>
      </c>
      <c r="H104" s="87" t="s">
        <v>106</v>
      </c>
      <c r="I104" s="55" t="s">
        <v>1466</v>
      </c>
      <c r="J104" s="54" t="s">
        <v>2583</v>
      </c>
      <c r="K104" s="90" t="str">
        <f t="shared" si="1"/>
        <v>M</v>
      </c>
      <c r="L104">
        <v>57</v>
      </c>
    </row>
    <row r="105" spans="1:12" hidden="1">
      <c r="A105" s="81" t="s">
        <v>1366</v>
      </c>
      <c r="B105" s="88" t="str">
        <f>_xlfn.XLOOKUP(Tabla8[[#This Row],[Codigo Area Liquidacion]],TBLAREA[PLANTA],TBLAREA[PROG])</f>
        <v>11</v>
      </c>
      <c r="C105" s="54" t="s">
        <v>11</v>
      </c>
      <c r="D105" s="88" t="str">
        <f>Tabla8[[#This Row],[Numero Documento]]&amp;Tabla8[[#This Row],[PROG]]&amp;LEFT(Tabla8[[#This Row],[Tipo Empleado]],3)</f>
        <v>0010191984311FIJ</v>
      </c>
      <c r="E105" s="87" t="s">
        <v>130</v>
      </c>
      <c r="F105" s="54" t="s">
        <v>111</v>
      </c>
      <c r="G105" s="87" t="s">
        <v>2589</v>
      </c>
      <c r="H105" s="87" t="s">
        <v>106</v>
      </c>
      <c r="I105" s="55" t="s">
        <v>1466</v>
      </c>
      <c r="J105" s="54" t="s">
        <v>2584</v>
      </c>
      <c r="K105" s="90" t="str">
        <f t="shared" si="1"/>
        <v>F</v>
      </c>
      <c r="L105">
        <v>108</v>
      </c>
    </row>
    <row r="106" spans="1:12" hidden="1">
      <c r="A106" s="81" t="s">
        <v>2262</v>
      </c>
      <c r="B106" s="88" t="str">
        <f>_xlfn.XLOOKUP(Tabla8[[#This Row],[Codigo Area Liquidacion]],TBLAREA[PLANTA],TBLAREA[PROG])</f>
        <v>11</v>
      </c>
      <c r="C106" s="54" t="s">
        <v>11</v>
      </c>
      <c r="D106" s="88" t="str">
        <f>Tabla8[[#This Row],[Numero Documento]]&amp;Tabla8[[#This Row],[PROG]]&amp;LEFT(Tabla8[[#This Row],[Tipo Empleado]],3)</f>
        <v>0010203969011FIJ</v>
      </c>
      <c r="E106" s="87" t="s">
        <v>118</v>
      </c>
      <c r="F106" s="54" t="s">
        <v>119</v>
      </c>
      <c r="G106" s="87" t="s">
        <v>2589</v>
      </c>
      <c r="H106" s="87" t="s">
        <v>106</v>
      </c>
      <c r="I106" s="55" t="s">
        <v>1466</v>
      </c>
      <c r="J106" s="54" t="s">
        <v>2583</v>
      </c>
      <c r="K106" s="90" t="str">
        <f t="shared" si="1"/>
        <v>M</v>
      </c>
      <c r="L106">
        <v>115</v>
      </c>
    </row>
    <row r="107" spans="1:12" hidden="1">
      <c r="A107" s="81" t="s">
        <v>1359</v>
      </c>
      <c r="B107" s="88" t="str">
        <f>_xlfn.XLOOKUP(Tabla8[[#This Row],[Codigo Area Liquidacion]],TBLAREA[PLANTA],TBLAREA[PROG])</f>
        <v>11</v>
      </c>
      <c r="C107" s="54" t="s">
        <v>11</v>
      </c>
      <c r="D107" s="88" t="str">
        <f>Tabla8[[#This Row],[Numero Documento]]&amp;Tabla8[[#This Row],[PROG]]&amp;LEFT(Tabla8[[#This Row],[Tipo Empleado]],3)</f>
        <v>0010240231011FIJ</v>
      </c>
      <c r="E107" s="87" t="s">
        <v>114</v>
      </c>
      <c r="F107" s="54" t="s">
        <v>115</v>
      </c>
      <c r="G107" s="87" t="s">
        <v>2589</v>
      </c>
      <c r="H107" s="87" t="s">
        <v>106</v>
      </c>
      <c r="I107" s="55" t="s">
        <v>1466</v>
      </c>
      <c r="J107" s="54" t="s">
        <v>2584</v>
      </c>
      <c r="K107" s="90" t="str">
        <f t="shared" si="1"/>
        <v>F</v>
      </c>
      <c r="L107">
        <v>123</v>
      </c>
    </row>
    <row r="108" spans="1:12" hidden="1">
      <c r="A108" s="81" t="s">
        <v>1363</v>
      </c>
      <c r="B108" s="88" t="str">
        <f>_xlfn.XLOOKUP(Tabla8[[#This Row],[Codigo Area Liquidacion]],TBLAREA[PLANTA],TBLAREA[PROG])</f>
        <v>11</v>
      </c>
      <c r="C108" s="54" t="s">
        <v>11</v>
      </c>
      <c r="D108" s="88" t="str">
        <f>Tabla8[[#This Row],[Numero Documento]]&amp;Tabla8[[#This Row],[PROG]]&amp;LEFT(Tabla8[[#This Row],[Tipo Empleado]],3)</f>
        <v>0010263257711FIJ</v>
      </c>
      <c r="E108" s="87" t="s">
        <v>124</v>
      </c>
      <c r="F108" s="54" t="s">
        <v>27</v>
      </c>
      <c r="G108" s="87" t="s">
        <v>2589</v>
      </c>
      <c r="H108" s="87" t="s">
        <v>106</v>
      </c>
      <c r="I108" s="55" t="s">
        <v>1466</v>
      </c>
      <c r="J108" s="54" t="s">
        <v>2583</v>
      </c>
      <c r="K108" s="90" t="str">
        <f t="shared" si="1"/>
        <v>M</v>
      </c>
      <c r="L108">
        <v>138</v>
      </c>
    </row>
    <row r="109" spans="1:12" hidden="1">
      <c r="A109" s="81" t="s">
        <v>1362</v>
      </c>
      <c r="B109" s="88" t="str">
        <f>_xlfn.XLOOKUP(Tabla8[[#This Row],[Codigo Area Liquidacion]],TBLAREA[PLANTA],TBLAREA[PROG])</f>
        <v>11</v>
      </c>
      <c r="C109" s="54" t="s">
        <v>11</v>
      </c>
      <c r="D109" s="88" t="str">
        <f>Tabla8[[#This Row],[Numero Documento]]&amp;Tabla8[[#This Row],[PROG]]&amp;LEFT(Tabla8[[#This Row],[Tipo Empleado]],3)</f>
        <v>0010283004911FIJ</v>
      </c>
      <c r="E109" s="87" t="s">
        <v>122</v>
      </c>
      <c r="F109" s="54" t="s">
        <v>110</v>
      </c>
      <c r="G109" s="87" t="s">
        <v>2589</v>
      </c>
      <c r="H109" s="87" t="s">
        <v>106</v>
      </c>
      <c r="I109" s="55" t="s">
        <v>1466</v>
      </c>
      <c r="J109" s="54" t="s">
        <v>2583</v>
      </c>
      <c r="K109" s="90" t="str">
        <f t="shared" si="1"/>
        <v>M</v>
      </c>
      <c r="L109">
        <v>145</v>
      </c>
    </row>
    <row r="110" spans="1:12" hidden="1">
      <c r="A110" s="81" t="s">
        <v>1360</v>
      </c>
      <c r="B110" s="88" t="str">
        <f>_xlfn.XLOOKUP(Tabla8[[#This Row],[Codigo Area Liquidacion]],TBLAREA[PLANTA],TBLAREA[PROG])</f>
        <v>11</v>
      </c>
      <c r="C110" s="54" t="s">
        <v>11</v>
      </c>
      <c r="D110" s="88" t="str">
        <f>Tabla8[[#This Row],[Numero Documento]]&amp;Tabla8[[#This Row],[PROG]]&amp;LEFT(Tabla8[[#This Row],[Tipo Empleado]],3)</f>
        <v>0010359303411FIJ</v>
      </c>
      <c r="E110" s="87" t="s">
        <v>116</v>
      </c>
      <c r="F110" s="54" t="s">
        <v>117</v>
      </c>
      <c r="G110" s="87" t="s">
        <v>2589</v>
      </c>
      <c r="H110" s="87" t="s">
        <v>106</v>
      </c>
      <c r="I110" s="55" t="s">
        <v>1466</v>
      </c>
      <c r="J110" s="54" t="s">
        <v>2584</v>
      </c>
      <c r="K110" s="90" t="str">
        <f t="shared" si="1"/>
        <v>F</v>
      </c>
      <c r="L110">
        <v>164</v>
      </c>
    </row>
    <row r="111" spans="1:12" hidden="1">
      <c r="A111" s="81" t="s">
        <v>2260</v>
      </c>
      <c r="B111" s="88" t="str">
        <f>_xlfn.XLOOKUP(Tabla8[[#This Row],[Codigo Area Liquidacion]],TBLAREA[PLANTA],TBLAREA[PROG])</f>
        <v>11</v>
      </c>
      <c r="C111" s="54" t="s">
        <v>11</v>
      </c>
      <c r="D111" s="88" t="str">
        <f>Tabla8[[#This Row],[Numero Documento]]&amp;Tabla8[[#This Row],[PROG]]&amp;LEFT(Tabla8[[#This Row],[Tipo Empleado]],3)</f>
        <v>0010435989811FIJ</v>
      </c>
      <c r="E111" s="87" t="s">
        <v>105</v>
      </c>
      <c r="F111" s="54" t="s">
        <v>107</v>
      </c>
      <c r="G111" s="87" t="s">
        <v>2589</v>
      </c>
      <c r="H111" s="87" t="s">
        <v>106</v>
      </c>
      <c r="I111" s="55" t="s">
        <v>1466</v>
      </c>
      <c r="J111" s="54" t="s">
        <v>2583</v>
      </c>
      <c r="K111" s="90" t="str">
        <f t="shared" si="1"/>
        <v>M</v>
      </c>
      <c r="L111">
        <v>193</v>
      </c>
    </row>
    <row r="112" spans="1:12" hidden="1">
      <c r="A112" s="81" t="s">
        <v>1364</v>
      </c>
      <c r="B112" s="88" t="str">
        <f>_xlfn.XLOOKUP(Tabla8[[#This Row],[Codigo Area Liquidacion]],TBLAREA[PLANTA],TBLAREA[PROG])</f>
        <v>11</v>
      </c>
      <c r="C112" s="54" t="s">
        <v>11</v>
      </c>
      <c r="D112" s="88" t="str">
        <f>Tabla8[[#This Row],[Numero Documento]]&amp;Tabla8[[#This Row],[PROG]]&amp;LEFT(Tabla8[[#This Row],[Tipo Empleado]],3)</f>
        <v>0010540738111FIJ</v>
      </c>
      <c r="E112" s="87" t="s">
        <v>125</v>
      </c>
      <c r="F112" s="54" t="s">
        <v>126</v>
      </c>
      <c r="G112" s="87" t="s">
        <v>2589</v>
      </c>
      <c r="H112" s="87" t="s">
        <v>106</v>
      </c>
      <c r="I112" s="55" t="s">
        <v>1466</v>
      </c>
      <c r="J112" s="54" t="s">
        <v>2584</v>
      </c>
      <c r="K112" s="90" t="str">
        <f t="shared" si="1"/>
        <v>F</v>
      </c>
      <c r="L112">
        <v>215</v>
      </c>
    </row>
    <row r="113" spans="1:12" hidden="1">
      <c r="A113" s="81" t="s">
        <v>2337</v>
      </c>
      <c r="B113" s="88" t="str">
        <f>_xlfn.XLOOKUP(Tabla8[[#This Row],[Codigo Area Liquidacion]],TBLAREA[PLANTA],TBLAREA[PROG])</f>
        <v>01</v>
      </c>
      <c r="C113" s="54" t="s">
        <v>2510</v>
      </c>
      <c r="D113" s="88" t="str">
        <f>Tabla8[[#This Row],[Numero Documento]]&amp;Tabla8[[#This Row],[PROG]]&amp;LEFT(Tabla8[[#This Row],[Tipo Empleado]],3)</f>
        <v>0010671209401EMP</v>
      </c>
      <c r="E113" s="87" t="s">
        <v>1415</v>
      </c>
      <c r="F113" s="54" t="s">
        <v>110</v>
      </c>
      <c r="G113" s="87" t="s">
        <v>2581</v>
      </c>
      <c r="H113" s="87" t="s">
        <v>106</v>
      </c>
      <c r="I113" s="55" t="s">
        <v>1466</v>
      </c>
      <c r="J113" s="54" t="s">
        <v>2583</v>
      </c>
      <c r="K113" s="90" t="str">
        <f t="shared" si="1"/>
        <v>M</v>
      </c>
      <c r="L113">
        <v>236</v>
      </c>
    </row>
    <row r="114" spans="1:12" hidden="1">
      <c r="A114" s="81" t="s">
        <v>2343</v>
      </c>
      <c r="B114" s="88" t="str">
        <f>_xlfn.XLOOKUP(Tabla8[[#This Row],[Codigo Area Liquidacion]],TBLAREA[PLANTA],TBLAREA[PROG])</f>
        <v>01</v>
      </c>
      <c r="C114" s="54" t="s">
        <v>2510</v>
      </c>
      <c r="D114" s="88" t="str">
        <f>Tabla8[[#This Row],[Numero Documento]]&amp;Tabla8[[#This Row],[PROG]]&amp;LEFT(Tabla8[[#This Row],[Tipo Empleado]],3)</f>
        <v>0010870384401EMP</v>
      </c>
      <c r="E114" s="87" t="s">
        <v>1639</v>
      </c>
      <c r="F114" s="54" t="s">
        <v>535</v>
      </c>
      <c r="G114" s="87" t="s">
        <v>2581</v>
      </c>
      <c r="H114" s="87" t="s">
        <v>106</v>
      </c>
      <c r="I114" s="55" t="s">
        <v>1466</v>
      </c>
      <c r="J114" s="54" t="s">
        <v>2583</v>
      </c>
      <c r="K114" s="90" t="str">
        <f t="shared" si="1"/>
        <v>M</v>
      </c>
      <c r="L114">
        <v>272</v>
      </c>
    </row>
    <row r="115" spans="1:12" hidden="1">
      <c r="A115" s="81" t="s">
        <v>1361</v>
      </c>
      <c r="B115" s="88" t="str">
        <f>_xlfn.XLOOKUP(Tabla8[[#This Row],[Codigo Area Liquidacion]],TBLAREA[PLANTA],TBLAREA[PROG])</f>
        <v>11</v>
      </c>
      <c r="C115" s="54" t="s">
        <v>11</v>
      </c>
      <c r="D115" s="88" t="str">
        <f>Tabla8[[#This Row],[Numero Documento]]&amp;Tabla8[[#This Row],[PROG]]&amp;LEFT(Tabla8[[#This Row],[Tipo Empleado]],3)</f>
        <v>0010895810911FIJ</v>
      </c>
      <c r="E115" s="87" t="s">
        <v>121</v>
      </c>
      <c r="F115" s="54" t="s">
        <v>10</v>
      </c>
      <c r="G115" s="87" t="s">
        <v>2589</v>
      </c>
      <c r="H115" s="87" t="s">
        <v>106</v>
      </c>
      <c r="I115" s="55" t="s">
        <v>1466</v>
      </c>
      <c r="J115" s="54" t="s">
        <v>2584</v>
      </c>
      <c r="K115" s="90" t="str">
        <f t="shared" si="1"/>
        <v>F</v>
      </c>
      <c r="L115">
        <v>279</v>
      </c>
    </row>
    <row r="116" spans="1:12" hidden="1">
      <c r="A116" s="81" t="s">
        <v>1357</v>
      </c>
      <c r="B116" s="88" t="str">
        <f>_xlfn.XLOOKUP(Tabla8[[#This Row],[Codigo Area Liquidacion]],TBLAREA[PLANTA],TBLAREA[PROG])</f>
        <v>11</v>
      </c>
      <c r="C116" s="54" t="s">
        <v>11</v>
      </c>
      <c r="D116" s="88" t="str">
        <f>Tabla8[[#This Row],[Numero Documento]]&amp;Tabla8[[#This Row],[PROG]]&amp;LEFT(Tabla8[[#This Row],[Tipo Empleado]],3)</f>
        <v>0011061893111FIJ</v>
      </c>
      <c r="E116" s="87" t="s">
        <v>109</v>
      </c>
      <c r="F116" s="54" t="s">
        <v>110</v>
      </c>
      <c r="G116" s="87" t="s">
        <v>2589</v>
      </c>
      <c r="H116" s="87" t="s">
        <v>106</v>
      </c>
      <c r="I116" s="55" t="s">
        <v>1466</v>
      </c>
      <c r="J116" s="54" t="s">
        <v>2583</v>
      </c>
      <c r="K116" s="90" t="str">
        <f t="shared" si="1"/>
        <v>M</v>
      </c>
      <c r="L116">
        <v>328</v>
      </c>
    </row>
    <row r="117" spans="1:12" hidden="1">
      <c r="A117" s="81" t="s">
        <v>1358</v>
      </c>
      <c r="B117" s="88" t="str">
        <f>_xlfn.XLOOKUP(Tabla8[[#This Row],[Codigo Area Liquidacion]],TBLAREA[PLANTA],TBLAREA[PROG])</f>
        <v>11</v>
      </c>
      <c r="C117" s="54" t="s">
        <v>11</v>
      </c>
      <c r="D117" s="88" t="str">
        <f>Tabla8[[#This Row],[Numero Documento]]&amp;Tabla8[[#This Row],[PROG]]&amp;LEFT(Tabla8[[#This Row],[Tipo Empleado]],3)</f>
        <v>0011137584611FIJ</v>
      </c>
      <c r="E117" s="87" t="s">
        <v>112</v>
      </c>
      <c r="F117" s="54" t="s">
        <v>113</v>
      </c>
      <c r="G117" s="87" t="s">
        <v>2589</v>
      </c>
      <c r="H117" s="87" t="s">
        <v>106</v>
      </c>
      <c r="I117" s="55" t="s">
        <v>1466</v>
      </c>
      <c r="J117" s="54" t="s">
        <v>2583</v>
      </c>
      <c r="K117" s="90" t="str">
        <f t="shared" si="1"/>
        <v>M</v>
      </c>
      <c r="L117">
        <v>345</v>
      </c>
    </row>
    <row r="118" spans="1:12" hidden="1">
      <c r="A118" s="81" t="s">
        <v>2261</v>
      </c>
      <c r="B118" s="88" t="str">
        <f>_xlfn.XLOOKUP(Tabla8[[#This Row],[Codigo Area Liquidacion]],TBLAREA[PLANTA],TBLAREA[PROG])</f>
        <v>11</v>
      </c>
      <c r="C118" s="54" t="s">
        <v>11</v>
      </c>
      <c r="D118" s="88" t="str">
        <f>Tabla8[[#This Row],[Numero Documento]]&amp;Tabla8[[#This Row],[PROG]]&amp;LEFT(Tabla8[[#This Row],[Tipo Empleado]],3)</f>
        <v>0011274879311FIJ</v>
      </c>
      <c r="E118" s="87" t="s">
        <v>372</v>
      </c>
      <c r="F118" s="54" t="s">
        <v>8</v>
      </c>
      <c r="G118" s="87" t="s">
        <v>2589</v>
      </c>
      <c r="H118" s="87" t="s">
        <v>106</v>
      </c>
      <c r="I118" s="55" t="s">
        <v>1466</v>
      </c>
      <c r="J118" s="54" t="s">
        <v>2584</v>
      </c>
      <c r="K118" s="90" t="str">
        <f t="shared" si="1"/>
        <v>F</v>
      </c>
      <c r="L118">
        <v>382</v>
      </c>
    </row>
    <row r="119" spans="1:12" hidden="1">
      <c r="A119" s="81" t="s">
        <v>2704</v>
      </c>
      <c r="B119" s="88" t="str">
        <f>_xlfn.XLOOKUP(Tabla8[[#This Row],[Codigo Area Liquidacion]],TBLAREA[PLANTA],TBLAREA[PROG])</f>
        <v>11</v>
      </c>
      <c r="C119" s="54" t="s">
        <v>11</v>
      </c>
      <c r="D119" s="88" t="str">
        <f>Tabla8[[#This Row],[Numero Documento]]&amp;Tabla8[[#This Row],[PROG]]&amp;LEFT(Tabla8[[#This Row],[Tipo Empleado]],3)</f>
        <v>0011331764811FIJ</v>
      </c>
      <c r="E119" s="87" t="s">
        <v>2675</v>
      </c>
      <c r="F119" s="54" t="s">
        <v>360</v>
      </c>
      <c r="G119" s="87" t="s">
        <v>2589</v>
      </c>
      <c r="H119" s="87" t="s">
        <v>106</v>
      </c>
      <c r="I119" s="55" t="s">
        <v>1466</v>
      </c>
      <c r="J119" s="54" t="s">
        <v>2584</v>
      </c>
      <c r="K119" s="90" t="str">
        <f t="shared" si="1"/>
        <v>F</v>
      </c>
      <c r="L119">
        <v>398</v>
      </c>
    </row>
    <row r="120" spans="1:12" hidden="1">
      <c r="A120" s="81" t="s">
        <v>2266</v>
      </c>
      <c r="B120" s="88" t="str">
        <f>_xlfn.XLOOKUP(Tabla8[[#This Row],[Codigo Area Liquidacion]],TBLAREA[PLANTA],TBLAREA[PROG])</f>
        <v>11</v>
      </c>
      <c r="C120" s="54" t="s">
        <v>11</v>
      </c>
      <c r="D120" s="88" t="str">
        <f>Tabla8[[#This Row],[Numero Documento]]&amp;Tabla8[[#This Row],[PROG]]&amp;LEFT(Tabla8[[#This Row],[Tipo Empleado]],3)</f>
        <v>0011513673111FIJ</v>
      </c>
      <c r="E120" s="87" t="s">
        <v>131</v>
      </c>
      <c r="F120" s="54" t="s">
        <v>59</v>
      </c>
      <c r="G120" s="87" t="s">
        <v>2589</v>
      </c>
      <c r="H120" s="87" t="s">
        <v>106</v>
      </c>
      <c r="I120" s="55" t="s">
        <v>1466</v>
      </c>
      <c r="J120" s="54" t="s">
        <v>2583</v>
      </c>
      <c r="K120" s="90" t="str">
        <f t="shared" si="1"/>
        <v>M</v>
      </c>
      <c r="L120">
        <v>441</v>
      </c>
    </row>
    <row r="121" spans="1:12" hidden="1">
      <c r="A121" s="81" t="s">
        <v>3031</v>
      </c>
      <c r="B121" s="88" t="str">
        <f>_xlfn.XLOOKUP(Tabla8[[#This Row],[Codigo Area Liquidacion]],TBLAREA[PLANTA],TBLAREA[PROG])</f>
        <v>01</v>
      </c>
      <c r="C121" s="54" t="s">
        <v>2510</v>
      </c>
      <c r="D121" s="88" t="str">
        <f>Tabla8[[#This Row],[Numero Documento]]&amp;Tabla8[[#This Row],[PROG]]&amp;LEFT(Tabla8[[#This Row],[Tipo Empleado]],3)</f>
        <v>0011694582501EMP</v>
      </c>
      <c r="E121" s="87" t="s">
        <v>3030</v>
      </c>
      <c r="F121" s="54" t="s">
        <v>192</v>
      </c>
      <c r="G121" s="87" t="s">
        <v>2581</v>
      </c>
      <c r="H121" s="87" t="s">
        <v>106</v>
      </c>
      <c r="I121" s="55" t="s">
        <v>1466</v>
      </c>
      <c r="J121" s="54" t="s">
        <v>2583</v>
      </c>
      <c r="K121" s="90" t="str">
        <f t="shared" si="1"/>
        <v>M</v>
      </c>
      <c r="L121">
        <v>483</v>
      </c>
    </row>
    <row r="122" spans="1:12" hidden="1">
      <c r="A122" s="81" t="s">
        <v>2267</v>
      </c>
      <c r="B122" s="88" t="str">
        <f>_xlfn.XLOOKUP(Tabla8[[#This Row],[Codigo Area Liquidacion]],TBLAREA[PLANTA],TBLAREA[PROG])</f>
        <v>11</v>
      </c>
      <c r="C122" s="54" t="s">
        <v>11</v>
      </c>
      <c r="D122" s="88" t="str">
        <f>Tabla8[[#This Row],[Numero Documento]]&amp;Tabla8[[#This Row],[PROG]]&amp;LEFT(Tabla8[[#This Row],[Tipo Empleado]],3)</f>
        <v>0011753756311FIJ</v>
      </c>
      <c r="E122" s="87" t="s">
        <v>455</v>
      </c>
      <c r="F122" s="54" t="s">
        <v>8</v>
      </c>
      <c r="G122" s="87" t="s">
        <v>2589</v>
      </c>
      <c r="H122" s="87" t="s">
        <v>106</v>
      </c>
      <c r="I122" s="55" t="s">
        <v>1466</v>
      </c>
      <c r="J122" s="54" t="s">
        <v>2584</v>
      </c>
      <c r="K122" s="90" t="str">
        <f t="shared" si="1"/>
        <v>F</v>
      </c>
      <c r="L122">
        <v>499</v>
      </c>
    </row>
    <row r="123" spans="1:12" hidden="1">
      <c r="A123" s="81" t="s">
        <v>2268</v>
      </c>
      <c r="B123" s="88" t="str">
        <f>_xlfn.XLOOKUP(Tabla8[[#This Row],[Codigo Area Liquidacion]],TBLAREA[PLANTA],TBLAREA[PROG])</f>
        <v>11</v>
      </c>
      <c r="C123" s="54" t="s">
        <v>11</v>
      </c>
      <c r="D123" s="88" t="str">
        <f>Tabla8[[#This Row],[Numero Documento]]&amp;Tabla8[[#This Row],[PROG]]&amp;LEFT(Tabla8[[#This Row],[Tipo Empleado]],3)</f>
        <v>0270000657611FIJ</v>
      </c>
      <c r="E123" s="87" t="s">
        <v>198</v>
      </c>
      <c r="F123" s="54" t="s">
        <v>199</v>
      </c>
      <c r="G123" s="87" t="s">
        <v>2589</v>
      </c>
      <c r="H123" s="87" t="s">
        <v>106</v>
      </c>
      <c r="I123" s="55" t="s">
        <v>1466</v>
      </c>
      <c r="J123" s="54" t="s">
        <v>2584</v>
      </c>
      <c r="K123" s="90" t="str">
        <f t="shared" si="1"/>
        <v>F</v>
      </c>
      <c r="L123">
        <v>695</v>
      </c>
    </row>
    <row r="124" spans="1:12" hidden="1">
      <c r="A124" s="81" t="s">
        <v>2265</v>
      </c>
      <c r="B124" s="88" t="str">
        <f>_xlfn.XLOOKUP(Tabla8[[#This Row],[Codigo Area Liquidacion]],TBLAREA[PLANTA],TBLAREA[PROG])</f>
        <v>11</v>
      </c>
      <c r="C124" s="54" t="s">
        <v>11</v>
      </c>
      <c r="D124" s="88" t="str">
        <f>Tabla8[[#This Row],[Numero Documento]]&amp;Tabla8[[#This Row],[PROG]]&amp;LEFT(Tabla8[[#This Row],[Tipo Empleado]],3)</f>
        <v>2250088956711FIJ</v>
      </c>
      <c r="E124" s="87" t="s">
        <v>1365</v>
      </c>
      <c r="F124" s="54" t="s">
        <v>32</v>
      </c>
      <c r="G124" s="87" t="s">
        <v>2589</v>
      </c>
      <c r="H124" s="87" t="s">
        <v>106</v>
      </c>
      <c r="I124" s="55" t="s">
        <v>1466</v>
      </c>
      <c r="J124" s="54" t="s">
        <v>2584</v>
      </c>
      <c r="K124" s="90" t="str">
        <f t="shared" si="1"/>
        <v>F</v>
      </c>
      <c r="L124">
        <v>1045</v>
      </c>
    </row>
    <row r="125" spans="1:12" hidden="1">
      <c r="A125" s="81" t="s">
        <v>2269</v>
      </c>
      <c r="B125" s="88" t="str">
        <f>_xlfn.XLOOKUP(Tabla8[[#This Row],[Codigo Area Liquidacion]],TBLAREA[PLANTA],TBLAREA[PROG])</f>
        <v>11</v>
      </c>
      <c r="C125" s="54" t="s">
        <v>11</v>
      </c>
      <c r="D125" s="88" t="str">
        <f>Tabla8[[#This Row],[Numero Documento]]&amp;Tabla8[[#This Row],[PROG]]&amp;LEFT(Tabla8[[#This Row],[Tipo Empleado]],3)</f>
        <v>4021540081911FIJ</v>
      </c>
      <c r="E125" s="87" t="s">
        <v>1724</v>
      </c>
      <c r="F125" s="54" t="s">
        <v>8</v>
      </c>
      <c r="G125" s="87" t="s">
        <v>2589</v>
      </c>
      <c r="H125" s="87" t="s">
        <v>106</v>
      </c>
      <c r="I125" s="55" t="s">
        <v>1466</v>
      </c>
      <c r="J125" s="54" t="s">
        <v>2584</v>
      </c>
      <c r="K125" s="90" t="str">
        <f t="shared" si="1"/>
        <v>F</v>
      </c>
      <c r="L125">
        <v>1099</v>
      </c>
    </row>
    <row r="126" spans="1:12" hidden="1">
      <c r="A126" s="81" t="s">
        <v>2702</v>
      </c>
      <c r="B126" s="88" t="str">
        <f>_xlfn.XLOOKUP(Tabla8[[#This Row],[Codigo Area Liquidacion]],TBLAREA[PLANTA],TBLAREA[PROG])</f>
        <v>01</v>
      </c>
      <c r="C126" s="54" t="s">
        <v>2510</v>
      </c>
      <c r="D126" s="88" t="str">
        <f>Tabla8[[#This Row],[Numero Documento]]&amp;Tabla8[[#This Row],[PROG]]&amp;LEFT(Tabla8[[#This Row],[Tipo Empleado]],3)</f>
        <v>4022109632001EMP</v>
      </c>
      <c r="E126" s="87" t="s">
        <v>2673</v>
      </c>
      <c r="F126" s="54" t="s">
        <v>110</v>
      </c>
      <c r="G126" s="87" t="s">
        <v>2581</v>
      </c>
      <c r="H126" s="87" t="s">
        <v>106</v>
      </c>
      <c r="I126" s="55" t="s">
        <v>1466</v>
      </c>
      <c r="J126" s="54" t="s">
        <v>2583</v>
      </c>
      <c r="K126" s="90" t="str">
        <f t="shared" si="1"/>
        <v>M</v>
      </c>
      <c r="L126">
        <v>1114</v>
      </c>
    </row>
    <row r="127" spans="1:12" hidden="1">
      <c r="A127" s="81" t="s">
        <v>2285</v>
      </c>
      <c r="B127" s="88" t="str">
        <f>_xlfn.XLOOKUP(Tabla8[[#This Row],[Codigo Area Liquidacion]],TBLAREA[PLANTA],TBLAREA[PROG])</f>
        <v>01</v>
      </c>
      <c r="C127" s="54" t="s">
        <v>2510</v>
      </c>
      <c r="D127" s="88" t="str">
        <f>Tabla8[[#This Row],[Numero Documento]]&amp;Tabla8[[#This Row],[PROG]]&amp;LEFT(Tabla8[[#This Row],[Tipo Empleado]],3)</f>
        <v>4022204704101EMP</v>
      </c>
      <c r="E127" s="87" t="s">
        <v>1721</v>
      </c>
      <c r="F127" s="54" t="s">
        <v>1693</v>
      </c>
      <c r="G127" s="87" t="s">
        <v>2581</v>
      </c>
      <c r="H127" s="87" t="s">
        <v>106</v>
      </c>
      <c r="I127" s="55" t="s">
        <v>1466</v>
      </c>
      <c r="J127" s="54" t="s">
        <v>2583</v>
      </c>
      <c r="K127" s="90" t="str">
        <f t="shared" si="1"/>
        <v>M</v>
      </c>
      <c r="L127">
        <v>1125</v>
      </c>
    </row>
    <row r="128" spans="1:12" hidden="1">
      <c r="A128" s="81" t="s">
        <v>2263</v>
      </c>
      <c r="B128" s="88" t="str">
        <f>_xlfn.XLOOKUP(Tabla8[[#This Row],[Codigo Area Liquidacion]],TBLAREA[PLANTA],TBLAREA[PROG])</f>
        <v>11</v>
      </c>
      <c r="C128" s="54" t="s">
        <v>11</v>
      </c>
      <c r="D128" s="88" t="str">
        <f>Tabla8[[#This Row],[Numero Documento]]&amp;Tabla8[[#This Row],[PROG]]&amp;LEFT(Tabla8[[#This Row],[Tipo Empleado]],3)</f>
        <v>4023459542511FIJ</v>
      </c>
      <c r="E128" s="87" t="s">
        <v>1618</v>
      </c>
      <c r="F128" s="54" t="s">
        <v>127</v>
      </c>
      <c r="G128" s="87" t="s">
        <v>2589</v>
      </c>
      <c r="H128" s="87" t="s">
        <v>106</v>
      </c>
      <c r="I128" s="55" t="s">
        <v>1466</v>
      </c>
      <c r="J128" s="54" t="s">
        <v>2584</v>
      </c>
      <c r="K128" s="90" t="str">
        <f t="shared" si="1"/>
        <v>F</v>
      </c>
      <c r="L128">
        <v>1207</v>
      </c>
    </row>
    <row r="129" spans="1:12" hidden="1">
      <c r="A129" s="81" t="s">
        <v>2159</v>
      </c>
      <c r="B129" s="88" t="str">
        <f>_xlfn.XLOOKUP(Tabla8[[#This Row],[Codigo Area Liquidacion]],TBLAREA[PLANTA],TBLAREA[PROG])</f>
        <v>11</v>
      </c>
      <c r="C129" s="54" t="s">
        <v>11</v>
      </c>
      <c r="D129" s="88" t="str">
        <f>Tabla8[[#This Row],[Numero Documento]]&amp;Tabla8[[#This Row],[PROG]]&amp;LEFT(Tabla8[[#This Row],[Tipo Empleado]],3)</f>
        <v>0010005070711FIJ</v>
      </c>
      <c r="E129" s="87" t="s">
        <v>162</v>
      </c>
      <c r="F129" s="54" t="s">
        <v>163</v>
      </c>
      <c r="G129" s="87" t="s">
        <v>2589</v>
      </c>
      <c r="H129" s="87" t="s">
        <v>1699</v>
      </c>
      <c r="I129" s="55" t="s">
        <v>1459</v>
      </c>
      <c r="J129" s="54" t="s">
        <v>2584</v>
      </c>
      <c r="K129" s="90" t="str">
        <f t="shared" si="1"/>
        <v>F</v>
      </c>
      <c r="L129">
        <v>7</v>
      </c>
    </row>
    <row r="130" spans="1:12" hidden="1">
      <c r="A130" s="81" t="s">
        <v>2145</v>
      </c>
      <c r="B130" s="88" t="str">
        <f>_xlfn.XLOOKUP(Tabla8[[#This Row],[Codigo Area Liquidacion]],TBLAREA[PLANTA],TBLAREA[PROG])</f>
        <v>11</v>
      </c>
      <c r="C130" s="54" t="s">
        <v>11</v>
      </c>
      <c r="D130" s="88" t="str">
        <f>Tabla8[[#This Row],[Numero Documento]]&amp;Tabla8[[#This Row],[PROG]]&amp;LEFT(Tabla8[[#This Row],[Tipo Empleado]],3)</f>
        <v>0010056087911FIJ</v>
      </c>
      <c r="E130" s="87" t="s">
        <v>1060</v>
      </c>
      <c r="F130" s="54" t="s">
        <v>1061</v>
      </c>
      <c r="G130" s="87" t="s">
        <v>2589</v>
      </c>
      <c r="H130" s="87" t="s">
        <v>1699</v>
      </c>
      <c r="I130" s="55" t="s">
        <v>1459</v>
      </c>
      <c r="J130" s="54" t="s">
        <v>2583</v>
      </c>
      <c r="K130" s="90" t="str">
        <f t="shared" si="1"/>
        <v>M</v>
      </c>
      <c r="L130">
        <v>41</v>
      </c>
    </row>
    <row r="131" spans="1:12" hidden="1">
      <c r="A131" s="81" t="s">
        <v>2280</v>
      </c>
      <c r="B131" s="88" t="str">
        <f>_xlfn.XLOOKUP(Tabla8[[#This Row],[Codigo Area Liquidacion]],TBLAREA[PLANTA],TBLAREA[PROG])</f>
        <v>01</v>
      </c>
      <c r="C131" s="54" t="s">
        <v>2510</v>
      </c>
      <c r="D131" s="88" t="str">
        <f>Tabla8[[#This Row],[Numero Documento]]&amp;Tabla8[[#This Row],[PROG]]&amp;LEFT(Tabla8[[#This Row],[Tipo Empleado]],3)</f>
        <v>0010104558101EMP</v>
      </c>
      <c r="E131" s="87" t="s">
        <v>1399</v>
      </c>
      <c r="F131" s="54" t="s">
        <v>1372</v>
      </c>
      <c r="G131" s="87" t="s">
        <v>2581</v>
      </c>
      <c r="H131" s="87" t="s">
        <v>1699</v>
      </c>
      <c r="I131" s="55" t="s">
        <v>1459</v>
      </c>
      <c r="J131" s="54" t="s">
        <v>2583</v>
      </c>
      <c r="K131" s="90" t="str">
        <f t="shared" si="1"/>
        <v>M</v>
      </c>
      <c r="L131">
        <v>74</v>
      </c>
    </row>
    <row r="132" spans="1:12" hidden="1">
      <c r="A132" s="81" t="s">
        <v>1348</v>
      </c>
      <c r="B132" s="88" t="str">
        <f>_xlfn.XLOOKUP(Tabla8[[#This Row],[Codigo Area Liquidacion]],TBLAREA[PLANTA],TBLAREA[PROG])</f>
        <v>11</v>
      </c>
      <c r="C132" s="54" t="s">
        <v>11</v>
      </c>
      <c r="D132" s="88" t="str">
        <f>Tabla8[[#This Row],[Numero Documento]]&amp;Tabla8[[#This Row],[PROG]]&amp;LEFT(Tabla8[[#This Row],[Tipo Empleado]],3)</f>
        <v>0010130241211FIJ</v>
      </c>
      <c r="E132" s="87" t="s">
        <v>176</v>
      </c>
      <c r="F132" s="54" t="s">
        <v>151</v>
      </c>
      <c r="G132" s="87" t="s">
        <v>2589</v>
      </c>
      <c r="H132" s="87" t="s">
        <v>1699</v>
      </c>
      <c r="I132" s="55" t="s">
        <v>1459</v>
      </c>
      <c r="J132" s="54" t="s">
        <v>2583</v>
      </c>
      <c r="K132" s="90" t="str">
        <f t="shared" ref="K132:K195" si="2">LEFT(J132,1)</f>
        <v>M</v>
      </c>
      <c r="L132">
        <v>84</v>
      </c>
    </row>
    <row r="133" spans="1:12" hidden="1">
      <c r="A133" s="81" t="s">
        <v>2286</v>
      </c>
      <c r="B133" s="88" t="str">
        <f>_xlfn.XLOOKUP(Tabla8[[#This Row],[Codigo Area Liquidacion]],TBLAREA[PLANTA],TBLAREA[PROG])</f>
        <v>01</v>
      </c>
      <c r="C133" s="54" t="s">
        <v>2510</v>
      </c>
      <c r="D133" s="88" t="str">
        <f>Tabla8[[#This Row],[Numero Documento]]&amp;Tabla8[[#This Row],[PROG]]&amp;LEFT(Tabla8[[#This Row],[Tipo Empleado]],3)</f>
        <v>0010195880901EMP</v>
      </c>
      <c r="E133" s="87" t="s">
        <v>1402</v>
      </c>
      <c r="F133" s="54" t="s">
        <v>1372</v>
      </c>
      <c r="G133" s="87" t="s">
        <v>2581</v>
      </c>
      <c r="H133" s="87" t="s">
        <v>1699</v>
      </c>
      <c r="I133" s="55" t="s">
        <v>1459</v>
      </c>
      <c r="J133" s="54" t="s">
        <v>2584</v>
      </c>
      <c r="K133" s="90" t="str">
        <f t="shared" si="2"/>
        <v>F</v>
      </c>
      <c r="L133">
        <v>110</v>
      </c>
    </row>
    <row r="134" spans="1:12" hidden="1">
      <c r="A134" s="81" t="s">
        <v>2101</v>
      </c>
      <c r="B134" s="88" t="str">
        <f>_xlfn.XLOOKUP(Tabla8[[#This Row],[Codigo Area Liquidacion]],TBLAREA[PLANTA],TBLAREA[PROG])</f>
        <v>11</v>
      </c>
      <c r="C134" s="54" t="s">
        <v>11</v>
      </c>
      <c r="D134" s="88" t="str">
        <f>Tabla8[[#This Row],[Numero Documento]]&amp;Tabla8[[#This Row],[PROG]]&amp;LEFT(Tabla8[[#This Row],[Tipo Empleado]],3)</f>
        <v>0010239279211FIJ</v>
      </c>
      <c r="E134" s="87" t="s">
        <v>1075</v>
      </c>
      <c r="F134" s="54" t="s">
        <v>138</v>
      </c>
      <c r="G134" s="87" t="s">
        <v>2589</v>
      </c>
      <c r="H134" s="87" t="s">
        <v>1699</v>
      </c>
      <c r="I134" s="55" t="s">
        <v>1459</v>
      </c>
      <c r="J134" s="54" t="s">
        <v>2583</v>
      </c>
      <c r="K134" s="90" t="str">
        <f t="shared" si="2"/>
        <v>M</v>
      </c>
      <c r="L134">
        <v>121</v>
      </c>
    </row>
    <row r="135" spans="1:12" hidden="1">
      <c r="A135" s="81" t="s">
        <v>2321</v>
      </c>
      <c r="B135" s="88" t="str">
        <f>_xlfn.XLOOKUP(Tabla8[[#This Row],[Codigo Area Liquidacion]],TBLAREA[PLANTA],TBLAREA[PROG])</f>
        <v>01</v>
      </c>
      <c r="C135" s="54" t="s">
        <v>2510</v>
      </c>
      <c r="D135" s="88" t="str">
        <f>Tabla8[[#This Row],[Numero Documento]]&amp;Tabla8[[#This Row],[PROG]]&amp;LEFT(Tabla8[[#This Row],[Tipo Empleado]],3)</f>
        <v>0010265846501EMP</v>
      </c>
      <c r="E135" s="87" t="s">
        <v>1084</v>
      </c>
      <c r="F135" s="54" t="s">
        <v>1085</v>
      </c>
      <c r="G135" s="87" t="s">
        <v>2581</v>
      </c>
      <c r="H135" s="87" t="s">
        <v>1699</v>
      </c>
      <c r="I135" s="55" t="s">
        <v>1459</v>
      </c>
      <c r="J135" s="54" t="s">
        <v>2583</v>
      </c>
      <c r="K135" s="90" t="str">
        <f t="shared" si="2"/>
        <v>M</v>
      </c>
      <c r="L135">
        <v>141</v>
      </c>
    </row>
    <row r="136" spans="1:12" hidden="1">
      <c r="A136" s="81" t="s">
        <v>2195</v>
      </c>
      <c r="B136" s="88" t="str">
        <f>_xlfn.XLOOKUP(Tabla8[[#This Row],[Codigo Area Liquidacion]],TBLAREA[PLANTA],TBLAREA[PROG])</f>
        <v>11</v>
      </c>
      <c r="C136" s="54" t="s">
        <v>11</v>
      </c>
      <c r="D136" s="88" t="str">
        <f>Tabla8[[#This Row],[Numero Documento]]&amp;Tabla8[[#This Row],[PROG]]&amp;LEFT(Tabla8[[#This Row],[Tipo Empleado]],3)</f>
        <v>0010301828911FIJ</v>
      </c>
      <c r="E136" s="87" t="s">
        <v>171</v>
      </c>
      <c r="F136" s="54" t="s">
        <v>172</v>
      </c>
      <c r="G136" s="87" t="s">
        <v>2589</v>
      </c>
      <c r="H136" s="87" t="s">
        <v>1699</v>
      </c>
      <c r="I136" s="55" t="s">
        <v>1459</v>
      </c>
      <c r="J136" s="54" t="s">
        <v>2583</v>
      </c>
      <c r="K136" s="90" t="str">
        <f t="shared" si="2"/>
        <v>M</v>
      </c>
      <c r="L136">
        <v>150</v>
      </c>
    </row>
    <row r="137" spans="1:12" hidden="1">
      <c r="A137" s="81" t="s">
        <v>2283</v>
      </c>
      <c r="B137" s="88" t="str">
        <f>_xlfn.XLOOKUP(Tabla8[[#This Row],[Codigo Area Liquidacion]],TBLAREA[PLANTA],TBLAREA[PROG])</f>
        <v>01</v>
      </c>
      <c r="C137" s="54" t="s">
        <v>2510</v>
      </c>
      <c r="D137" s="88" t="str">
        <f>Tabla8[[#This Row],[Numero Documento]]&amp;Tabla8[[#This Row],[PROG]]&amp;LEFT(Tabla8[[#This Row],[Tipo Empleado]],3)</f>
        <v>0010389462201EMP</v>
      </c>
      <c r="E137" s="87" t="s">
        <v>1401</v>
      </c>
      <c r="F137" s="54" t="s">
        <v>1372</v>
      </c>
      <c r="G137" s="87" t="s">
        <v>2581</v>
      </c>
      <c r="H137" s="87" t="s">
        <v>1699</v>
      </c>
      <c r="I137" s="55" t="s">
        <v>1459</v>
      </c>
      <c r="J137" s="54" t="s">
        <v>2583</v>
      </c>
      <c r="K137" s="90" t="str">
        <f t="shared" si="2"/>
        <v>M</v>
      </c>
      <c r="L137">
        <v>177</v>
      </c>
    </row>
    <row r="138" spans="1:12" hidden="1">
      <c r="A138" s="81" t="s">
        <v>2868</v>
      </c>
      <c r="B138" s="88" t="str">
        <f>_xlfn.XLOOKUP(Tabla8[[#This Row],[Codigo Area Liquidacion]],TBLAREA[PLANTA],TBLAREA[PROG])</f>
        <v>01</v>
      </c>
      <c r="C138" s="54" t="s">
        <v>2510</v>
      </c>
      <c r="D138" s="88" t="str">
        <f>Tabla8[[#This Row],[Numero Documento]]&amp;Tabla8[[#This Row],[PROG]]&amp;LEFT(Tabla8[[#This Row],[Tipo Empleado]],3)</f>
        <v>0010409524501EMP</v>
      </c>
      <c r="E138" s="87" t="s">
        <v>2867</v>
      </c>
      <c r="F138" s="54" t="s">
        <v>1514</v>
      </c>
      <c r="G138" s="87" t="s">
        <v>2581</v>
      </c>
      <c r="H138" s="87" t="s">
        <v>1699</v>
      </c>
      <c r="I138" s="55" t="s">
        <v>1459</v>
      </c>
      <c r="J138" s="54" t="s">
        <v>2583</v>
      </c>
      <c r="K138" s="90" t="str">
        <f t="shared" si="2"/>
        <v>M</v>
      </c>
      <c r="L138">
        <v>183</v>
      </c>
    </row>
    <row r="139" spans="1:12" hidden="1">
      <c r="A139" s="81" t="s">
        <v>2169</v>
      </c>
      <c r="B139" s="88" t="str">
        <f>_xlfn.XLOOKUP(Tabla8[[#This Row],[Codigo Area Liquidacion]],TBLAREA[PLANTA],TBLAREA[PROG])</f>
        <v>11</v>
      </c>
      <c r="C139" s="54" t="s">
        <v>11</v>
      </c>
      <c r="D139" s="88" t="str">
        <f>Tabla8[[#This Row],[Numero Documento]]&amp;Tabla8[[#This Row],[PROG]]&amp;LEFT(Tabla8[[#This Row],[Tipo Empleado]],3)</f>
        <v>0010488203011FIJ</v>
      </c>
      <c r="E139" s="87" t="s">
        <v>167</v>
      </c>
      <c r="F139" s="54" t="s">
        <v>132</v>
      </c>
      <c r="G139" s="87" t="s">
        <v>2589</v>
      </c>
      <c r="H139" s="87" t="s">
        <v>1699</v>
      </c>
      <c r="I139" s="55" t="s">
        <v>1459</v>
      </c>
      <c r="J139" s="54" t="s">
        <v>2583</v>
      </c>
      <c r="K139" s="90" t="str">
        <f t="shared" si="2"/>
        <v>M</v>
      </c>
      <c r="L139">
        <v>201</v>
      </c>
    </row>
    <row r="140" spans="1:12" hidden="1">
      <c r="A140" s="81" t="s">
        <v>1328</v>
      </c>
      <c r="B140" s="88" t="str">
        <f>_xlfn.XLOOKUP(Tabla8[[#This Row],[Codigo Area Liquidacion]],TBLAREA[PLANTA],TBLAREA[PROG])</f>
        <v>11</v>
      </c>
      <c r="C140" s="54" t="s">
        <v>11</v>
      </c>
      <c r="D140" s="88" t="str">
        <f>Tabla8[[#This Row],[Numero Documento]]&amp;Tabla8[[#This Row],[PROG]]&amp;LEFT(Tabla8[[#This Row],[Tipo Empleado]],3)</f>
        <v>0010497904211FIJ</v>
      </c>
      <c r="E140" s="87" t="s">
        <v>173</v>
      </c>
      <c r="F140" s="54" t="s">
        <v>55</v>
      </c>
      <c r="G140" s="87" t="s">
        <v>2589</v>
      </c>
      <c r="H140" s="87" t="s">
        <v>1699</v>
      </c>
      <c r="I140" s="55" t="s">
        <v>1459</v>
      </c>
      <c r="J140" s="54" t="s">
        <v>2584</v>
      </c>
      <c r="K140" s="90" t="str">
        <f t="shared" si="2"/>
        <v>F</v>
      </c>
      <c r="L140">
        <v>207</v>
      </c>
    </row>
    <row r="141" spans="1:12" hidden="1">
      <c r="A141" s="81" t="s">
        <v>2158</v>
      </c>
      <c r="B141" s="88" t="str">
        <f>_xlfn.XLOOKUP(Tabla8[[#This Row],[Codigo Area Liquidacion]],TBLAREA[PLANTA],TBLAREA[PROG])</f>
        <v>11</v>
      </c>
      <c r="C141" s="54" t="s">
        <v>11</v>
      </c>
      <c r="D141" s="88" t="str">
        <f>Tabla8[[#This Row],[Numero Documento]]&amp;Tabla8[[#This Row],[PROG]]&amp;LEFT(Tabla8[[#This Row],[Tipo Empleado]],3)</f>
        <v>0010573108711FIJ</v>
      </c>
      <c r="E141" s="87" t="s">
        <v>161</v>
      </c>
      <c r="F141" s="54" t="s">
        <v>147</v>
      </c>
      <c r="G141" s="87" t="s">
        <v>2589</v>
      </c>
      <c r="H141" s="87" t="s">
        <v>1699</v>
      </c>
      <c r="I141" s="55" t="s">
        <v>1459</v>
      </c>
      <c r="J141" s="54" t="s">
        <v>2584</v>
      </c>
      <c r="K141" s="90" t="str">
        <f t="shared" si="2"/>
        <v>F</v>
      </c>
      <c r="L141">
        <v>230</v>
      </c>
    </row>
    <row r="142" spans="1:12" hidden="1">
      <c r="A142" s="81" t="s">
        <v>2099</v>
      </c>
      <c r="B142" s="88" t="str">
        <f>_xlfn.XLOOKUP(Tabla8[[#This Row],[Codigo Area Liquidacion]],TBLAREA[PLANTA],TBLAREA[PROG])</f>
        <v>11</v>
      </c>
      <c r="C142" s="54" t="s">
        <v>11</v>
      </c>
      <c r="D142" s="88" t="str">
        <f>Tabla8[[#This Row],[Numero Documento]]&amp;Tabla8[[#This Row],[PROG]]&amp;LEFT(Tabla8[[#This Row],[Tipo Empleado]],3)</f>
        <v>0010824559811FIJ</v>
      </c>
      <c r="E142" s="87" t="s">
        <v>1058</v>
      </c>
      <c r="F142" s="54" t="s">
        <v>360</v>
      </c>
      <c r="G142" s="87" t="s">
        <v>2589</v>
      </c>
      <c r="H142" s="87" t="s">
        <v>1699</v>
      </c>
      <c r="I142" s="55" t="s">
        <v>1459</v>
      </c>
      <c r="J142" s="54" t="s">
        <v>2584</v>
      </c>
      <c r="K142" s="90" t="str">
        <f t="shared" si="2"/>
        <v>F</v>
      </c>
      <c r="L142">
        <v>264</v>
      </c>
    </row>
    <row r="143" spans="1:12" hidden="1">
      <c r="A143" s="81" t="s">
        <v>2168</v>
      </c>
      <c r="B143" s="88" t="str">
        <f>_xlfn.XLOOKUP(Tabla8[[#This Row],[Codigo Area Liquidacion]],TBLAREA[PLANTA],TBLAREA[PROG])</f>
        <v>11</v>
      </c>
      <c r="C143" s="54" t="s">
        <v>11</v>
      </c>
      <c r="D143" s="88" t="str">
        <f>Tabla8[[#This Row],[Numero Documento]]&amp;Tabla8[[#This Row],[PROG]]&amp;LEFT(Tabla8[[#This Row],[Tipo Empleado]],3)</f>
        <v>0010881988911FIJ</v>
      </c>
      <c r="E143" s="87" t="s">
        <v>166</v>
      </c>
      <c r="F143" s="54" t="s">
        <v>147</v>
      </c>
      <c r="G143" s="87" t="s">
        <v>2589</v>
      </c>
      <c r="H143" s="87" t="s">
        <v>1699</v>
      </c>
      <c r="I143" s="55" t="s">
        <v>1459</v>
      </c>
      <c r="J143" s="54" t="s">
        <v>2583</v>
      </c>
      <c r="K143" s="90" t="str">
        <f t="shared" si="2"/>
        <v>M</v>
      </c>
      <c r="L143">
        <v>275</v>
      </c>
    </row>
    <row r="144" spans="1:12" hidden="1">
      <c r="A144" s="81" t="s">
        <v>1336</v>
      </c>
      <c r="B144" s="88" t="str">
        <f>_xlfn.XLOOKUP(Tabla8[[#This Row],[Codigo Area Liquidacion]],TBLAREA[PLANTA],TBLAREA[PROG])</f>
        <v>11</v>
      </c>
      <c r="C144" s="54" t="s">
        <v>11</v>
      </c>
      <c r="D144" s="88" t="str">
        <f>Tabla8[[#This Row],[Numero Documento]]&amp;Tabla8[[#This Row],[PROG]]&amp;LEFT(Tabla8[[#This Row],[Tipo Empleado]],3)</f>
        <v>0011014181911FIJ</v>
      </c>
      <c r="E144" s="87" t="s">
        <v>584</v>
      </c>
      <c r="F144" s="54" t="s">
        <v>8</v>
      </c>
      <c r="G144" s="87" t="s">
        <v>2589</v>
      </c>
      <c r="H144" s="87" t="s">
        <v>1699</v>
      </c>
      <c r="I144" s="55" t="s">
        <v>1459</v>
      </c>
      <c r="J144" s="54" t="s">
        <v>2584</v>
      </c>
      <c r="K144" s="90" t="str">
        <f t="shared" si="2"/>
        <v>F</v>
      </c>
      <c r="L144">
        <v>320</v>
      </c>
    </row>
    <row r="145" spans="1:12" hidden="1">
      <c r="A145" s="81" t="s">
        <v>2152</v>
      </c>
      <c r="B145" s="88" t="str">
        <f>_xlfn.XLOOKUP(Tabla8[[#This Row],[Codigo Area Liquidacion]],TBLAREA[PLANTA],TBLAREA[PROG])</f>
        <v>11</v>
      </c>
      <c r="C145" s="54" t="s">
        <v>11</v>
      </c>
      <c r="D145" s="88" t="str">
        <f>Tabla8[[#This Row],[Numero Documento]]&amp;Tabla8[[#This Row],[PROG]]&amp;LEFT(Tabla8[[#This Row],[Tipo Empleado]],3)</f>
        <v>0011031879711FIJ</v>
      </c>
      <c r="E145" s="87" t="s">
        <v>159</v>
      </c>
      <c r="F145" s="54" t="s">
        <v>160</v>
      </c>
      <c r="G145" s="87" t="s">
        <v>2589</v>
      </c>
      <c r="H145" s="87" t="s">
        <v>1699</v>
      </c>
      <c r="I145" s="55" t="s">
        <v>1459</v>
      </c>
      <c r="J145" s="54" t="s">
        <v>2584</v>
      </c>
      <c r="K145" s="90" t="str">
        <f t="shared" si="2"/>
        <v>F</v>
      </c>
      <c r="L145">
        <v>323</v>
      </c>
    </row>
    <row r="146" spans="1:12" hidden="1">
      <c r="A146" s="81" t="s">
        <v>1323</v>
      </c>
      <c r="B146" s="88" t="str">
        <f>_xlfn.XLOOKUP(Tabla8[[#This Row],[Codigo Area Liquidacion]],TBLAREA[PLANTA],TBLAREA[PROG])</f>
        <v>11</v>
      </c>
      <c r="C146" s="54" t="s">
        <v>11</v>
      </c>
      <c r="D146" s="88" t="str">
        <f>Tabla8[[#This Row],[Numero Documento]]&amp;Tabla8[[#This Row],[PROG]]&amp;LEFT(Tabla8[[#This Row],[Tipo Empleado]],3)</f>
        <v>0011125142711FIJ</v>
      </c>
      <c r="E146" s="87" t="s">
        <v>168</v>
      </c>
      <c r="F146" s="54" t="s">
        <v>169</v>
      </c>
      <c r="G146" s="87" t="s">
        <v>2589</v>
      </c>
      <c r="H146" s="87" t="s">
        <v>1699</v>
      </c>
      <c r="I146" s="55" t="s">
        <v>1459</v>
      </c>
      <c r="J146" s="54" t="s">
        <v>2584</v>
      </c>
      <c r="K146" s="90" t="str">
        <f t="shared" si="2"/>
        <v>F</v>
      </c>
      <c r="L146">
        <v>344</v>
      </c>
    </row>
    <row r="147" spans="1:12" hidden="1">
      <c r="A147" s="83" t="s">
        <v>1349</v>
      </c>
      <c r="B147" s="89" t="str">
        <f>_xlfn.XLOOKUP(Tabla8[[#This Row],[Codigo Area Liquidacion]],TBLAREA[PLANTA],TBLAREA[PROG])</f>
        <v>11</v>
      </c>
      <c r="C147" s="54" t="s">
        <v>11</v>
      </c>
      <c r="D147" s="88" t="str">
        <f>Tabla8[[#This Row],[Numero Documento]]&amp;Tabla8[[#This Row],[PROG]]&amp;LEFT(Tabla8[[#This Row],[Tipo Empleado]],3)</f>
        <v>0011272922311FIJ</v>
      </c>
      <c r="E147" s="87" t="s">
        <v>177</v>
      </c>
      <c r="F147" s="54" t="s">
        <v>151</v>
      </c>
      <c r="G147" s="87" t="s">
        <v>2589</v>
      </c>
      <c r="H147" s="87" t="s">
        <v>1699</v>
      </c>
      <c r="I147" s="55" t="s">
        <v>1459</v>
      </c>
      <c r="J147" s="54" t="s">
        <v>2583</v>
      </c>
      <c r="K147" s="90" t="str">
        <f t="shared" si="2"/>
        <v>M</v>
      </c>
      <c r="L147">
        <v>381</v>
      </c>
    </row>
    <row r="148" spans="1:12" hidden="1">
      <c r="A148" s="81" t="s">
        <v>1311</v>
      </c>
      <c r="B148" s="88" t="str">
        <f>_xlfn.XLOOKUP(Tabla8[[#This Row],[Codigo Area Liquidacion]],TBLAREA[PLANTA],TBLAREA[PROG])</f>
        <v>11</v>
      </c>
      <c r="C148" s="54" t="s">
        <v>11</v>
      </c>
      <c r="D148" s="88" t="str">
        <f>Tabla8[[#This Row],[Numero Documento]]&amp;Tabla8[[#This Row],[PROG]]&amp;LEFT(Tabla8[[#This Row],[Tipo Empleado]],3)</f>
        <v>0011285979811FIJ</v>
      </c>
      <c r="E148" s="87" t="s">
        <v>152</v>
      </c>
      <c r="F148" s="54" t="s">
        <v>153</v>
      </c>
      <c r="G148" s="87" t="s">
        <v>2589</v>
      </c>
      <c r="H148" s="87" t="s">
        <v>1699</v>
      </c>
      <c r="I148" s="55" t="s">
        <v>1459</v>
      </c>
      <c r="J148" s="54" t="s">
        <v>2583</v>
      </c>
      <c r="K148" s="90" t="str">
        <f t="shared" si="2"/>
        <v>M</v>
      </c>
      <c r="L148">
        <v>390</v>
      </c>
    </row>
    <row r="149" spans="1:12" hidden="1">
      <c r="A149" s="81" t="s">
        <v>2980</v>
      </c>
      <c r="B149" s="88" t="str">
        <f>_xlfn.XLOOKUP(Tabla8[[#This Row],[Codigo Area Liquidacion]],TBLAREA[PLANTA],TBLAREA[PROG])</f>
        <v>01</v>
      </c>
      <c r="C149" s="54" t="s">
        <v>2510</v>
      </c>
      <c r="D149" s="88" t="str">
        <f>Tabla8[[#This Row],[Numero Documento]]&amp;Tabla8[[#This Row],[PROG]]&amp;LEFT(Tabla8[[#This Row],[Tipo Empleado]],3)</f>
        <v>0011337882201EMP</v>
      </c>
      <c r="E149" s="87" t="s">
        <v>2979</v>
      </c>
      <c r="F149" s="54" t="s">
        <v>2974</v>
      </c>
      <c r="G149" s="87" t="s">
        <v>2581</v>
      </c>
      <c r="H149" s="87" t="s">
        <v>1699</v>
      </c>
      <c r="I149" s="55" t="s">
        <v>1459</v>
      </c>
      <c r="J149" s="54" t="s">
        <v>2584</v>
      </c>
      <c r="K149" s="90" t="str">
        <f t="shared" si="2"/>
        <v>F</v>
      </c>
      <c r="L149">
        <v>399</v>
      </c>
    </row>
    <row r="150" spans="1:12" hidden="1">
      <c r="A150" s="81" t="s">
        <v>2236</v>
      </c>
      <c r="B150" s="88" t="str">
        <f>_xlfn.XLOOKUP(Tabla8[[#This Row],[Codigo Area Liquidacion]],TBLAREA[PLANTA],TBLAREA[PROG])</f>
        <v>11</v>
      </c>
      <c r="C150" s="54" t="s">
        <v>11</v>
      </c>
      <c r="D150" s="88" t="str">
        <f>Tabla8[[#This Row],[Numero Documento]]&amp;Tabla8[[#This Row],[PROG]]&amp;LEFT(Tabla8[[#This Row],[Tipo Empleado]],3)</f>
        <v>0011347970311FIJ</v>
      </c>
      <c r="E150" s="87" t="s">
        <v>178</v>
      </c>
      <c r="F150" s="54" t="s">
        <v>153</v>
      </c>
      <c r="G150" s="87" t="s">
        <v>2589</v>
      </c>
      <c r="H150" s="87" t="s">
        <v>1699</v>
      </c>
      <c r="I150" s="55" t="s">
        <v>1459</v>
      </c>
      <c r="J150" s="54" t="s">
        <v>2583</v>
      </c>
      <c r="K150" s="90" t="str">
        <f t="shared" si="2"/>
        <v>M</v>
      </c>
      <c r="L150">
        <v>400</v>
      </c>
    </row>
    <row r="151" spans="1:12" hidden="1">
      <c r="A151" s="81" t="s">
        <v>1312</v>
      </c>
      <c r="B151" s="88" t="str">
        <f>_xlfn.XLOOKUP(Tabla8[[#This Row],[Codigo Area Liquidacion]],TBLAREA[PLANTA],TBLAREA[PROG])</f>
        <v>11</v>
      </c>
      <c r="C151" s="54" t="s">
        <v>11</v>
      </c>
      <c r="D151" s="88" t="str">
        <f>Tabla8[[#This Row],[Numero Documento]]&amp;Tabla8[[#This Row],[PROG]]&amp;LEFT(Tabla8[[#This Row],[Tipo Empleado]],3)</f>
        <v>0011374211811FIJ</v>
      </c>
      <c r="E151" s="87" t="s">
        <v>155</v>
      </c>
      <c r="F151" s="54" t="s">
        <v>151</v>
      </c>
      <c r="G151" s="87" t="s">
        <v>2589</v>
      </c>
      <c r="H151" s="87" t="s">
        <v>1699</v>
      </c>
      <c r="I151" s="55" t="s">
        <v>1459</v>
      </c>
      <c r="J151" s="54" t="s">
        <v>2583</v>
      </c>
      <c r="K151" s="90" t="str">
        <f t="shared" si="2"/>
        <v>M</v>
      </c>
      <c r="L151">
        <v>406</v>
      </c>
    </row>
    <row r="152" spans="1:12" hidden="1">
      <c r="A152" s="81" t="s">
        <v>2217</v>
      </c>
      <c r="B152" s="88" t="str">
        <f>_xlfn.XLOOKUP(Tabla8[[#This Row],[Codigo Area Liquidacion]],TBLAREA[PLANTA],TBLAREA[PROG])</f>
        <v>11</v>
      </c>
      <c r="C152" s="54" t="s">
        <v>11</v>
      </c>
      <c r="D152" s="88" t="str">
        <f>Tabla8[[#This Row],[Numero Documento]]&amp;Tabla8[[#This Row],[PROG]]&amp;LEFT(Tabla8[[#This Row],[Tipo Empleado]],3)</f>
        <v>0011483444311FIJ</v>
      </c>
      <c r="E152" s="87" t="s">
        <v>175</v>
      </c>
      <c r="F152" s="54" t="s">
        <v>145</v>
      </c>
      <c r="G152" s="87" t="s">
        <v>2589</v>
      </c>
      <c r="H152" s="87" t="s">
        <v>1699</v>
      </c>
      <c r="I152" s="55" t="s">
        <v>1459</v>
      </c>
      <c r="J152" s="54" t="s">
        <v>2584</v>
      </c>
      <c r="K152" s="90" t="str">
        <f t="shared" si="2"/>
        <v>F</v>
      </c>
      <c r="L152">
        <v>433</v>
      </c>
    </row>
    <row r="153" spans="1:12" hidden="1">
      <c r="A153" s="81" t="s">
        <v>2742</v>
      </c>
      <c r="B153" s="88" t="str">
        <f>_xlfn.XLOOKUP(Tabla8[[#This Row],[Codigo Area Liquidacion]],TBLAREA[PLANTA],TBLAREA[PROG])</f>
        <v>11</v>
      </c>
      <c r="C153" s="54" t="s">
        <v>11</v>
      </c>
      <c r="D153" s="88" t="str">
        <f>Tabla8[[#This Row],[Numero Documento]]&amp;Tabla8[[#This Row],[PROG]]&amp;LEFT(Tabla8[[#This Row],[Tipo Empleado]],3)</f>
        <v>0011502948011FIJ</v>
      </c>
      <c r="E153" s="87" t="s">
        <v>2741</v>
      </c>
      <c r="F153" s="54" t="s">
        <v>360</v>
      </c>
      <c r="G153" s="87" t="s">
        <v>2589</v>
      </c>
      <c r="H153" s="87" t="s">
        <v>1699</v>
      </c>
      <c r="I153" s="55" t="s">
        <v>1459</v>
      </c>
      <c r="J153" s="54" t="s">
        <v>2583</v>
      </c>
      <c r="K153" s="90" t="str">
        <f t="shared" si="2"/>
        <v>M</v>
      </c>
      <c r="L153">
        <v>439</v>
      </c>
    </row>
    <row r="154" spans="1:12" hidden="1">
      <c r="A154" s="81" t="s">
        <v>2705</v>
      </c>
      <c r="B154" s="88" t="str">
        <f>_xlfn.XLOOKUP(Tabla8[[#This Row],[Codigo Area Liquidacion]],TBLAREA[PLANTA],TBLAREA[PROG])</f>
        <v>11</v>
      </c>
      <c r="C154" s="54" t="s">
        <v>11</v>
      </c>
      <c r="D154" s="88" t="str">
        <f>Tabla8[[#This Row],[Numero Documento]]&amp;Tabla8[[#This Row],[PROG]]&amp;LEFT(Tabla8[[#This Row],[Tipo Empleado]],3)</f>
        <v>0011643231111FIJ</v>
      </c>
      <c r="E154" s="87" t="s">
        <v>2677</v>
      </c>
      <c r="F154" s="54" t="s">
        <v>10</v>
      </c>
      <c r="G154" s="87" t="s">
        <v>2589</v>
      </c>
      <c r="H154" s="87" t="s">
        <v>1699</v>
      </c>
      <c r="I154" s="55" t="s">
        <v>1459</v>
      </c>
      <c r="J154" s="54" t="s">
        <v>2584</v>
      </c>
      <c r="K154" s="90" t="str">
        <f t="shared" si="2"/>
        <v>F</v>
      </c>
      <c r="L154">
        <v>466</v>
      </c>
    </row>
    <row r="155" spans="1:12" hidden="1">
      <c r="A155" s="81" t="s">
        <v>2092</v>
      </c>
      <c r="B155" s="88" t="str">
        <f>_xlfn.XLOOKUP(Tabla8[[#This Row],[Codigo Area Liquidacion]],TBLAREA[PLANTA],TBLAREA[PROG])</f>
        <v>11</v>
      </c>
      <c r="C155" s="54" t="s">
        <v>11</v>
      </c>
      <c r="D155" s="88" t="str">
        <f>Tabla8[[#This Row],[Numero Documento]]&amp;Tabla8[[#This Row],[PROG]]&amp;LEFT(Tabla8[[#This Row],[Tipo Empleado]],3)</f>
        <v>0011791651011FIJ</v>
      </c>
      <c r="E155" s="87" t="s">
        <v>1612</v>
      </c>
      <c r="F155" s="54" t="s">
        <v>138</v>
      </c>
      <c r="G155" s="87" t="s">
        <v>2589</v>
      </c>
      <c r="H155" s="87" t="s">
        <v>1699</v>
      </c>
      <c r="I155" s="55" t="s">
        <v>1459</v>
      </c>
      <c r="J155" s="54" t="s">
        <v>2584</v>
      </c>
      <c r="K155" s="90" t="str">
        <f t="shared" si="2"/>
        <v>F</v>
      </c>
      <c r="L155">
        <v>516</v>
      </c>
    </row>
    <row r="156" spans="1:12" hidden="1">
      <c r="A156" s="81" t="s">
        <v>2307</v>
      </c>
      <c r="B156" s="88" t="str">
        <f>_xlfn.XLOOKUP(Tabla8[[#This Row],[Codigo Area Liquidacion]],TBLAREA[PLANTA],TBLAREA[PROG])</f>
        <v>01</v>
      </c>
      <c r="C156" s="54" t="s">
        <v>2510</v>
      </c>
      <c r="D156" s="88" t="str">
        <f>Tabla8[[#This Row],[Numero Documento]]&amp;Tabla8[[#This Row],[PROG]]&amp;LEFT(Tabla8[[#This Row],[Tipo Empleado]],3)</f>
        <v>0011937771101EMP</v>
      </c>
      <c r="E156" s="87" t="s">
        <v>1407</v>
      </c>
      <c r="F156" s="54" t="s">
        <v>1372</v>
      </c>
      <c r="G156" s="87" t="s">
        <v>2581</v>
      </c>
      <c r="H156" s="87" t="s">
        <v>1699</v>
      </c>
      <c r="I156" s="55" t="s">
        <v>1459</v>
      </c>
      <c r="J156" s="54" t="s">
        <v>2583</v>
      </c>
      <c r="K156" s="90" t="str">
        <f t="shared" si="2"/>
        <v>M</v>
      </c>
      <c r="L156">
        <v>564</v>
      </c>
    </row>
    <row r="157" spans="1:12" hidden="1">
      <c r="A157" s="81" t="s">
        <v>1303</v>
      </c>
      <c r="B157" s="88" t="str">
        <f>_xlfn.XLOOKUP(Tabla8[[#This Row],[Codigo Area Liquidacion]],TBLAREA[PLANTA],TBLAREA[PROG])</f>
        <v>11</v>
      </c>
      <c r="C157" s="54" t="s">
        <v>11</v>
      </c>
      <c r="D157" s="88" t="str">
        <f>Tabla8[[#This Row],[Numero Documento]]&amp;Tabla8[[#This Row],[PROG]]&amp;LEFT(Tabla8[[#This Row],[Tipo Empleado]],3)</f>
        <v>0110001393511FIJ</v>
      </c>
      <c r="E157" s="87" t="s">
        <v>316</v>
      </c>
      <c r="F157" s="54" t="s">
        <v>2592</v>
      </c>
      <c r="G157" s="87" t="s">
        <v>2589</v>
      </c>
      <c r="H157" s="87" t="s">
        <v>1699</v>
      </c>
      <c r="I157" s="55" t="s">
        <v>1459</v>
      </c>
      <c r="J157" s="54" t="s">
        <v>2584</v>
      </c>
      <c r="K157" s="90" t="str">
        <f t="shared" si="2"/>
        <v>F</v>
      </c>
      <c r="L157">
        <v>609</v>
      </c>
    </row>
    <row r="158" spans="1:12" hidden="1">
      <c r="A158" s="81" t="s">
        <v>1344</v>
      </c>
      <c r="B158" s="88" t="str">
        <f>_xlfn.XLOOKUP(Tabla8[[#This Row],[Codigo Area Liquidacion]],TBLAREA[PLANTA],TBLAREA[PROG])</f>
        <v>11</v>
      </c>
      <c r="C158" s="54" t="s">
        <v>11</v>
      </c>
      <c r="D158" s="88" t="str">
        <f>Tabla8[[#This Row],[Numero Documento]]&amp;Tabla8[[#This Row],[PROG]]&amp;LEFT(Tabla8[[#This Row],[Tipo Empleado]],3)</f>
        <v>0120087323811FIJ</v>
      </c>
      <c r="E158" s="87" t="s">
        <v>174</v>
      </c>
      <c r="F158" s="54" t="s">
        <v>10</v>
      </c>
      <c r="G158" s="87" t="s">
        <v>2589</v>
      </c>
      <c r="H158" s="87" t="s">
        <v>1699</v>
      </c>
      <c r="I158" s="55" t="s">
        <v>1459</v>
      </c>
      <c r="J158" s="54" t="s">
        <v>2583</v>
      </c>
      <c r="K158" s="90" t="str">
        <f t="shared" si="2"/>
        <v>M</v>
      </c>
      <c r="L158">
        <v>625</v>
      </c>
    </row>
    <row r="159" spans="1:12" hidden="1">
      <c r="A159" s="81" t="s">
        <v>2105</v>
      </c>
      <c r="B159" s="88" t="str">
        <f>_xlfn.XLOOKUP(Tabla8[[#This Row],[Codigo Area Liquidacion]],TBLAREA[PLANTA],TBLAREA[PROG])</f>
        <v>11</v>
      </c>
      <c r="C159" s="54" t="s">
        <v>11</v>
      </c>
      <c r="D159" s="88" t="str">
        <f>Tabla8[[#This Row],[Numero Documento]]&amp;Tabla8[[#This Row],[PROG]]&amp;LEFT(Tabla8[[#This Row],[Tipo Empleado]],3)</f>
        <v>0260036813411FIJ</v>
      </c>
      <c r="E159" s="87" t="s">
        <v>146</v>
      </c>
      <c r="F159" s="54" t="s">
        <v>147</v>
      </c>
      <c r="G159" s="87" t="s">
        <v>2589</v>
      </c>
      <c r="H159" s="87" t="s">
        <v>1699</v>
      </c>
      <c r="I159" s="55" t="s">
        <v>1459</v>
      </c>
      <c r="J159" s="54" t="s">
        <v>2584</v>
      </c>
      <c r="K159" s="90" t="str">
        <f t="shared" si="2"/>
        <v>F</v>
      </c>
      <c r="L159">
        <v>689</v>
      </c>
    </row>
    <row r="160" spans="1:12" hidden="1">
      <c r="A160" s="81" t="s">
        <v>2085</v>
      </c>
      <c r="B160" s="88" t="str">
        <f>_xlfn.XLOOKUP(Tabla8[[#This Row],[Codigo Area Liquidacion]],TBLAREA[PLANTA],TBLAREA[PROG])</f>
        <v>11</v>
      </c>
      <c r="C160" s="54" t="s">
        <v>11</v>
      </c>
      <c r="D160" s="88" t="str">
        <f>Tabla8[[#This Row],[Numero Documento]]&amp;Tabla8[[#This Row],[PROG]]&amp;LEFT(Tabla8[[#This Row],[Tipo Empleado]],3)</f>
        <v>0260073775911FIJ</v>
      </c>
      <c r="E160" s="87" t="s">
        <v>141</v>
      </c>
      <c r="F160" s="54" t="s">
        <v>143</v>
      </c>
      <c r="G160" s="87" t="s">
        <v>2589</v>
      </c>
      <c r="H160" s="87" t="s">
        <v>1699</v>
      </c>
      <c r="I160" s="55" t="s">
        <v>1459</v>
      </c>
      <c r="J160" s="54" t="s">
        <v>2583</v>
      </c>
      <c r="K160" s="90" t="str">
        <f t="shared" si="2"/>
        <v>M</v>
      </c>
      <c r="L160">
        <v>691</v>
      </c>
    </row>
    <row r="161" spans="1:12" hidden="1">
      <c r="A161" s="81" t="s">
        <v>2147</v>
      </c>
      <c r="B161" s="88" t="str">
        <f>_xlfn.XLOOKUP(Tabla8[[#This Row],[Codigo Area Liquidacion]],TBLAREA[PLANTA],TBLAREA[PROG])</f>
        <v>11</v>
      </c>
      <c r="C161" s="54" t="s">
        <v>11</v>
      </c>
      <c r="D161" s="88" t="str">
        <f>Tabla8[[#This Row],[Numero Documento]]&amp;Tabla8[[#This Row],[PROG]]&amp;LEFT(Tabla8[[#This Row],[Tipo Empleado]],3)</f>
        <v>0310029662711FIJ</v>
      </c>
      <c r="E161" s="87" t="s">
        <v>158</v>
      </c>
      <c r="F161" s="54" t="s">
        <v>149</v>
      </c>
      <c r="G161" s="87" t="s">
        <v>2589</v>
      </c>
      <c r="H161" s="87" t="s">
        <v>1699</v>
      </c>
      <c r="I161" s="55" t="s">
        <v>1459</v>
      </c>
      <c r="J161" s="54" t="s">
        <v>2583</v>
      </c>
      <c r="K161" s="90" t="str">
        <f t="shared" si="2"/>
        <v>M</v>
      </c>
      <c r="L161">
        <v>713</v>
      </c>
    </row>
    <row r="162" spans="1:12" hidden="1">
      <c r="A162" s="81" t="s">
        <v>1319</v>
      </c>
      <c r="B162" s="88" t="str">
        <f>_xlfn.XLOOKUP(Tabla8[[#This Row],[Codigo Area Liquidacion]],TBLAREA[PLANTA],TBLAREA[PROG])</f>
        <v>11</v>
      </c>
      <c r="C162" s="54" t="s">
        <v>11</v>
      </c>
      <c r="D162" s="88" t="str">
        <f>Tabla8[[#This Row],[Numero Documento]]&amp;Tabla8[[#This Row],[PROG]]&amp;LEFT(Tabla8[[#This Row],[Tipo Empleado]],3)</f>
        <v>0520010138311FIJ</v>
      </c>
      <c r="E162" s="87" t="s">
        <v>164</v>
      </c>
      <c r="F162" s="54" t="s">
        <v>165</v>
      </c>
      <c r="G162" s="87" t="s">
        <v>2589</v>
      </c>
      <c r="H162" s="87" t="s">
        <v>1699</v>
      </c>
      <c r="I162" s="55" t="s">
        <v>1459</v>
      </c>
      <c r="J162" s="54" t="s">
        <v>2584</v>
      </c>
      <c r="K162" s="90" t="str">
        <f t="shared" si="2"/>
        <v>F</v>
      </c>
      <c r="L162">
        <v>885</v>
      </c>
    </row>
    <row r="163" spans="1:12" hidden="1">
      <c r="A163" s="81" t="s">
        <v>2106</v>
      </c>
      <c r="B163" s="88" t="str">
        <f>_xlfn.XLOOKUP(Tabla8[[#This Row],[Codigo Area Liquidacion]],TBLAREA[PLANTA],TBLAREA[PROG])</f>
        <v>11</v>
      </c>
      <c r="C163" s="54" t="s">
        <v>11</v>
      </c>
      <c r="D163" s="88" t="str">
        <f>Tabla8[[#This Row],[Numero Documento]]&amp;Tabla8[[#This Row],[PROG]]&amp;LEFT(Tabla8[[#This Row],[Tipo Empleado]],3)</f>
        <v>0540012583611FIJ</v>
      </c>
      <c r="E163" s="87" t="s">
        <v>148</v>
      </c>
      <c r="F163" s="54" t="s">
        <v>8</v>
      </c>
      <c r="G163" s="87" t="s">
        <v>2589</v>
      </c>
      <c r="H163" s="87" t="s">
        <v>1699</v>
      </c>
      <c r="I163" s="55" t="s">
        <v>1459</v>
      </c>
      <c r="J163" s="54" t="s">
        <v>2584</v>
      </c>
      <c r="K163" s="90" t="str">
        <f t="shared" si="2"/>
        <v>F</v>
      </c>
      <c r="L163">
        <v>888</v>
      </c>
    </row>
    <row r="164" spans="1:12" hidden="1">
      <c r="A164" s="81" t="s">
        <v>2135</v>
      </c>
      <c r="B164" s="88" t="str">
        <f>_xlfn.XLOOKUP(Tabla8[[#This Row],[Codigo Area Liquidacion]],TBLAREA[PLANTA],TBLAREA[PROG])</f>
        <v>11</v>
      </c>
      <c r="C164" s="54" t="s">
        <v>11</v>
      </c>
      <c r="D164" s="88" t="str">
        <f>Tabla8[[#This Row],[Numero Documento]]&amp;Tabla8[[#This Row],[PROG]]&amp;LEFT(Tabla8[[#This Row],[Tipo Empleado]],3)</f>
        <v>0710025571511FIJ</v>
      </c>
      <c r="E164" s="87" t="s">
        <v>156</v>
      </c>
      <c r="F164" s="54" t="s">
        <v>32</v>
      </c>
      <c r="G164" s="87" t="s">
        <v>2589</v>
      </c>
      <c r="H164" s="87" t="s">
        <v>1699</v>
      </c>
      <c r="I164" s="55" t="s">
        <v>1459</v>
      </c>
      <c r="J164" s="54" t="s">
        <v>2584</v>
      </c>
      <c r="K164" s="90" t="str">
        <f t="shared" si="2"/>
        <v>F</v>
      </c>
      <c r="L164">
        <v>923</v>
      </c>
    </row>
    <row r="165" spans="1:12" hidden="1">
      <c r="A165" s="81" t="s">
        <v>2191</v>
      </c>
      <c r="B165" s="88" t="str">
        <f>_xlfn.XLOOKUP(Tabla8[[#This Row],[Codigo Area Liquidacion]],TBLAREA[PLANTA],TBLAREA[PROG])</f>
        <v>11</v>
      </c>
      <c r="C165" s="54" t="s">
        <v>11</v>
      </c>
      <c r="D165" s="88" t="str">
        <f>Tabla8[[#This Row],[Numero Documento]]&amp;Tabla8[[#This Row],[PROG]]&amp;LEFT(Tabla8[[#This Row],[Tipo Empleado]],3)</f>
        <v>0860004841011FIJ</v>
      </c>
      <c r="E165" s="87" t="s">
        <v>170</v>
      </c>
      <c r="F165" s="54" t="s">
        <v>160</v>
      </c>
      <c r="G165" s="87" t="s">
        <v>2589</v>
      </c>
      <c r="H165" s="87" t="s">
        <v>1699</v>
      </c>
      <c r="I165" s="55" t="s">
        <v>1459</v>
      </c>
      <c r="J165" s="54" t="s">
        <v>2583</v>
      </c>
      <c r="K165" s="90" t="str">
        <f t="shared" si="2"/>
        <v>M</v>
      </c>
      <c r="L165">
        <v>949</v>
      </c>
    </row>
    <row r="166" spans="1:12" hidden="1">
      <c r="A166" s="81" t="s">
        <v>2281</v>
      </c>
      <c r="B166" s="88" t="str">
        <f>_xlfn.XLOOKUP(Tabla8[[#This Row],[Codigo Area Liquidacion]],TBLAREA[PLANTA],TBLAREA[PROG])</f>
        <v>01</v>
      </c>
      <c r="C166" s="54" t="s">
        <v>2510</v>
      </c>
      <c r="D166" s="88" t="str">
        <f>Tabla8[[#This Row],[Numero Documento]]&amp;Tabla8[[#This Row],[PROG]]&amp;LEFT(Tabla8[[#This Row],[Tipo Empleado]],3)</f>
        <v>2230010438101EMP</v>
      </c>
      <c r="E166" s="87" t="s">
        <v>1400</v>
      </c>
      <c r="F166" s="54" t="s">
        <v>1372</v>
      </c>
      <c r="G166" s="87" t="s">
        <v>2581</v>
      </c>
      <c r="H166" s="87" t="s">
        <v>1699</v>
      </c>
      <c r="I166" s="55" t="s">
        <v>1459</v>
      </c>
      <c r="J166" s="54" t="s">
        <v>2583</v>
      </c>
      <c r="K166" s="90" t="str">
        <f t="shared" si="2"/>
        <v>M</v>
      </c>
      <c r="L166">
        <v>978</v>
      </c>
    </row>
    <row r="167" spans="1:12" hidden="1">
      <c r="A167" s="81" t="s">
        <v>2348</v>
      </c>
      <c r="B167" s="88" t="str">
        <f>_xlfn.XLOOKUP(Tabla8[[#This Row],[Codigo Area Liquidacion]],TBLAREA[PLANTA],TBLAREA[PROG])</f>
        <v>01</v>
      </c>
      <c r="C167" s="54" t="s">
        <v>2510</v>
      </c>
      <c r="D167" s="88" t="str">
        <f>Tabla8[[#This Row],[Numero Documento]]&amp;Tabla8[[#This Row],[PROG]]&amp;LEFT(Tabla8[[#This Row],[Tipo Empleado]],3)</f>
        <v>4020067836101EMP</v>
      </c>
      <c r="E167" s="87" t="s">
        <v>1417</v>
      </c>
      <c r="F167" s="54" t="s">
        <v>1372</v>
      </c>
      <c r="G167" s="87" t="s">
        <v>2581</v>
      </c>
      <c r="H167" s="87" t="s">
        <v>1699</v>
      </c>
      <c r="I167" s="55" t="s">
        <v>1459</v>
      </c>
      <c r="J167" s="54" t="s">
        <v>2583</v>
      </c>
      <c r="K167" s="90" t="str">
        <f t="shared" si="2"/>
        <v>M</v>
      </c>
      <c r="L167">
        <v>1061</v>
      </c>
    </row>
    <row r="168" spans="1:12" hidden="1">
      <c r="A168" s="81" t="s">
        <v>2385</v>
      </c>
      <c r="B168" s="88" t="str">
        <f>_xlfn.XLOOKUP(Tabla8[[#This Row],[Codigo Area Liquidacion]],TBLAREA[PLANTA],TBLAREA[PROG])</f>
        <v>01</v>
      </c>
      <c r="C168" s="54" t="s">
        <v>2510</v>
      </c>
      <c r="D168" s="88" t="str">
        <f>Tabla8[[#This Row],[Numero Documento]]&amp;Tabla8[[#This Row],[PROG]]&amp;LEFT(Tabla8[[#This Row],[Tipo Empleado]],3)</f>
        <v>4021273421001EMP</v>
      </c>
      <c r="E168" s="87" t="s">
        <v>1422</v>
      </c>
      <c r="F168" s="54" t="s">
        <v>1372</v>
      </c>
      <c r="G168" s="87" t="s">
        <v>2581</v>
      </c>
      <c r="H168" s="87" t="s">
        <v>1699</v>
      </c>
      <c r="I168" s="55" t="s">
        <v>1459</v>
      </c>
      <c r="J168" s="54" t="s">
        <v>2584</v>
      </c>
      <c r="K168" s="90" t="str">
        <f t="shared" si="2"/>
        <v>F</v>
      </c>
      <c r="L168">
        <v>1081</v>
      </c>
    </row>
    <row r="169" spans="1:12">
      <c r="A169" s="82" t="s">
        <v>5114</v>
      </c>
      <c r="B169" s="89" t="s">
        <v>2552</v>
      </c>
      <c r="C169" s="54" t="s">
        <v>2743</v>
      </c>
      <c r="D169" s="88" t="str">
        <f>Tabla8[[#This Row],[Numero Documento]]&amp;Tabla8[[#This Row],[PROG]]&amp;LEFT(Tabla8[[#This Row],[Tipo Empleado]],3)</f>
        <v>0011801992601TEM</v>
      </c>
      <c r="E169" s="87" t="s">
        <v>5113</v>
      </c>
      <c r="F169" s="54" t="s">
        <v>100</v>
      </c>
      <c r="G169" s="87" t="s">
        <v>2581</v>
      </c>
      <c r="H169" s="87" t="s">
        <v>1703</v>
      </c>
      <c r="I169" s="55" t="s">
        <v>1461</v>
      </c>
      <c r="J169" s="54" t="s">
        <v>2584</v>
      </c>
      <c r="K169" s="90" t="str">
        <f t="shared" si="2"/>
        <v>F</v>
      </c>
      <c r="L169">
        <v>1238</v>
      </c>
    </row>
    <row r="170" spans="1:12" hidden="1">
      <c r="A170" s="81" t="s">
        <v>1892</v>
      </c>
      <c r="B170" s="88" t="str">
        <f>_xlfn.XLOOKUP(Tabla8[[#This Row],[Codigo Area Liquidacion]],TBLAREA[PLANTA],TBLAREA[PROG])</f>
        <v>01</v>
      </c>
      <c r="C170" s="54" t="s">
        <v>11</v>
      </c>
      <c r="D170" s="88" t="str">
        <f>Tabla8[[#This Row],[Numero Documento]]&amp;Tabla8[[#This Row],[PROG]]&amp;LEFT(Tabla8[[#This Row],[Tipo Empleado]],3)</f>
        <v>0011146011901FIJ</v>
      </c>
      <c r="E170" s="87" t="s">
        <v>183</v>
      </c>
      <c r="F170" s="54" t="s">
        <v>184</v>
      </c>
      <c r="G170" s="87" t="s">
        <v>2581</v>
      </c>
      <c r="H170" s="87" t="s">
        <v>1703</v>
      </c>
      <c r="I170" s="55" t="s">
        <v>1461</v>
      </c>
      <c r="J170" s="54" t="s">
        <v>2584</v>
      </c>
      <c r="K170" s="90" t="str">
        <f t="shared" si="2"/>
        <v>F</v>
      </c>
      <c r="L170">
        <v>346</v>
      </c>
    </row>
    <row r="171" spans="1:12" hidden="1">
      <c r="A171" s="81" t="s">
        <v>1951</v>
      </c>
      <c r="B171" s="88" t="str">
        <f>_xlfn.XLOOKUP(Tabla8[[#This Row],[Codigo Area Liquidacion]],TBLAREA[PLANTA],TBLAREA[PROG])</f>
        <v>01</v>
      </c>
      <c r="C171" s="54" t="s">
        <v>11</v>
      </c>
      <c r="D171" s="88" t="str">
        <f>Tabla8[[#This Row],[Numero Documento]]&amp;Tabla8[[#This Row],[PROG]]&amp;LEFT(Tabla8[[#This Row],[Tipo Empleado]],3)</f>
        <v>0011567316201FIJ</v>
      </c>
      <c r="E171" s="87" t="s">
        <v>1066</v>
      </c>
      <c r="F171" s="54" t="s">
        <v>598</v>
      </c>
      <c r="G171" s="87" t="s">
        <v>2581</v>
      </c>
      <c r="H171" s="87" t="s">
        <v>1703</v>
      </c>
      <c r="I171" s="55" t="s">
        <v>1461</v>
      </c>
      <c r="J171" s="54" t="s">
        <v>2583</v>
      </c>
      <c r="K171" s="90" t="str">
        <f t="shared" si="2"/>
        <v>M</v>
      </c>
      <c r="L171">
        <v>452</v>
      </c>
    </row>
    <row r="172" spans="1:12" hidden="1">
      <c r="A172" s="81" t="s">
        <v>1856</v>
      </c>
      <c r="B172" s="88" t="str">
        <f>_xlfn.XLOOKUP(Tabla8[[#This Row],[Codigo Area Liquidacion]],TBLAREA[PLANTA],TBLAREA[PROG])</f>
        <v>01</v>
      </c>
      <c r="C172" s="54" t="s">
        <v>11</v>
      </c>
      <c r="D172" s="88" t="str">
        <f>Tabla8[[#This Row],[Numero Documento]]&amp;Tabla8[[#This Row],[PROG]]&amp;LEFT(Tabla8[[#This Row],[Tipo Empleado]],3)</f>
        <v>0011852896701FIJ</v>
      </c>
      <c r="E172" s="87" t="s">
        <v>905</v>
      </c>
      <c r="F172" s="54" t="s">
        <v>906</v>
      </c>
      <c r="G172" s="87" t="s">
        <v>2581</v>
      </c>
      <c r="H172" s="87" t="s">
        <v>1703</v>
      </c>
      <c r="I172" s="55" t="s">
        <v>1461</v>
      </c>
      <c r="J172" s="54" t="s">
        <v>2583</v>
      </c>
      <c r="K172" s="90" t="str">
        <f t="shared" si="2"/>
        <v>M</v>
      </c>
      <c r="L172">
        <v>537</v>
      </c>
    </row>
    <row r="173" spans="1:12" hidden="1">
      <c r="A173" s="81" t="s">
        <v>1119</v>
      </c>
      <c r="B173" s="88" t="str">
        <f>_xlfn.XLOOKUP(Tabla8[[#This Row],[Codigo Area Liquidacion]],TBLAREA[PLANTA],TBLAREA[PROG])</f>
        <v>01</v>
      </c>
      <c r="C173" s="54" t="s">
        <v>11</v>
      </c>
      <c r="D173" s="88" t="str">
        <f>Tabla8[[#This Row],[Numero Documento]]&amp;Tabla8[[#This Row],[PROG]]&amp;LEFT(Tabla8[[#This Row],[Tipo Empleado]],3)</f>
        <v>0600009051101FIJ</v>
      </c>
      <c r="E173" s="87" t="s">
        <v>180</v>
      </c>
      <c r="F173" s="54" t="s">
        <v>182</v>
      </c>
      <c r="G173" s="87" t="s">
        <v>2581</v>
      </c>
      <c r="H173" s="87" t="s">
        <v>1703</v>
      </c>
      <c r="I173" s="55" t="s">
        <v>1461</v>
      </c>
      <c r="J173" s="54" t="s">
        <v>2584</v>
      </c>
      <c r="K173" s="90" t="str">
        <f t="shared" si="2"/>
        <v>F</v>
      </c>
      <c r="L173">
        <v>911</v>
      </c>
    </row>
    <row r="174" spans="1:12" hidden="1">
      <c r="A174" s="81" t="s">
        <v>2388</v>
      </c>
      <c r="B174" s="88" t="str">
        <f>_xlfn.XLOOKUP(Tabla8[[#This Row],[Codigo Area Liquidacion]],TBLAREA[PLANTA],TBLAREA[PROG])</f>
        <v>01</v>
      </c>
      <c r="C174" s="54" t="s">
        <v>2510</v>
      </c>
      <c r="D174" s="88" t="str">
        <f>Tabla8[[#This Row],[Numero Documento]]&amp;Tabla8[[#This Row],[PROG]]&amp;LEFT(Tabla8[[#This Row],[Tipo Empleado]],3)</f>
        <v>2230025377401EMP</v>
      </c>
      <c r="E174" s="87" t="s">
        <v>2588</v>
      </c>
      <c r="F174" s="54" t="s">
        <v>100</v>
      </c>
      <c r="G174" s="87" t="s">
        <v>2581</v>
      </c>
      <c r="H174" s="87" t="s">
        <v>1703</v>
      </c>
      <c r="I174" s="55" t="s">
        <v>1461</v>
      </c>
      <c r="J174" s="54" t="s">
        <v>2584</v>
      </c>
      <c r="K174" s="90" t="str">
        <f t="shared" si="2"/>
        <v>F</v>
      </c>
      <c r="L174">
        <v>983</v>
      </c>
    </row>
    <row r="175" spans="1:12" hidden="1">
      <c r="A175" s="81" t="s">
        <v>1800</v>
      </c>
      <c r="B175" s="88" t="str">
        <f>_xlfn.XLOOKUP(Tabla8[[#This Row],[Codigo Area Liquidacion]],TBLAREA[PLANTA],TBLAREA[PROG])</f>
        <v>01</v>
      </c>
      <c r="C175" s="54" t="s">
        <v>11</v>
      </c>
      <c r="D175" s="88" t="str">
        <f>Tabla8[[#This Row],[Numero Documento]]&amp;Tabla8[[#This Row],[PROG]]&amp;LEFT(Tabla8[[#This Row],[Tipo Empleado]],3)</f>
        <v>2250078643301FIJ</v>
      </c>
      <c r="E175" s="87" t="s">
        <v>1684</v>
      </c>
      <c r="F175" s="54" t="s">
        <v>360</v>
      </c>
      <c r="G175" s="87" t="s">
        <v>2581</v>
      </c>
      <c r="H175" s="87" t="s">
        <v>1703</v>
      </c>
      <c r="I175" s="55" t="s">
        <v>1461</v>
      </c>
      <c r="J175" s="54" t="s">
        <v>2583</v>
      </c>
      <c r="K175" s="90" t="str">
        <f t="shared" si="2"/>
        <v>M</v>
      </c>
      <c r="L175">
        <v>1044</v>
      </c>
    </row>
    <row r="176" spans="1:12" hidden="1">
      <c r="A176" s="81" t="s">
        <v>2933</v>
      </c>
      <c r="B176" s="88" t="str">
        <f>_xlfn.XLOOKUP(Tabla8[[#This Row],[Codigo Area Liquidacion]],TBLAREA[PLANTA],TBLAREA[PROG])</f>
        <v>01</v>
      </c>
      <c r="C176" s="54" t="s">
        <v>2510</v>
      </c>
      <c r="D176" s="88" t="str">
        <f>Tabla8[[#This Row],[Numero Documento]]&amp;Tabla8[[#This Row],[PROG]]&amp;LEFT(Tabla8[[#This Row],[Tipo Empleado]],3)</f>
        <v>4021319340801EMP</v>
      </c>
      <c r="E176" s="87" t="s">
        <v>2932</v>
      </c>
      <c r="F176" s="54" t="s">
        <v>2632</v>
      </c>
      <c r="G176" s="87" t="s">
        <v>2581</v>
      </c>
      <c r="H176" s="87" t="s">
        <v>1703</v>
      </c>
      <c r="I176" s="55" t="s">
        <v>1461</v>
      </c>
      <c r="J176" s="54" t="s">
        <v>2584</v>
      </c>
      <c r="K176" s="90" t="str">
        <f t="shared" si="2"/>
        <v>F</v>
      </c>
      <c r="L176">
        <v>1084</v>
      </c>
    </row>
    <row r="177" spans="1:12" hidden="1">
      <c r="A177" s="81" t="s">
        <v>2282</v>
      </c>
      <c r="B177" s="88" t="str">
        <f>_xlfn.XLOOKUP(Tabla8[[#This Row],[Codigo Area Liquidacion]],TBLAREA[PLANTA],TBLAREA[PROG])</f>
        <v>01</v>
      </c>
      <c r="C177" s="54" t="s">
        <v>2510</v>
      </c>
      <c r="D177" s="88" t="str">
        <f>Tabla8[[#This Row],[Numero Documento]]&amp;Tabla8[[#This Row],[PROG]]&amp;LEFT(Tabla8[[#This Row],[Tipo Empleado]],3)</f>
        <v>4022306948101EMP</v>
      </c>
      <c r="E177" s="87" t="s">
        <v>989</v>
      </c>
      <c r="F177" s="54" t="s">
        <v>254</v>
      </c>
      <c r="G177" s="87" t="s">
        <v>2581</v>
      </c>
      <c r="H177" s="87" t="s">
        <v>1703</v>
      </c>
      <c r="I177" s="55" t="s">
        <v>1461</v>
      </c>
      <c r="J177" s="54" t="s">
        <v>2584</v>
      </c>
      <c r="K177" s="90" t="str">
        <f t="shared" si="2"/>
        <v>F</v>
      </c>
      <c r="L177">
        <v>1141</v>
      </c>
    </row>
    <row r="178" spans="1:12" hidden="1">
      <c r="A178" s="81" t="s">
        <v>1881</v>
      </c>
      <c r="B178" s="88" t="str">
        <f>_xlfn.XLOOKUP(Tabla8[[#This Row],[Codigo Area Liquidacion]],TBLAREA[PLANTA],TBLAREA[PROG])</f>
        <v>01</v>
      </c>
      <c r="C178" s="54" t="s">
        <v>11</v>
      </c>
      <c r="D178" s="88" t="str">
        <f>Tabla8[[#This Row],[Numero Documento]]&amp;Tabla8[[#This Row],[PROG]]&amp;LEFT(Tabla8[[#This Row],[Tipo Empleado]],3)</f>
        <v>0010086547601FIJ</v>
      </c>
      <c r="E178" s="87" t="s">
        <v>908</v>
      </c>
      <c r="F178" s="54" t="s">
        <v>138</v>
      </c>
      <c r="G178" s="87" t="s">
        <v>2581</v>
      </c>
      <c r="H178" s="87" t="s">
        <v>1709</v>
      </c>
      <c r="I178" s="55" t="s">
        <v>1490</v>
      </c>
      <c r="J178" s="54" t="s">
        <v>2584</v>
      </c>
      <c r="K178" s="90" t="str">
        <f t="shared" si="2"/>
        <v>F</v>
      </c>
      <c r="L178">
        <v>66</v>
      </c>
    </row>
    <row r="179" spans="1:12" hidden="1">
      <c r="A179" s="81" t="s">
        <v>2399</v>
      </c>
      <c r="B179" s="88" t="str">
        <f>_xlfn.XLOOKUP(Tabla8[[#This Row],[Codigo Area Liquidacion]],TBLAREA[PLANTA],TBLAREA[PROG])</f>
        <v>01</v>
      </c>
      <c r="C179" s="54" t="s">
        <v>2519</v>
      </c>
      <c r="D179" s="88" t="str">
        <f>Tabla8[[#This Row],[Numero Documento]]&amp;Tabla8[[#This Row],[PROG]]&amp;LEFT(Tabla8[[#This Row],[Tipo Empleado]],3)</f>
        <v>0010012281101TRA</v>
      </c>
      <c r="E179" s="87" t="s">
        <v>861</v>
      </c>
      <c r="F179" s="54" t="s">
        <v>187</v>
      </c>
      <c r="G179" s="87" t="s">
        <v>2581</v>
      </c>
      <c r="H179" s="87" t="s">
        <v>186</v>
      </c>
      <c r="I179" s="55" t="s">
        <v>1495</v>
      </c>
      <c r="J179" s="54" t="s">
        <v>2583</v>
      </c>
      <c r="K179" s="90" t="str">
        <f t="shared" si="2"/>
        <v>M</v>
      </c>
      <c r="L179">
        <v>16</v>
      </c>
    </row>
    <row r="180" spans="1:12" hidden="1">
      <c r="A180" s="81" t="s">
        <v>2400</v>
      </c>
      <c r="B180" s="88" t="str">
        <f>_xlfn.XLOOKUP(Tabla8[[#This Row],[Codigo Area Liquidacion]],TBLAREA[PLANTA],TBLAREA[PROG])</f>
        <v>01</v>
      </c>
      <c r="C180" s="54" t="s">
        <v>2519</v>
      </c>
      <c r="D180" s="88" t="str">
        <f>Tabla8[[#This Row],[Numero Documento]]&amp;Tabla8[[#This Row],[PROG]]&amp;LEFT(Tabla8[[#This Row],[Tipo Empleado]],3)</f>
        <v>0010034457101TRA</v>
      </c>
      <c r="E180" s="87" t="s">
        <v>862</v>
      </c>
      <c r="F180" s="54" t="s">
        <v>463</v>
      </c>
      <c r="G180" s="87" t="s">
        <v>2581</v>
      </c>
      <c r="H180" s="87" t="s">
        <v>186</v>
      </c>
      <c r="I180" s="55" t="s">
        <v>1495</v>
      </c>
      <c r="J180" s="54" t="s">
        <v>2583</v>
      </c>
      <c r="K180" s="90" t="str">
        <f t="shared" si="2"/>
        <v>M</v>
      </c>
      <c r="L180">
        <v>28</v>
      </c>
    </row>
    <row r="181" spans="1:12" hidden="1">
      <c r="A181" s="81" t="s">
        <v>1114</v>
      </c>
      <c r="B181" s="88" t="str">
        <f>_xlfn.XLOOKUP(Tabla8[[#This Row],[Codigo Area Liquidacion]],TBLAREA[PLANTA],TBLAREA[PROG])</f>
        <v>01</v>
      </c>
      <c r="C181" s="54" t="s">
        <v>11</v>
      </c>
      <c r="D181" s="88" t="str">
        <f>Tabla8[[#This Row],[Numero Documento]]&amp;Tabla8[[#This Row],[PROG]]&amp;LEFT(Tabla8[[#This Row],[Tipo Empleado]],3)</f>
        <v>0010464126101FIJ</v>
      </c>
      <c r="E181" s="87" t="s">
        <v>185</v>
      </c>
      <c r="F181" s="54" t="s">
        <v>1694</v>
      </c>
      <c r="G181" s="87" t="s">
        <v>2581</v>
      </c>
      <c r="H181" s="87" t="s">
        <v>186</v>
      </c>
      <c r="I181" s="55" t="s">
        <v>1495</v>
      </c>
      <c r="J181" s="54" t="s">
        <v>2584</v>
      </c>
      <c r="K181" s="90" t="str">
        <f t="shared" si="2"/>
        <v>F</v>
      </c>
      <c r="L181">
        <v>195</v>
      </c>
    </row>
    <row r="182" spans="1:12" hidden="1">
      <c r="A182" s="81" t="s">
        <v>3294</v>
      </c>
      <c r="B182" s="88" t="str">
        <f>_xlfn.XLOOKUP(Tabla8[[#This Row],[Codigo Area Liquidacion]],TBLAREA[PLANTA],TBLAREA[PROG])</f>
        <v>01</v>
      </c>
      <c r="C182" s="54" t="s">
        <v>3236</v>
      </c>
      <c r="D182" s="88" t="str">
        <f>Tabla8[[#This Row],[Numero Documento]]&amp;Tabla8[[#This Row],[PROG]]&amp;LEFT(Tabla8[[#This Row],[Tipo Empleado]],3)</f>
        <v>0011662924701PER</v>
      </c>
      <c r="E182" s="87" t="s">
        <v>3297</v>
      </c>
      <c r="F182" s="54" t="s">
        <v>82</v>
      </c>
      <c r="G182" s="87" t="s">
        <v>2581</v>
      </c>
      <c r="H182" s="87" t="s">
        <v>186</v>
      </c>
      <c r="I182" s="55" t="s">
        <v>1495</v>
      </c>
      <c r="J182" s="54" t="s">
        <v>2583</v>
      </c>
      <c r="K182" s="90" t="str">
        <f t="shared" si="2"/>
        <v>M</v>
      </c>
      <c r="L182">
        <v>473</v>
      </c>
    </row>
    <row r="183" spans="1:12" hidden="1">
      <c r="A183" s="81" t="s">
        <v>2313</v>
      </c>
      <c r="B183" s="88" t="str">
        <f>_xlfn.XLOOKUP(Tabla8[[#This Row],[Codigo Area Liquidacion]],TBLAREA[PLANTA],TBLAREA[PROG])</f>
        <v>01</v>
      </c>
      <c r="C183" s="54" t="s">
        <v>2510</v>
      </c>
      <c r="D183" s="88" t="str">
        <f>Tabla8[[#This Row],[Numero Documento]]&amp;Tabla8[[#This Row],[PROG]]&amp;LEFT(Tabla8[[#This Row],[Tipo Empleado]],3)</f>
        <v>2230099700801EMP</v>
      </c>
      <c r="E183" s="87" t="s">
        <v>1669</v>
      </c>
      <c r="F183" s="54" t="s">
        <v>129</v>
      </c>
      <c r="G183" s="87" t="s">
        <v>2581</v>
      </c>
      <c r="H183" s="87" t="s">
        <v>186</v>
      </c>
      <c r="I183" s="55" t="s">
        <v>1495</v>
      </c>
      <c r="J183" s="54" t="s">
        <v>2583</v>
      </c>
      <c r="K183" s="90" t="str">
        <f t="shared" si="2"/>
        <v>M</v>
      </c>
      <c r="L183">
        <v>997</v>
      </c>
    </row>
    <row r="184" spans="1:12" hidden="1">
      <c r="A184" s="81" t="s">
        <v>3295</v>
      </c>
      <c r="B184" s="88" t="str">
        <f>_xlfn.XLOOKUP(Tabla8[[#This Row],[Codigo Area Liquidacion]],TBLAREA[PLANTA],TBLAREA[PROG])</f>
        <v>01</v>
      </c>
      <c r="C184" s="54" t="s">
        <v>3236</v>
      </c>
      <c r="D184" s="88" t="str">
        <f>Tabla8[[#This Row],[Numero Documento]]&amp;Tabla8[[#This Row],[PROG]]&amp;LEFT(Tabla8[[#This Row],[Tipo Empleado]],3)</f>
        <v>4023446983701PER</v>
      </c>
      <c r="E184" s="87" t="s">
        <v>3299</v>
      </c>
      <c r="F184" s="54" t="s">
        <v>82</v>
      </c>
      <c r="G184" s="87" t="s">
        <v>2581</v>
      </c>
      <c r="H184" s="87" t="s">
        <v>186</v>
      </c>
      <c r="I184" s="55" t="s">
        <v>1495</v>
      </c>
      <c r="J184" s="54" t="s">
        <v>2584</v>
      </c>
      <c r="K184" s="90" t="str">
        <f t="shared" si="2"/>
        <v>F</v>
      </c>
      <c r="L184">
        <v>1206</v>
      </c>
    </row>
    <row r="185" spans="1:12" hidden="1">
      <c r="A185" s="81" t="s">
        <v>1100</v>
      </c>
      <c r="B185" s="88" t="str">
        <f>_xlfn.XLOOKUP(Tabla8[[#This Row],[Codigo Area Liquidacion]],TBLAREA[PLANTA],TBLAREA[PROG])</f>
        <v>01</v>
      </c>
      <c r="C185" s="54" t="s">
        <v>11</v>
      </c>
      <c r="D185" s="88" t="str">
        <f>Tabla8[[#This Row],[Numero Documento]]&amp;Tabla8[[#This Row],[PROG]]&amp;LEFT(Tabla8[[#This Row],[Tipo Empleado]],3)</f>
        <v>0010306244401FIJ</v>
      </c>
      <c r="E185" s="87" t="s">
        <v>191</v>
      </c>
      <c r="F185" s="54" t="s">
        <v>192</v>
      </c>
      <c r="G185" s="87" t="s">
        <v>2581</v>
      </c>
      <c r="H185" s="87" t="s">
        <v>189</v>
      </c>
      <c r="I185" s="55" t="s">
        <v>1488</v>
      </c>
      <c r="J185" s="54" t="s">
        <v>2583</v>
      </c>
      <c r="K185" s="90" t="str">
        <f t="shared" si="2"/>
        <v>M</v>
      </c>
      <c r="L185">
        <v>153</v>
      </c>
    </row>
    <row r="186" spans="1:12" hidden="1">
      <c r="A186" s="81" t="s">
        <v>1806</v>
      </c>
      <c r="B186" s="88" t="str">
        <f>_xlfn.XLOOKUP(Tabla8[[#This Row],[Codigo Area Liquidacion]],TBLAREA[PLANTA],TBLAREA[PROG])</f>
        <v>01</v>
      </c>
      <c r="C186" s="54" t="s">
        <v>11</v>
      </c>
      <c r="D186" s="88" t="str">
        <f>Tabla8[[#This Row],[Numero Documento]]&amp;Tabla8[[#This Row],[PROG]]&amp;LEFT(Tabla8[[#This Row],[Tipo Empleado]],3)</f>
        <v>0010426807301FIJ</v>
      </c>
      <c r="E186" s="87" t="s">
        <v>195</v>
      </c>
      <c r="F186" s="54" t="s">
        <v>90</v>
      </c>
      <c r="G186" s="87" t="s">
        <v>2581</v>
      </c>
      <c r="H186" s="87" t="s">
        <v>189</v>
      </c>
      <c r="I186" s="55" t="s">
        <v>1488</v>
      </c>
      <c r="J186" s="54" t="s">
        <v>2583</v>
      </c>
      <c r="K186" s="90" t="str">
        <f t="shared" si="2"/>
        <v>M</v>
      </c>
      <c r="L186">
        <v>189</v>
      </c>
    </row>
    <row r="187" spans="1:12" hidden="1">
      <c r="A187" s="81" t="s">
        <v>1807</v>
      </c>
      <c r="B187" s="88" t="str">
        <f>_xlfn.XLOOKUP(Tabla8[[#This Row],[Codigo Area Liquidacion]],TBLAREA[PLANTA],TBLAREA[PROG])</f>
        <v>01</v>
      </c>
      <c r="C187" s="54" t="s">
        <v>11</v>
      </c>
      <c r="D187" s="88" t="str">
        <f>Tabla8[[#This Row],[Numero Documento]]&amp;Tabla8[[#This Row],[PROG]]&amp;LEFT(Tabla8[[#This Row],[Tipo Empleado]],3)</f>
        <v>0010469262901FIJ</v>
      </c>
      <c r="E187" s="87" t="s">
        <v>554</v>
      </c>
      <c r="F187" s="54" t="s">
        <v>555</v>
      </c>
      <c r="G187" s="87" t="s">
        <v>2581</v>
      </c>
      <c r="H187" s="87" t="s">
        <v>189</v>
      </c>
      <c r="I187" s="55" t="s">
        <v>1488</v>
      </c>
      <c r="J187" s="54" t="s">
        <v>2583</v>
      </c>
      <c r="K187" s="90" t="str">
        <f t="shared" si="2"/>
        <v>M</v>
      </c>
      <c r="L187">
        <v>196</v>
      </c>
    </row>
    <row r="188" spans="1:12" hidden="1">
      <c r="A188" s="81" t="s">
        <v>1775</v>
      </c>
      <c r="B188" s="88" t="str">
        <f>_xlfn.XLOOKUP(Tabla8[[#This Row],[Codigo Area Liquidacion]],TBLAREA[PLANTA],TBLAREA[PROG])</f>
        <v>01</v>
      </c>
      <c r="C188" s="54" t="s">
        <v>11</v>
      </c>
      <c r="D188" s="88" t="str">
        <f>Tabla8[[#This Row],[Numero Documento]]&amp;Tabla8[[#This Row],[PROG]]&amp;LEFT(Tabla8[[#This Row],[Tipo Empleado]],3)</f>
        <v>0010855983201FIJ</v>
      </c>
      <c r="E188" s="87" t="s">
        <v>193</v>
      </c>
      <c r="F188" s="54" t="s">
        <v>194</v>
      </c>
      <c r="G188" s="87" t="s">
        <v>2581</v>
      </c>
      <c r="H188" s="87" t="s">
        <v>189</v>
      </c>
      <c r="I188" s="55" t="s">
        <v>1488</v>
      </c>
      <c r="J188" s="54" t="s">
        <v>2583</v>
      </c>
      <c r="K188" s="90" t="str">
        <f t="shared" si="2"/>
        <v>M</v>
      </c>
      <c r="L188">
        <v>268</v>
      </c>
    </row>
    <row r="189" spans="1:12" hidden="1">
      <c r="A189" s="81" t="s">
        <v>1828</v>
      </c>
      <c r="B189" s="88" t="str">
        <f>_xlfn.XLOOKUP(Tabla8[[#This Row],[Codigo Area Liquidacion]],TBLAREA[PLANTA],TBLAREA[PROG])</f>
        <v>01</v>
      </c>
      <c r="C189" s="54" t="s">
        <v>11</v>
      </c>
      <c r="D189" s="88" t="str">
        <f>Tabla8[[#This Row],[Numero Documento]]&amp;Tabla8[[#This Row],[PROG]]&amp;LEFT(Tabla8[[#This Row],[Tipo Empleado]],3)</f>
        <v>0010904513801FIJ</v>
      </c>
      <c r="E189" s="87" t="s">
        <v>196</v>
      </c>
      <c r="F189" s="54" t="s">
        <v>90</v>
      </c>
      <c r="G189" s="87" t="s">
        <v>2581</v>
      </c>
      <c r="H189" s="87" t="s">
        <v>189</v>
      </c>
      <c r="I189" s="55" t="s">
        <v>1488</v>
      </c>
      <c r="J189" s="54" t="s">
        <v>2583</v>
      </c>
      <c r="K189" s="90" t="str">
        <f t="shared" si="2"/>
        <v>M</v>
      </c>
      <c r="L189">
        <v>283</v>
      </c>
    </row>
    <row r="190" spans="1:12" hidden="1">
      <c r="A190" s="81" t="s">
        <v>1982</v>
      </c>
      <c r="B190" s="88" t="str">
        <f>_xlfn.XLOOKUP(Tabla8[[#This Row],[Codigo Area Liquidacion]],TBLAREA[PLANTA],TBLAREA[PROG])</f>
        <v>01</v>
      </c>
      <c r="C190" s="54" t="s">
        <v>11</v>
      </c>
      <c r="D190" s="88" t="str">
        <f>Tabla8[[#This Row],[Numero Documento]]&amp;Tabla8[[#This Row],[PROG]]&amp;LEFT(Tabla8[[#This Row],[Tipo Empleado]],3)</f>
        <v>0011353340001FIJ</v>
      </c>
      <c r="E190" s="87" t="s">
        <v>967</v>
      </c>
      <c r="F190" s="54" t="s">
        <v>10</v>
      </c>
      <c r="G190" s="87" t="s">
        <v>2581</v>
      </c>
      <c r="H190" s="87" t="s">
        <v>189</v>
      </c>
      <c r="I190" s="55" t="s">
        <v>1488</v>
      </c>
      <c r="J190" s="54" t="s">
        <v>2584</v>
      </c>
      <c r="K190" s="90" t="str">
        <f t="shared" si="2"/>
        <v>F</v>
      </c>
      <c r="L190">
        <v>402</v>
      </c>
    </row>
    <row r="191" spans="1:12" hidden="1">
      <c r="A191" s="81" t="s">
        <v>2841</v>
      </c>
      <c r="B191" s="88" t="str">
        <f>_xlfn.XLOOKUP(Tabla8[[#This Row],[Codigo Area Liquidacion]],TBLAREA[PLANTA],TBLAREA[PROG])</f>
        <v>01</v>
      </c>
      <c r="C191" s="54" t="s">
        <v>2510</v>
      </c>
      <c r="D191" s="88" t="str">
        <f>Tabla8[[#This Row],[Numero Documento]]&amp;Tabla8[[#This Row],[PROG]]&amp;LEFT(Tabla8[[#This Row],[Tipo Empleado]],3)</f>
        <v>0011438829101EMP</v>
      </c>
      <c r="E191" s="87" t="s">
        <v>3106</v>
      </c>
      <c r="F191" s="54" t="s">
        <v>192</v>
      </c>
      <c r="G191" s="87" t="s">
        <v>2581</v>
      </c>
      <c r="H191" s="87" t="s">
        <v>189</v>
      </c>
      <c r="I191" s="55" t="s">
        <v>1488</v>
      </c>
      <c r="J191" s="54" t="s">
        <v>2584</v>
      </c>
      <c r="K191" s="90" t="str">
        <f t="shared" si="2"/>
        <v>F</v>
      </c>
      <c r="L191">
        <v>427</v>
      </c>
    </row>
    <row r="192" spans="1:12" hidden="1">
      <c r="A192" s="81" t="s">
        <v>3035</v>
      </c>
      <c r="B192" s="88" t="str">
        <f>_xlfn.XLOOKUP(Tabla8[[#This Row],[Codigo Area Liquidacion]],TBLAREA[PLANTA],TBLAREA[PROG])</f>
        <v>01</v>
      </c>
      <c r="C192" s="54" t="s">
        <v>2510</v>
      </c>
      <c r="D192" s="88" t="str">
        <f>Tabla8[[#This Row],[Numero Documento]]&amp;Tabla8[[#This Row],[PROG]]&amp;LEFT(Tabla8[[#This Row],[Tipo Empleado]],3)</f>
        <v>0011545615401EMP</v>
      </c>
      <c r="E192" s="87" t="s">
        <v>3034</v>
      </c>
      <c r="F192" s="54" t="s">
        <v>129</v>
      </c>
      <c r="G192" s="87" t="s">
        <v>2581</v>
      </c>
      <c r="H192" s="87" t="s">
        <v>189</v>
      </c>
      <c r="I192" s="55" t="s">
        <v>1488</v>
      </c>
      <c r="J192" s="54" t="s">
        <v>2583</v>
      </c>
      <c r="K192" s="90" t="str">
        <f t="shared" si="2"/>
        <v>M</v>
      </c>
      <c r="L192">
        <v>448</v>
      </c>
    </row>
    <row r="193" spans="1:12" hidden="1">
      <c r="A193" s="81" t="s">
        <v>1999</v>
      </c>
      <c r="B193" s="88" t="str">
        <f>_xlfn.XLOOKUP(Tabla8[[#This Row],[Codigo Area Liquidacion]],TBLAREA[PLANTA],TBLAREA[PROG])</f>
        <v>01</v>
      </c>
      <c r="C193" s="54" t="s">
        <v>11</v>
      </c>
      <c r="D193" s="88" t="str">
        <f>Tabla8[[#This Row],[Numero Documento]]&amp;Tabla8[[#This Row],[PROG]]&amp;LEFT(Tabla8[[#This Row],[Tipo Empleado]],3)</f>
        <v>0011814510101FIJ</v>
      </c>
      <c r="E193" s="87" t="s">
        <v>1008</v>
      </c>
      <c r="F193" s="54" t="s">
        <v>360</v>
      </c>
      <c r="G193" s="87" t="s">
        <v>2581</v>
      </c>
      <c r="H193" s="87" t="s">
        <v>189</v>
      </c>
      <c r="I193" s="55" t="s">
        <v>1488</v>
      </c>
      <c r="J193" s="54" t="s">
        <v>2583</v>
      </c>
      <c r="K193" s="90" t="str">
        <f t="shared" si="2"/>
        <v>M</v>
      </c>
      <c r="L193">
        <v>522</v>
      </c>
    </row>
    <row r="194" spans="1:12" hidden="1">
      <c r="A194" s="81" t="s">
        <v>2887</v>
      </c>
      <c r="B194" s="88" t="str">
        <f>_xlfn.XLOOKUP(Tabla8[[#This Row],[Codigo Area Liquidacion]],TBLAREA[PLANTA],TBLAREA[PROG])</f>
        <v>01</v>
      </c>
      <c r="C194" s="54" t="s">
        <v>2510</v>
      </c>
      <c r="D194" s="88" t="str">
        <f>Tabla8[[#This Row],[Numero Documento]]&amp;Tabla8[[#This Row],[PROG]]&amp;LEFT(Tabla8[[#This Row],[Tipo Empleado]],3)</f>
        <v>0310259752701EMP</v>
      </c>
      <c r="E194" s="87" t="s">
        <v>2886</v>
      </c>
      <c r="F194" s="54" t="s">
        <v>256</v>
      </c>
      <c r="G194" s="87" t="s">
        <v>2581</v>
      </c>
      <c r="H194" s="87" t="s">
        <v>189</v>
      </c>
      <c r="I194" s="55" t="s">
        <v>1488</v>
      </c>
      <c r="J194" s="54" t="s">
        <v>2583</v>
      </c>
      <c r="K194" s="90" t="str">
        <f t="shared" si="2"/>
        <v>M</v>
      </c>
      <c r="L194">
        <v>763</v>
      </c>
    </row>
    <row r="195" spans="1:12" hidden="1">
      <c r="A195" s="81" t="s">
        <v>3029</v>
      </c>
      <c r="B195" s="88" t="str">
        <f>_xlfn.XLOOKUP(Tabla8[[#This Row],[Codigo Area Liquidacion]],TBLAREA[PLANTA],TBLAREA[PROG])</f>
        <v>01</v>
      </c>
      <c r="C195" s="54" t="s">
        <v>2510</v>
      </c>
      <c r="D195" s="88" t="str">
        <f>Tabla8[[#This Row],[Numero Documento]]&amp;Tabla8[[#This Row],[PROG]]&amp;LEFT(Tabla8[[#This Row],[Tipo Empleado]],3)</f>
        <v>4020058304101EMP</v>
      </c>
      <c r="E195" s="87" t="s">
        <v>3028</v>
      </c>
      <c r="F195" s="54" t="s">
        <v>453</v>
      </c>
      <c r="G195" s="87" t="s">
        <v>2581</v>
      </c>
      <c r="H195" s="87" t="s">
        <v>189</v>
      </c>
      <c r="I195" s="55" t="s">
        <v>1488</v>
      </c>
      <c r="J195" s="54" t="s">
        <v>2584</v>
      </c>
      <c r="K195" s="90" t="str">
        <f t="shared" si="2"/>
        <v>F</v>
      </c>
      <c r="L195">
        <v>1058</v>
      </c>
    </row>
    <row r="196" spans="1:12" hidden="1">
      <c r="A196" s="81" t="s">
        <v>3091</v>
      </c>
      <c r="B196" s="88" t="str">
        <f>_xlfn.XLOOKUP(Tabla8[[#This Row],[Codigo Area Liquidacion]],TBLAREA[PLANTA],TBLAREA[PROG])</f>
        <v>01</v>
      </c>
      <c r="C196" s="54" t="s">
        <v>2510</v>
      </c>
      <c r="D196" s="88" t="str">
        <f>Tabla8[[#This Row],[Numero Documento]]&amp;Tabla8[[#This Row],[PROG]]&amp;LEFT(Tabla8[[#This Row],[Tipo Empleado]],3)</f>
        <v>4021406352701EMP</v>
      </c>
      <c r="E196" s="87" t="s">
        <v>3090</v>
      </c>
      <c r="F196" s="54" t="s">
        <v>192</v>
      </c>
      <c r="G196" s="87" t="s">
        <v>2581</v>
      </c>
      <c r="H196" s="87" t="s">
        <v>189</v>
      </c>
      <c r="I196" s="55" t="s">
        <v>1488</v>
      </c>
      <c r="J196" s="54" t="s">
        <v>2584</v>
      </c>
      <c r="K196" s="90" t="str">
        <f t="shared" ref="K196:K259" si="3">LEFT(J196,1)</f>
        <v>F</v>
      </c>
      <c r="L196">
        <v>1091</v>
      </c>
    </row>
    <row r="197" spans="1:12" hidden="1">
      <c r="A197" s="81" t="s">
        <v>1759</v>
      </c>
      <c r="B197" s="88" t="str">
        <f>_xlfn.XLOOKUP(Tabla8[[#This Row],[Codigo Area Liquidacion]],TBLAREA[PLANTA],TBLAREA[PROG])</f>
        <v>01</v>
      </c>
      <c r="C197" s="54" t="s">
        <v>11</v>
      </c>
      <c r="D197" s="88" t="str">
        <f>Tabla8[[#This Row],[Numero Documento]]&amp;Tabla8[[#This Row],[PROG]]&amp;LEFT(Tabla8[[#This Row],[Tipo Empleado]],3)</f>
        <v>0010041192501FIJ</v>
      </c>
      <c r="E197" s="87" t="s">
        <v>188</v>
      </c>
      <c r="F197" s="54" t="s">
        <v>190</v>
      </c>
      <c r="G197" s="87" t="s">
        <v>2581</v>
      </c>
      <c r="H197" s="87" t="s">
        <v>201</v>
      </c>
      <c r="I197" s="55" t="s">
        <v>1467</v>
      </c>
      <c r="J197" s="54" t="s">
        <v>2583</v>
      </c>
      <c r="K197" s="90" t="str">
        <f t="shared" si="3"/>
        <v>M</v>
      </c>
      <c r="L197">
        <v>33</v>
      </c>
    </row>
    <row r="198" spans="1:12" hidden="1">
      <c r="A198" s="81" t="s">
        <v>1915</v>
      </c>
      <c r="B198" s="88" t="str">
        <f>_xlfn.XLOOKUP(Tabla8[[#This Row],[Codigo Area Liquidacion]],TBLAREA[PLANTA],TBLAREA[PROG])</f>
        <v>01</v>
      </c>
      <c r="C198" s="54" t="s">
        <v>11</v>
      </c>
      <c r="D198" s="88" t="str">
        <f>Tabla8[[#This Row],[Numero Documento]]&amp;Tabla8[[#This Row],[PROG]]&amp;LEFT(Tabla8[[#This Row],[Tipo Empleado]],3)</f>
        <v>0010903137701FIJ</v>
      </c>
      <c r="E198" s="87" t="s">
        <v>200</v>
      </c>
      <c r="F198" s="54" t="s">
        <v>8</v>
      </c>
      <c r="G198" s="87" t="s">
        <v>2581</v>
      </c>
      <c r="H198" s="87" t="s">
        <v>201</v>
      </c>
      <c r="I198" s="55" t="s">
        <v>1467</v>
      </c>
      <c r="J198" s="54" t="s">
        <v>2584</v>
      </c>
      <c r="K198" s="90" t="str">
        <f t="shared" si="3"/>
        <v>F</v>
      </c>
      <c r="L198">
        <v>282</v>
      </c>
    </row>
    <row r="199" spans="1:12" hidden="1">
      <c r="A199" s="81" t="s">
        <v>1880</v>
      </c>
      <c r="B199" s="88" t="str">
        <f>_xlfn.XLOOKUP(Tabla8[[#This Row],[Codigo Area Liquidacion]],TBLAREA[PLANTA],TBLAREA[PROG])</f>
        <v>01</v>
      </c>
      <c r="C199" s="54" t="s">
        <v>11</v>
      </c>
      <c r="D199" s="88" t="str">
        <f>Tabla8[[#This Row],[Numero Documento]]&amp;Tabla8[[#This Row],[PROG]]&amp;LEFT(Tabla8[[#This Row],[Tipo Empleado]],3)</f>
        <v>0011066030501FIJ</v>
      </c>
      <c r="E199" s="87" t="s">
        <v>955</v>
      </c>
      <c r="F199" s="54" t="s">
        <v>647</v>
      </c>
      <c r="G199" s="87" t="s">
        <v>2581</v>
      </c>
      <c r="H199" s="87" t="s">
        <v>201</v>
      </c>
      <c r="I199" s="55" t="s">
        <v>1467</v>
      </c>
      <c r="J199" s="54" t="s">
        <v>2583</v>
      </c>
      <c r="K199" s="90" t="str">
        <f t="shared" si="3"/>
        <v>M</v>
      </c>
      <c r="L199">
        <v>329</v>
      </c>
    </row>
    <row r="200" spans="1:12" hidden="1">
      <c r="A200" s="81" t="s">
        <v>2371</v>
      </c>
      <c r="B200" s="88" t="str">
        <f>_xlfn.XLOOKUP(Tabla8[[#This Row],[Codigo Area Liquidacion]],TBLAREA[PLANTA],TBLAREA[PROG])</f>
        <v>01</v>
      </c>
      <c r="C200" s="54" t="s">
        <v>2510</v>
      </c>
      <c r="D200" s="88" t="str">
        <f>Tabla8[[#This Row],[Numero Documento]]&amp;Tabla8[[#This Row],[PROG]]&amp;LEFT(Tabla8[[#This Row],[Tipo Empleado]],3)</f>
        <v>0011774089401EMP</v>
      </c>
      <c r="E200" s="87" t="s">
        <v>1656</v>
      </c>
      <c r="F200" s="54" t="s">
        <v>129</v>
      </c>
      <c r="G200" s="87" t="s">
        <v>2581</v>
      </c>
      <c r="H200" s="87" t="s">
        <v>201</v>
      </c>
      <c r="I200" s="55" t="s">
        <v>1467</v>
      </c>
      <c r="J200" s="54" t="s">
        <v>2584</v>
      </c>
      <c r="K200" s="90" t="str">
        <f t="shared" si="3"/>
        <v>F</v>
      </c>
      <c r="L200">
        <v>506</v>
      </c>
    </row>
    <row r="201" spans="1:12" hidden="1">
      <c r="A201" s="81" t="s">
        <v>2798</v>
      </c>
      <c r="B201" s="88" t="str">
        <f>_xlfn.XLOOKUP(Tabla8[[#This Row],[Codigo Area Liquidacion]],TBLAREA[PLANTA],TBLAREA[PROG])</f>
        <v>01</v>
      </c>
      <c r="C201" s="54" t="s">
        <v>11</v>
      </c>
      <c r="D201" s="88" t="str">
        <f>Tabla8[[#This Row],[Numero Documento]]&amp;Tabla8[[#This Row],[PROG]]&amp;LEFT(Tabla8[[#This Row],[Tipo Empleado]],3)</f>
        <v>4022519805601FIJ</v>
      </c>
      <c r="E201" s="87" t="s">
        <v>2797</v>
      </c>
      <c r="F201" s="54" t="s">
        <v>10</v>
      </c>
      <c r="G201" s="87" t="s">
        <v>2581</v>
      </c>
      <c r="H201" s="87" t="s">
        <v>201</v>
      </c>
      <c r="I201" s="55" t="s">
        <v>1467</v>
      </c>
      <c r="J201" s="54" t="s">
        <v>2584</v>
      </c>
      <c r="K201" s="90" t="str">
        <f t="shared" si="3"/>
        <v>F</v>
      </c>
      <c r="L201">
        <v>1166</v>
      </c>
    </row>
    <row r="202" spans="1:12" hidden="1">
      <c r="A202" s="81" t="s">
        <v>1603</v>
      </c>
      <c r="B202" s="88" t="str">
        <f>_xlfn.XLOOKUP(Tabla8[[#This Row],[Codigo Area Liquidacion]],TBLAREA[PLANTA],TBLAREA[PROG])</f>
        <v>01</v>
      </c>
      <c r="C202" s="54" t="s">
        <v>11</v>
      </c>
      <c r="D202" s="88" t="str">
        <f>Tabla8[[#This Row],[Numero Documento]]&amp;Tabla8[[#This Row],[PROG]]&amp;LEFT(Tabla8[[#This Row],[Tipo Empleado]],3)</f>
        <v>0010411248701FIJ</v>
      </c>
      <c r="E202" s="87" t="s">
        <v>1602</v>
      </c>
      <c r="F202" s="54" t="s">
        <v>2600</v>
      </c>
      <c r="G202" s="87" t="s">
        <v>2581</v>
      </c>
      <c r="H202" s="87" t="s">
        <v>204</v>
      </c>
      <c r="I202" s="55" t="s">
        <v>3103</v>
      </c>
      <c r="J202" s="54" t="s">
        <v>2583</v>
      </c>
      <c r="K202" s="90" t="str">
        <f t="shared" si="3"/>
        <v>M</v>
      </c>
      <c r="L202">
        <v>185</v>
      </c>
    </row>
    <row r="203" spans="1:12" hidden="1">
      <c r="A203" s="81" t="s">
        <v>1118</v>
      </c>
      <c r="B203" s="88" t="str">
        <f>_xlfn.XLOOKUP(Tabla8[[#This Row],[Codigo Area Liquidacion]],TBLAREA[PLANTA],TBLAREA[PROG])</f>
        <v>01</v>
      </c>
      <c r="C203" s="54" t="s">
        <v>11</v>
      </c>
      <c r="D203" s="88" t="str">
        <f>Tabla8[[#This Row],[Numero Documento]]&amp;Tabla8[[#This Row],[PROG]]&amp;LEFT(Tabla8[[#This Row],[Tipo Empleado]],3)</f>
        <v>0011188872301FIJ</v>
      </c>
      <c r="E203" s="87" t="s">
        <v>216</v>
      </c>
      <c r="F203" s="54" t="s">
        <v>15</v>
      </c>
      <c r="G203" s="87" t="s">
        <v>2581</v>
      </c>
      <c r="H203" s="87" t="s">
        <v>204</v>
      </c>
      <c r="I203" s="55" t="s">
        <v>3103</v>
      </c>
      <c r="J203" s="54" t="s">
        <v>2583</v>
      </c>
      <c r="K203" s="90" t="str">
        <f t="shared" si="3"/>
        <v>M</v>
      </c>
      <c r="L203">
        <v>366</v>
      </c>
    </row>
    <row r="204" spans="1:12" hidden="1">
      <c r="A204" s="81" t="s">
        <v>2753</v>
      </c>
      <c r="B204" s="88" t="str">
        <f>_xlfn.XLOOKUP(Tabla8[[#This Row],[Codigo Area Liquidacion]],TBLAREA[PLANTA],TBLAREA[PROG])</f>
        <v>01</v>
      </c>
      <c r="C204" s="54" t="s">
        <v>2510</v>
      </c>
      <c r="D204" s="88" t="str">
        <f>Tabla8[[#This Row],[Numero Documento]]&amp;Tabla8[[#This Row],[PROG]]&amp;LEFT(Tabla8[[#This Row],[Tipo Empleado]],3)</f>
        <v>0011503337501EMP</v>
      </c>
      <c r="E204" s="87" t="s">
        <v>2752</v>
      </c>
      <c r="F204" s="54" t="s">
        <v>2585</v>
      </c>
      <c r="G204" s="87" t="s">
        <v>2581</v>
      </c>
      <c r="H204" s="87" t="s">
        <v>204</v>
      </c>
      <c r="I204" s="55" t="s">
        <v>3103</v>
      </c>
      <c r="J204" s="54" t="s">
        <v>2584</v>
      </c>
      <c r="K204" s="90" t="str">
        <f t="shared" si="3"/>
        <v>F</v>
      </c>
      <c r="L204">
        <v>440</v>
      </c>
    </row>
    <row r="205" spans="1:12" hidden="1">
      <c r="A205" s="81" t="s">
        <v>2762</v>
      </c>
      <c r="B205" s="88" t="str">
        <f>_xlfn.XLOOKUP(Tabla8[[#This Row],[Codigo Area Liquidacion]],TBLAREA[PLANTA],TBLAREA[PROG])</f>
        <v>01</v>
      </c>
      <c r="C205" s="54" t="s">
        <v>2510</v>
      </c>
      <c r="D205" s="88" t="str">
        <f>Tabla8[[#This Row],[Numero Documento]]&amp;Tabla8[[#This Row],[PROG]]&amp;LEFT(Tabla8[[#This Row],[Tipo Empleado]],3)</f>
        <v>2230119483701EMP</v>
      </c>
      <c r="E205" s="87" t="s">
        <v>2773</v>
      </c>
      <c r="F205" s="54" t="s">
        <v>2585</v>
      </c>
      <c r="G205" s="87" t="s">
        <v>2581</v>
      </c>
      <c r="H205" s="87" t="s">
        <v>204</v>
      </c>
      <c r="I205" s="55" t="s">
        <v>3103</v>
      </c>
      <c r="J205" s="54" t="s">
        <v>2584</v>
      </c>
      <c r="K205" s="90" t="str">
        <f t="shared" si="3"/>
        <v>F</v>
      </c>
      <c r="L205">
        <v>1000</v>
      </c>
    </row>
    <row r="206" spans="1:12" hidden="1">
      <c r="A206" s="81" t="s">
        <v>2300</v>
      </c>
      <c r="B206" s="88" t="str">
        <f>_xlfn.XLOOKUP(Tabla8[[#This Row],[Codigo Area Liquidacion]],TBLAREA[PLANTA],TBLAREA[PROG])</f>
        <v>01</v>
      </c>
      <c r="C206" s="54" t="s">
        <v>2510</v>
      </c>
      <c r="D206" s="88" t="str">
        <f>Tabla8[[#This Row],[Numero Documento]]&amp;Tabla8[[#This Row],[PROG]]&amp;LEFT(Tabla8[[#This Row],[Tipo Empleado]],3)</f>
        <v>2240033787301EMP</v>
      </c>
      <c r="E206" s="87" t="s">
        <v>1405</v>
      </c>
      <c r="F206" s="54" t="s">
        <v>2585</v>
      </c>
      <c r="G206" s="87" t="s">
        <v>2581</v>
      </c>
      <c r="H206" s="87" t="s">
        <v>204</v>
      </c>
      <c r="I206" s="55" t="s">
        <v>2513</v>
      </c>
      <c r="J206" s="54" t="s">
        <v>2584</v>
      </c>
      <c r="K206" s="90" t="str">
        <f t="shared" si="3"/>
        <v>F</v>
      </c>
      <c r="L206">
        <v>1014</v>
      </c>
    </row>
    <row r="207" spans="1:12" hidden="1">
      <c r="A207" s="81" t="s">
        <v>2328</v>
      </c>
      <c r="B207" s="88" t="str">
        <f>_xlfn.XLOOKUP(Tabla8[[#This Row],[Codigo Area Liquidacion]],TBLAREA[PLANTA],TBLAREA[PROG])</f>
        <v>01</v>
      </c>
      <c r="C207" s="54" t="s">
        <v>2510</v>
      </c>
      <c r="D207" s="88" t="str">
        <f>Tabla8[[#This Row],[Numero Documento]]&amp;Tabla8[[#This Row],[PROG]]&amp;LEFT(Tabla8[[#This Row],[Tipo Empleado]],3)</f>
        <v>2250032297301EMP</v>
      </c>
      <c r="E207" s="87" t="s">
        <v>1743</v>
      </c>
      <c r="F207" s="54" t="s">
        <v>2585</v>
      </c>
      <c r="G207" s="87" t="s">
        <v>2581</v>
      </c>
      <c r="H207" s="87" t="s">
        <v>204</v>
      </c>
      <c r="I207" s="55" t="s">
        <v>3103</v>
      </c>
      <c r="J207" s="54" t="s">
        <v>2584</v>
      </c>
      <c r="K207" s="90" t="str">
        <f t="shared" si="3"/>
        <v>F</v>
      </c>
      <c r="L207">
        <v>1036</v>
      </c>
    </row>
    <row r="208" spans="1:12" hidden="1">
      <c r="A208" s="81" t="s">
        <v>2387</v>
      </c>
      <c r="B208" s="88" t="str">
        <f>_xlfn.XLOOKUP(Tabla8[[#This Row],[Codigo Area Liquidacion]],TBLAREA[PLANTA],TBLAREA[PROG])</f>
        <v>01</v>
      </c>
      <c r="C208" s="54" t="s">
        <v>2510</v>
      </c>
      <c r="D208" s="88" t="str">
        <f>Tabla8[[#This Row],[Numero Documento]]&amp;Tabla8[[#This Row],[PROG]]&amp;LEFT(Tabla8[[#This Row],[Tipo Empleado]],3)</f>
        <v>4022180101801EMP</v>
      </c>
      <c r="E208" s="87" t="s">
        <v>1442</v>
      </c>
      <c r="F208" s="54" t="s">
        <v>2585</v>
      </c>
      <c r="G208" s="87" t="s">
        <v>2581</v>
      </c>
      <c r="H208" s="87" t="s">
        <v>204</v>
      </c>
      <c r="I208" s="55" t="s">
        <v>3103</v>
      </c>
      <c r="J208" s="54" t="s">
        <v>2584</v>
      </c>
      <c r="K208" s="90" t="str">
        <f t="shared" si="3"/>
        <v>F</v>
      </c>
      <c r="L208">
        <v>1120</v>
      </c>
    </row>
    <row r="209" spans="1:12" hidden="1">
      <c r="A209" s="81" t="s">
        <v>2329</v>
      </c>
      <c r="B209" s="88" t="str">
        <f>_xlfn.XLOOKUP(Tabla8[[#This Row],[Codigo Area Liquidacion]],TBLAREA[PLANTA],TBLAREA[PROG])</f>
        <v>01</v>
      </c>
      <c r="C209" s="54" t="s">
        <v>2510</v>
      </c>
      <c r="D209" s="88" t="str">
        <f>Tabla8[[#This Row],[Numero Documento]]&amp;Tabla8[[#This Row],[PROG]]&amp;LEFT(Tabla8[[#This Row],[Tipo Empleado]],3)</f>
        <v>4022324997601EMP</v>
      </c>
      <c r="E209" s="87" t="s">
        <v>2515</v>
      </c>
      <c r="F209" s="54" t="s">
        <v>2585</v>
      </c>
      <c r="G209" s="87" t="s">
        <v>2581</v>
      </c>
      <c r="H209" s="87" t="s">
        <v>204</v>
      </c>
      <c r="I209" s="55" t="s">
        <v>3103</v>
      </c>
      <c r="J209" s="54" t="s">
        <v>2584</v>
      </c>
      <c r="K209" s="90" t="str">
        <f t="shared" si="3"/>
        <v>F</v>
      </c>
      <c r="L209">
        <v>1143</v>
      </c>
    </row>
    <row r="210" spans="1:12">
      <c r="A210" s="82" t="s">
        <v>4945</v>
      </c>
      <c r="B210" s="89" t="s">
        <v>2552</v>
      </c>
      <c r="C210" s="54" t="s">
        <v>4943</v>
      </c>
      <c r="D210" s="88" t="str">
        <f>Tabla8[[#This Row],[Numero Documento]]&amp;Tabla8[[#This Row],[PROG]]&amp;LEFT(Tabla8[[#This Row],[Tipo Empleado]],3)</f>
        <v>0011935246601PER</v>
      </c>
      <c r="E210" s="87" t="s">
        <v>4944</v>
      </c>
      <c r="F210" s="54" t="s">
        <v>4946</v>
      </c>
      <c r="G210" s="87" t="s">
        <v>2581</v>
      </c>
      <c r="H210" s="87" t="s">
        <v>204</v>
      </c>
      <c r="I210" s="55" t="s">
        <v>3103</v>
      </c>
      <c r="J210" s="54" t="s">
        <v>2584</v>
      </c>
      <c r="K210" s="90" t="str">
        <f t="shared" si="3"/>
        <v>F</v>
      </c>
      <c r="L210">
        <v>1235</v>
      </c>
    </row>
    <row r="211" spans="1:12" hidden="1">
      <c r="A211" s="81" t="s">
        <v>1888</v>
      </c>
      <c r="B211" s="88" t="str">
        <f>_xlfn.XLOOKUP(Tabla8[[#This Row],[Codigo Area Liquidacion]],TBLAREA[PLANTA],TBLAREA[PROG])</f>
        <v>01</v>
      </c>
      <c r="C211" s="54" t="s">
        <v>11</v>
      </c>
      <c r="D211" s="88" t="str">
        <f>Tabla8[[#This Row],[Numero Documento]]&amp;Tabla8[[#This Row],[PROG]]&amp;LEFT(Tabla8[[#This Row],[Tipo Empleado]],3)</f>
        <v>0011149723601FIJ</v>
      </c>
      <c r="E211" s="87" t="s">
        <v>911</v>
      </c>
      <c r="F211" s="54" t="s">
        <v>254</v>
      </c>
      <c r="G211" s="87" t="s">
        <v>2581</v>
      </c>
      <c r="H211" s="87" t="s">
        <v>210</v>
      </c>
      <c r="I211" s="55" t="s">
        <v>1468</v>
      </c>
      <c r="J211" s="54" t="s">
        <v>2584</v>
      </c>
      <c r="K211" s="90" t="str">
        <f t="shared" si="3"/>
        <v>F</v>
      </c>
      <c r="L211">
        <v>349</v>
      </c>
    </row>
    <row r="212" spans="1:12" hidden="1">
      <c r="A212" s="81" t="s">
        <v>2274</v>
      </c>
      <c r="B212" s="88" t="str">
        <f>_xlfn.XLOOKUP(Tabla8[[#This Row],[Codigo Area Liquidacion]],TBLAREA[PLANTA],TBLAREA[PROG])</f>
        <v>01</v>
      </c>
      <c r="C212" s="54" t="s">
        <v>2510</v>
      </c>
      <c r="D212" s="88" t="str">
        <f>Tabla8[[#This Row],[Numero Documento]]&amp;Tabla8[[#This Row],[PROG]]&amp;LEFT(Tabla8[[#This Row],[Tipo Empleado]],3)</f>
        <v>0011833417601EMP</v>
      </c>
      <c r="E212" s="87" t="s">
        <v>1623</v>
      </c>
      <c r="F212" s="54" t="s">
        <v>129</v>
      </c>
      <c r="G212" s="87" t="s">
        <v>2581</v>
      </c>
      <c r="H212" s="87" t="s">
        <v>210</v>
      </c>
      <c r="I212" s="55" t="s">
        <v>1468</v>
      </c>
      <c r="J212" s="54" t="s">
        <v>2584</v>
      </c>
      <c r="K212" s="90" t="str">
        <f t="shared" si="3"/>
        <v>F</v>
      </c>
      <c r="L212">
        <v>529</v>
      </c>
    </row>
    <row r="213" spans="1:12" hidden="1">
      <c r="A213" s="81" t="s">
        <v>1144</v>
      </c>
      <c r="B213" s="88" t="str">
        <f>_xlfn.XLOOKUP(Tabla8[[#This Row],[Codigo Area Liquidacion]],TBLAREA[PLANTA],TBLAREA[PROG])</f>
        <v>01</v>
      </c>
      <c r="C213" s="54" t="s">
        <v>11</v>
      </c>
      <c r="D213" s="88" t="str">
        <f>Tabla8[[#This Row],[Numero Documento]]&amp;Tabla8[[#This Row],[PROG]]&amp;LEFT(Tabla8[[#This Row],[Tipo Empleado]],3)</f>
        <v>0820022689501FIJ</v>
      </c>
      <c r="E213" s="87" t="s">
        <v>209</v>
      </c>
      <c r="F213" s="54" t="s">
        <v>211</v>
      </c>
      <c r="G213" s="87" t="s">
        <v>2581</v>
      </c>
      <c r="H213" s="87" t="s">
        <v>210</v>
      </c>
      <c r="I213" s="55" t="s">
        <v>1468</v>
      </c>
      <c r="J213" s="54" t="s">
        <v>2584</v>
      </c>
      <c r="K213" s="90" t="str">
        <f t="shared" si="3"/>
        <v>F</v>
      </c>
      <c r="L213">
        <v>943</v>
      </c>
    </row>
    <row r="214" spans="1:12" hidden="1">
      <c r="A214" s="81" t="s">
        <v>3058</v>
      </c>
      <c r="B214" s="88" t="str">
        <f>_xlfn.XLOOKUP(Tabla8[[#This Row],[Codigo Area Liquidacion]],TBLAREA[PLANTA],TBLAREA[PROG])</f>
        <v>01</v>
      </c>
      <c r="C214" s="54" t="s">
        <v>2510</v>
      </c>
      <c r="D214" s="88" t="str">
        <f>Tabla8[[#This Row],[Numero Documento]]&amp;Tabla8[[#This Row],[PROG]]&amp;LEFT(Tabla8[[#This Row],[Tipo Empleado]],3)</f>
        <v>2250028712701EMP</v>
      </c>
      <c r="E214" s="87" t="s">
        <v>3057</v>
      </c>
      <c r="F214" s="54" t="s">
        <v>1513</v>
      </c>
      <c r="G214" s="87" t="s">
        <v>2581</v>
      </c>
      <c r="H214" s="87" t="s">
        <v>210</v>
      </c>
      <c r="I214" s="55" t="s">
        <v>1468</v>
      </c>
      <c r="J214" s="54" t="s">
        <v>2584</v>
      </c>
      <c r="K214" s="90" t="str">
        <f t="shared" si="3"/>
        <v>F</v>
      </c>
      <c r="L214">
        <v>1033</v>
      </c>
    </row>
    <row r="215" spans="1:12" hidden="1">
      <c r="A215" s="81" t="s">
        <v>1154</v>
      </c>
      <c r="B215" s="88" t="str">
        <f>_xlfn.XLOOKUP(Tabla8[[#This Row],[Codigo Area Liquidacion]],TBLAREA[PLANTA],TBLAREA[PROG])</f>
        <v>01</v>
      </c>
      <c r="C215" s="54" t="s">
        <v>11</v>
      </c>
      <c r="D215" s="88" t="str">
        <f>Tabla8[[#This Row],[Numero Documento]]&amp;Tabla8[[#This Row],[PROG]]&amp;LEFT(Tabla8[[#This Row],[Tipo Empleado]],3)</f>
        <v>2230024512701FIJ</v>
      </c>
      <c r="E215" s="87" t="s">
        <v>2587</v>
      </c>
      <c r="F215" s="54" t="s">
        <v>10</v>
      </c>
      <c r="G215" s="87" t="s">
        <v>2581</v>
      </c>
      <c r="H215" s="87" t="s">
        <v>1712</v>
      </c>
      <c r="I215" s="55" t="s">
        <v>1506</v>
      </c>
      <c r="J215" s="54" t="s">
        <v>2584</v>
      </c>
      <c r="K215" s="90" t="str">
        <f t="shared" si="3"/>
        <v>F</v>
      </c>
      <c r="L215">
        <v>982</v>
      </c>
    </row>
    <row r="216" spans="1:12" hidden="1">
      <c r="A216" s="81" t="s">
        <v>1782</v>
      </c>
      <c r="B216" s="88" t="str">
        <f>_xlfn.XLOOKUP(Tabla8[[#This Row],[Codigo Area Liquidacion]],TBLAREA[PLANTA],TBLAREA[PROG])</f>
        <v>01</v>
      </c>
      <c r="C216" s="54" t="s">
        <v>11</v>
      </c>
      <c r="D216" s="88" t="str">
        <f>Tabla8[[#This Row],[Numero Documento]]&amp;Tabla8[[#This Row],[PROG]]&amp;LEFT(Tabla8[[#This Row],[Tipo Empleado]],3)</f>
        <v>0010072471501FIJ</v>
      </c>
      <c r="E216" s="87" t="s">
        <v>212</v>
      </c>
      <c r="F216" s="54" t="s">
        <v>15</v>
      </c>
      <c r="G216" s="87" t="s">
        <v>2581</v>
      </c>
      <c r="H216" s="87" t="s">
        <v>1708</v>
      </c>
      <c r="I216" s="55" t="s">
        <v>1462</v>
      </c>
      <c r="J216" s="54" t="s">
        <v>2583</v>
      </c>
      <c r="K216" s="90" t="str">
        <f t="shared" si="3"/>
        <v>M</v>
      </c>
      <c r="L216">
        <v>60</v>
      </c>
    </row>
    <row r="217" spans="1:12" hidden="1">
      <c r="A217" s="81" t="s">
        <v>1868</v>
      </c>
      <c r="B217" s="88" t="str">
        <f>_xlfn.XLOOKUP(Tabla8[[#This Row],[Codigo Area Liquidacion]],TBLAREA[PLANTA],TBLAREA[PROG])</f>
        <v>01</v>
      </c>
      <c r="C217" s="54" t="s">
        <v>11</v>
      </c>
      <c r="D217" s="88" t="str">
        <f>Tabla8[[#This Row],[Numero Documento]]&amp;Tabla8[[#This Row],[PROG]]&amp;LEFT(Tabla8[[#This Row],[Tipo Empleado]],3)</f>
        <v>0011282603701FIJ</v>
      </c>
      <c r="E217" s="87" t="s">
        <v>217</v>
      </c>
      <c r="F217" s="54" t="s">
        <v>15</v>
      </c>
      <c r="G217" s="87" t="s">
        <v>2581</v>
      </c>
      <c r="H217" s="87" t="s">
        <v>1708</v>
      </c>
      <c r="I217" s="55" t="s">
        <v>1462</v>
      </c>
      <c r="J217" s="54" t="s">
        <v>2583</v>
      </c>
      <c r="K217" s="90" t="str">
        <f t="shared" si="3"/>
        <v>M</v>
      </c>
      <c r="L217">
        <v>387</v>
      </c>
    </row>
    <row r="218" spans="1:12" hidden="1">
      <c r="A218" s="81" t="s">
        <v>1168</v>
      </c>
      <c r="B218" s="88" t="str">
        <f>_xlfn.XLOOKUP(Tabla8[[#This Row],[Codigo Area Liquidacion]],TBLAREA[PLANTA],TBLAREA[PROG])</f>
        <v>01</v>
      </c>
      <c r="C218" s="54" t="s">
        <v>11</v>
      </c>
      <c r="D218" s="88" t="str">
        <f>Tabla8[[#This Row],[Numero Documento]]&amp;Tabla8[[#This Row],[PROG]]&amp;LEFT(Tabla8[[#This Row],[Tipo Empleado]],3)</f>
        <v>0011320018201FIJ</v>
      </c>
      <c r="E218" s="87" t="s">
        <v>218</v>
      </c>
      <c r="F218" s="54" t="s">
        <v>42</v>
      </c>
      <c r="G218" s="87" t="s">
        <v>2581</v>
      </c>
      <c r="H218" s="87" t="s">
        <v>1708</v>
      </c>
      <c r="I218" s="55" t="s">
        <v>1462</v>
      </c>
      <c r="J218" s="54" t="s">
        <v>2583</v>
      </c>
      <c r="K218" s="90" t="str">
        <f t="shared" si="3"/>
        <v>M</v>
      </c>
      <c r="L218">
        <v>396</v>
      </c>
    </row>
    <row r="219" spans="1:12" hidden="1">
      <c r="A219" s="81" t="s">
        <v>1995</v>
      </c>
      <c r="B219" s="88" t="str">
        <f>_xlfn.XLOOKUP(Tabla8[[#This Row],[Codigo Area Liquidacion]],TBLAREA[PLANTA],TBLAREA[PROG])</f>
        <v>01</v>
      </c>
      <c r="C219" s="54" t="s">
        <v>11</v>
      </c>
      <c r="D219" s="88" t="str">
        <f>Tabla8[[#This Row],[Numero Documento]]&amp;Tabla8[[#This Row],[PROG]]&amp;LEFT(Tabla8[[#This Row],[Tipo Empleado]],3)</f>
        <v>0011637932201FIJ</v>
      </c>
      <c r="E219" s="87" t="s">
        <v>219</v>
      </c>
      <c r="F219" s="54" t="s">
        <v>42</v>
      </c>
      <c r="G219" s="87" t="s">
        <v>2581</v>
      </c>
      <c r="H219" s="87" t="s">
        <v>1708</v>
      </c>
      <c r="I219" s="55" t="s">
        <v>1462</v>
      </c>
      <c r="J219" s="54" t="s">
        <v>2583</v>
      </c>
      <c r="K219" s="90" t="str">
        <f t="shared" si="3"/>
        <v>M</v>
      </c>
      <c r="L219">
        <v>464</v>
      </c>
    </row>
    <row r="220" spans="1:12" hidden="1">
      <c r="A220" s="81" t="s">
        <v>1822</v>
      </c>
      <c r="B220" s="88" t="str">
        <f>_xlfn.XLOOKUP(Tabla8[[#This Row],[Codigo Area Liquidacion]],TBLAREA[PLANTA],TBLAREA[PROG])</f>
        <v>01</v>
      </c>
      <c r="C220" s="54" t="s">
        <v>11</v>
      </c>
      <c r="D220" s="88" t="str">
        <f>Tabla8[[#This Row],[Numero Documento]]&amp;Tabla8[[#This Row],[PROG]]&amp;LEFT(Tabla8[[#This Row],[Tipo Empleado]],3)</f>
        <v>0011677615401FIJ</v>
      </c>
      <c r="E220" s="87" t="s">
        <v>215</v>
      </c>
      <c r="F220" s="54" t="s">
        <v>42</v>
      </c>
      <c r="G220" s="87" t="s">
        <v>2581</v>
      </c>
      <c r="H220" s="87" t="s">
        <v>1708</v>
      </c>
      <c r="I220" s="55" t="s">
        <v>1462</v>
      </c>
      <c r="J220" s="54" t="s">
        <v>2583</v>
      </c>
      <c r="K220" s="90" t="str">
        <f t="shared" si="3"/>
        <v>M</v>
      </c>
      <c r="L220">
        <v>478</v>
      </c>
    </row>
    <row r="221" spans="1:12" hidden="1">
      <c r="A221" s="81" t="s">
        <v>1110</v>
      </c>
      <c r="B221" s="88" t="str">
        <f>_xlfn.XLOOKUP(Tabla8[[#This Row],[Codigo Area Liquidacion]],TBLAREA[PLANTA],TBLAREA[PROG])</f>
        <v>01</v>
      </c>
      <c r="C221" s="54" t="s">
        <v>11</v>
      </c>
      <c r="D221" s="88" t="str">
        <f>Tabla8[[#This Row],[Numero Documento]]&amp;Tabla8[[#This Row],[PROG]]&amp;LEFT(Tabla8[[#This Row],[Tipo Empleado]],3)</f>
        <v>0100038614201FIJ</v>
      </c>
      <c r="E221" s="87" t="s">
        <v>213</v>
      </c>
      <c r="F221" s="54" t="s">
        <v>10</v>
      </c>
      <c r="G221" s="87" t="s">
        <v>2581</v>
      </c>
      <c r="H221" s="87" t="s">
        <v>1708</v>
      </c>
      <c r="I221" s="55" t="s">
        <v>1462</v>
      </c>
      <c r="J221" s="54" t="s">
        <v>2584</v>
      </c>
      <c r="K221" s="90" t="str">
        <f t="shared" si="3"/>
        <v>F</v>
      </c>
      <c r="L221">
        <v>596</v>
      </c>
    </row>
    <row r="222" spans="1:12" hidden="1">
      <c r="A222" s="81" t="s">
        <v>3143</v>
      </c>
      <c r="B222" s="88" t="str">
        <f>_xlfn.XLOOKUP(Tabla8[[#This Row],[Codigo Area Liquidacion]],TBLAREA[PLANTA],TBLAREA[PROG])</f>
        <v>01</v>
      </c>
      <c r="C222" s="54" t="s">
        <v>11</v>
      </c>
      <c r="D222" s="88" t="str">
        <f>Tabla8[[#This Row],[Numero Documento]]&amp;Tabla8[[#This Row],[PROG]]&amp;LEFT(Tabla8[[#This Row],[Tipo Empleado]],3)</f>
        <v>0970028027501FIJ</v>
      </c>
      <c r="E222" s="87" t="s">
        <v>3163</v>
      </c>
      <c r="F222" s="54" t="s">
        <v>214</v>
      </c>
      <c r="G222" s="87" t="s">
        <v>2581</v>
      </c>
      <c r="H222" s="87" t="s">
        <v>1708</v>
      </c>
      <c r="I222" s="55" t="s">
        <v>1462</v>
      </c>
      <c r="J222" s="54" t="s">
        <v>2583</v>
      </c>
      <c r="K222" s="90" t="str">
        <f t="shared" si="3"/>
        <v>M</v>
      </c>
      <c r="L222">
        <v>965</v>
      </c>
    </row>
    <row r="223" spans="1:12" hidden="1">
      <c r="A223" s="81" t="s">
        <v>2919</v>
      </c>
      <c r="B223" s="88" t="str">
        <f>_xlfn.XLOOKUP(Tabla8[[#This Row],[Codigo Area Liquidacion]],TBLAREA[PLANTA],TBLAREA[PROG])</f>
        <v>01</v>
      </c>
      <c r="C223" s="54" t="s">
        <v>2510</v>
      </c>
      <c r="D223" s="88" t="str">
        <f>Tabla8[[#This Row],[Numero Documento]]&amp;Tabla8[[#This Row],[PROG]]&amp;LEFT(Tabla8[[#This Row],[Tipo Empleado]],3)</f>
        <v>2230021020401EMP</v>
      </c>
      <c r="E223" s="87" t="s">
        <v>2918</v>
      </c>
      <c r="F223" s="54" t="s">
        <v>129</v>
      </c>
      <c r="G223" s="87" t="s">
        <v>2581</v>
      </c>
      <c r="H223" s="87" t="s">
        <v>1708</v>
      </c>
      <c r="I223" s="55" t="s">
        <v>1462</v>
      </c>
      <c r="J223" s="54" t="s">
        <v>2584</v>
      </c>
      <c r="K223" s="90" t="str">
        <f t="shared" si="3"/>
        <v>F</v>
      </c>
      <c r="L223">
        <v>980</v>
      </c>
    </row>
    <row r="224" spans="1:12" hidden="1">
      <c r="A224" s="81" t="s">
        <v>2857</v>
      </c>
      <c r="B224" s="88" t="str">
        <f>_xlfn.XLOOKUP(Tabla8[[#This Row],[Codigo Area Liquidacion]],TBLAREA[PLANTA],TBLAREA[PROG])</f>
        <v>01</v>
      </c>
      <c r="C224" s="54" t="s">
        <v>2510</v>
      </c>
      <c r="D224" s="88" t="str">
        <f>Tabla8[[#This Row],[Numero Documento]]&amp;Tabla8[[#This Row],[PROG]]&amp;LEFT(Tabla8[[#This Row],[Tipo Empleado]],3)</f>
        <v>2230065015101EMP</v>
      </c>
      <c r="E224" s="87" t="s">
        <v>2856</v>
      </c>
      <c r="F224" s="54" t="s">
        <v>279</v>
      </c>
      <c r="G224" s="87" t="s">
        <v>2581</v>
      </c>
      <c r="H224" s="87" t="s">
        <v>1708</v>
      </c>
      <c r="I224" s="55" t="s">
        <v>1462</v>
      </c>
      <c r="J224" s="54" t="s">
        <v>2584</v>
      </c>
      <c r="K224" s="90" t="str">
        <f t="shared" si="3"/>
        <v>F</v>
      </c>
      <c r="L224">
        <v>990</v>
      </c>
    </row>
    <row r="225" spans="1:12" hidden="1">
      <c r="A225" s="81" t="s">
        <v>3243</v>
      </c>
      <c r="B225" s="88" t="str">
        <f>_xlfn.XLOOKUP(Tabla8[[#This Row],[Codigo Area Liquidacion]],TBLAREA[PLANTA],TBLAREA[PROG])</f>
        <v>01</v>
      </c>
      <c r="C225" s="54" t="s">
        <v>11</v>
      </c>
      <c r="D225" s="88" t="str">
        <f>Tabla8[[#This Row],[Numero Documento]]&amp;Tabla8[[#This Row],[PROG]]&amp;LEFT(Tabla8[[#This Row],[Tipo Empleado]],3)</f>
        <v>4022219945301FIJ</v>
      </c>
      <c r="E225" s="87" t="s">
        <v>3242</v>
      </c>
      <c r="F225" s="54" t="s">
        <v>214</v>
      </c>
      <c r="G225" s="87" t="s">
        <v>2581</v>
      </c>
      <c r="H225" s="87" t="s">
        <v>1708</v>
      </c>
      <c r="I225" s="55" t="s">
        <v>1462</v>
      </c>
      <c r="J225" s="54" t="s">
        <v>2583</v>
      </c>
      <c r="K225" s="90" t="str">
        <f t="shared" si="3"/>
        <v>M</v>
      </c>
      <c r="L225">
        <v>1131</v>
      </c>
    </row>
    <row r="226" spans="1:12" hidden="1">
      <c r="A226" s="81" t="s">
        <v>3247</v>
      </c>
      <c r="B226" s="88" t="str">
        <f>_xlfn.XLOOKUP(Tabla8[[#This Row],[Codigo Area Liquidacion]],TBLAREA[PLANTA],TBLAREA[PROG])</f>
        <v>01</v>
      </c>
      <c r="C226" s="54" t="s">
        <v>11</v>
      </c>
      <c r="D226" s="88" t="str">
        <f>Tabla8[[#This Row],[Numero Documento]]&amp;Tabla8[[#This Row],[PROG]]&amp;LEFT(Tabla8[[#This Row],[Tipo Empleado]],3)</f>
        <v>4022496764201FIJ</v>
      </c>
      <c r="E226" s="87" t="s">
        <v>3246</v>
      </c>
      <c r="F226" s="54" t="s">
        <v>42</v>
      </c>
      <c r="G226" s="87" t="s">
        <v>2581</v>
      </c>
      <c r="H226" s="87" t="s">
        <v>1708</v>
      </c>
      <c r="I226" s="55" t="s">
        <v>1462</v>
      </c>
      <c r="J226" s="54" t="s">
        <v>2583</v>
      </c>
      <c r="K226" s="90" t="str">
        <f t="shared" si="3"/>
        <v>M</v>
      </c>
      <c r="L226">
        <v>1162</v>
      </c>
    </row>
    <row r="227" spans="1:12" hidden="1">
      <c r="A227" s="81" t="s">
        <v>1870</v>
      </c>
      <c r="B227" s="88" t="str">
        <f>_xlfn.XLOOKUP(Tabla8[[#This Row],[Codigo Area Liquidacion]],TBLAREA[PLANTA],TBLAREA[PROG])</f>
        <v>01</v>
      </c>
      <c r="C227" s="54" t="s">
        <v>11</v>
      </c>
      <c r="D227" s="88" t="str">
        <f>Tabla8[[#This Row],[Numero Documento]]&amp;Tabla8[[#This Row],[PROG]]&amp;LEFT(Tabla8[[#This Row],[Tipo Empleado]],3)</f>
        <v>0011810027001FIJ</v>
      </c>
      <c r="E227" s="87" t="s">
        <v>907</v>
      </c>
      <c r="F227" s="54" t="s">
        <v>59</v>
      </c>
      <c r="G227" s="87" t="s">
        <v>2581</v>
      </c>
      <c r="H227" s="87" t="s">
        <v>221</v>
      </c>
      <c r="I227" s="55" t="s">
        <v>1482</v>
      </c>
      <c r="J227" s="54" t="s">
        <v>2583</v>
      </c>
      <c r="K227" s="90" t="str">
        <f t="shared" si="3"/>
        <v>M</v>
      </c>
      <c r="L227">
        <v>520</v>
      </c>
    </row>
    <row r="228" spans="1:12" hidden="1">
      <c r="A228" s="81" t="s">
        <v>3045</v>
      </c>
      <c r="B228" s="88" t="str">
        <f>_xlfn.XLOOKUP(Tabla8[[#This Row],[Codigo Area Liquidacion]],TBLAREA[PLANTA],TBLAREA[PROG])</f>
        <v>01</v>
      </c>
      <c r="C228" s="54" t="s">
        <v>2510</v>
      </c>
      <c r="D228" s="88" t="str">
        <f>Tabla8[[#This Row],[Numero Documento]]&amp;Tabla8[[#This Row],[PROG]]&amp;LEFT(Tabla8[[#This Row],[Tipo Empleado]],3)</f>
        <v>2250024534901EMP</v>
      </c>
      <c r="E228" s="87" t="s">
        <v>3044</v>
      </c>
      <c r="F228" s="54" t="s">
        <v>192</v>
      </c>
      <c r="G228" s="87" t="s">
        <v>2581</v>
      </c>
      <c r="H228" s="87" t="s">
        <v>221</v>
      </c>
      <c r="I228" s="55" t="s">
        <v>1482</v>
      </c>
      <c r="J228" s="54" t="s">
        <v>2583</v>
      </c>
      <c r="K228" s="90" t="str">
        <f t="shared" si="3"/>
        <v>M</v>
      </c>
      <c r="L228">
        <v>1031</v>
      </c>
    </row>
    <row r="229" spans="1:12" hidden="1">
      <c r="A229" s="81" t="s">
        <v>2982</v>
      </c>
      <c r="B229" s="88" t="str">
        <f>_xlfn.XLOOKUP(Tabla8[[#This Row],[Codigo Area Liquidacion]],TBLAREA[PLANTA],TBLAREA[PROG])</f>
        <v>01</v>
      </c>
      <c r="C229" s="54" t="s">
        <v>2510</v>
      </c>
      <c r="D229" s="88" t="str">
        <f>Tabla8[[#This Row],[Numero Documento]]&amp;Tabla8[[#This Row],[PROG]]&amp;LEFT(Tabla8[[#This Row],[Tipo Empleado]],3)</f>
        <v>4023601381501EMP</v>
      </c>
      <c r="E229" s="87" t="s">
        <v>2981</v>
      </c>
      <c r="F229" s="54" t="s">
        <v>192</v>
      </c>
      <c r="G229" s="87" t="s">
        <v>2581</v>
      </c>
      <c r="H229" s="87" t="s">
        <v>221</v>
      </c>
      <c r="I229" s="55" t="s">
        <v>1482</v>
      </c>
      <c r="J229" s="54" t="s">
        <v>2584</v>
      </c>
      <c r="K229" s="90" t="str">
        <f t="shared" si="3"/>
        <v>F</v>
      </c>
      <c r="L229">
        <v>1208</v>
      </c>
    </row>
    <row r="230" spans="1:12" hidden="1">
      <c r="A230" s="81" t="s">
        <v>1132</v>
      </c>
      <c r="B230" s="88" t="str">
        <f>_xlfn.XLOOKUP(Tabla8[[#This Row],[Codigo Area Liquidacion]],TBLAREA[PLANTA],TBLAREA[PROG])</f>
        <v>01</v>
      </c>
      <c r="C230" s="54" t="s">
        <v>11</v>
      </c>
      <c r="D230" s="88" t="str">
        <f>Tabla8[[#This Row],[Numero Documento]]&amp;Tabla8[[#This Row],[PROG]]&amp;LEFT(Tabla8[[#This Row],[Tipo Empleado]],3)</f>
        <v>0010882499601FIJ</v>
      </c>
      <c r="E230" s="87" t="s">
        <v>229</v>
      </c>
      <c r="F230" s="54" t="s">
        <v>129</v>
      </c>
      <c r="G230" s="87" t="s">
        <v>2581</v>
      </c>
      <c r="H230" s="87" t="s">
        <v>227</v>
      </c>
      <c r="I230" s="55" t="s">
        <v>1451</v>
      </c>
      <c r="J230" s="54" t="s">
        <v>2584</v>
      </c>
      <c r="K230" s="90" t="str">
        <f t="shared" si="3"/>
        <v>F</v>
      </c>
      <c r="L230">
        <v>276</v>
      </c>
    </row>
    <row r="231" spans="1:12" hidden="1">
      <c r="A231" s="81" t="s">
        <v>2296</v>
      </c>
      <c r="B231" s="88" t="str">
        <f>_xlfn.XLOOKUP(Tabla8[[#This Row],[Codigo Area Liquidacion]],TBLAREA[PLANTA],TBLAREA[PROG])</f>
        <v>01</v>
      </c>
      <c r="C231" s="54" t="s">
        <v>2510</v>
      </c>
      <c r="D231" s="88" t="str">
        <f>Tabla8[[#This Row],[Numero Documento]]&amp;Tabla8[[#This Row],[PROG]]&amp;LEFT(Tabla8[[#This Row],[Tipo Empleado]],3)</f>
        <v>0470108151701EMP</v>
      </c>
      <c r="E231" s="87" t="s">
        <v>880</v>
      </c>
      <c r="F231" s="54" t="s">
        <v>2582</v>
      </c>
      <c r="G231" s="87" t="s">
        <v>2581</v>
      </c>
      <c r="H231" s="87" t="s">
        <v>227</v>
      </c>
      <c r="I231" s="55" t="s">
        <v>1451</v>
      </c>
      <c r="J231" s="54" t="s">
        <v>2584</v>
      </c>
      <c r="K231" s="90" t="str">
        <f t="shared" si="3"/>
        <v>F</v>
      </c>
      <c r="L231">
        <v>861</v>
      </c>
    </row>
    <row r="232" spans="1:12" hidden="1">
      <c r="A232" s="81" t="s">
        <v>1211</v>
      </c>
      <c r="B232" s="88" t="str">
        <f>_xlfn.XLOOKUP(Tabla8[[#This Row],[Codigo Area Liquidacion]],TBLAREA[PLANTA],TBLAREA[PROG])</f>
        <v>01</v>
      </c>
      <c r="C232" s="54" t="s">
        <v>11</v>
      </c>
      <c r="D232" s="88" t="str">
        <f>Tabla8[[#This Row],[Numero Documento]]&amp;Tabla8[[#This Row],[PROG]]&amp;LEFT(Tabla8[[#This Row],[Tipo Empleado]],3)</f>
        <v>2230068705401FIJ</v>
      </c>
      <c r="E232" s="87" t="s">
        <v>377</v>
      </c>
      <c r="F232" s="54" t="s">
        <v>338</v>
      </c>
      <c r="G232" s="87" t="s">
        <v>2581</v>
      </c>
      <c r="H232" s="87" t="s">
        <v>227</v>
      </c>
      <c r="I232" s="55" t="s">
        <v>1451</v>
      </c>
      <c r="J232" s="54" t="s">
        <v>2584</v>
      </c>
      <c r="K232" s="90" t="str">
        <f t="shared" si="3"/>
        <v>F</v>
      </c>
      <c r="L232">
        <v>991</v>
      </c>
    </row>
    <row r="233" spans="1:12" hidden="1">
      <c r="A233" s="81" t="s">
        <v>3267</v>
      </c>
      <c r="B233" s="88" t="str">
        <f>_xlfn.XLOOKUP(Tabla8[[#This Row],[Codigo Area Liquidacion]],TBLAREA[PLANTA],TBLAREA[PROG])</f>
        <v>01</v>
      </c>
      <c r="C233" s="54" t="s">
        <v>2510</v>
      </c>
      <c r="D233" s="88" t="str">
        <f>Tabla8[[#This Row],[Numero Documento]]&amp;Tabla8[[#This Row],[PROG]]&amp;LEFT(Tabla8[[#This Row],[Tipo Empleado]],3)</f>
        <v>4021544252201EMP</v>
      </c>
      <c r="E233" s="87" t="s">
        <v>3266</v>
      </c>
      <c r="F233" s="54" t="s">
        <v>2582</v>
      </c>
      <c r="G233" s="87" t="s">
        <v>2581</v>
      </c>
      <c r="H233" s="87" t="s">
        <v>227</v>
      </c>
      <c r="I233" s="55" t="s">
        <v>1451</v>
      </c>
      <c r="J233" s="54" t="s">
        <v>2584</v>
      </c>
      <c r="K233" s="90" t="str">
        <f t="shared" si="3"/>
        <v>F</v>
      </c>
      <c r="L233">
        <v>1100</v>
      </c>
    </row>
    <row r="234" spans="1:12" hidden="1">
      <c r="A234" s="81" t="s">
        <v>1885</v>
      </c>
      <c r="B234" s="88" t="str">
        <f>_xlfn.XLOOKUP(Tabla8[[#This Row],[Codigo Area Liquidacion]],TBLAREA[PLANTA],TBLAREA[PROG])</f>
        <v>01</v>
      </c>
      <c r="C234" s="54" t="s">
        <v>11</v>
      </c>
      <c r="D234" s="88" t="str">
        <f>Tabla8[[#This Row],[Numero Documento]]&amp;Tabla8[[#This Row],[PROG]]&amp;LEFT(Tabla8[[#This Row],[Tipo Empleado]],3)</f>
        <v>0010067532101FIJ</v>
      </c>
      <c r="E234" s="87" t="s">
        <v>232</v>
      </c>
      <c r="F234" s="54" t="s">
        <v>10</v>
      </c>
      <c r="G234" s="87" t="s">
        <v>2581</v>
      </c>
      <c r="H234" s="87" t="s">
        <v>231</v>
      </c>
      <c r="I234" s="55" t="s">
        <v>1489</v>
      </c>
      <c r="J234" s="54" t="s">
        <v>2584</v>
      </c>
      <c r="K234" s="90" t="str">
        <f t="shared" si="3"/>
        <v>F</v>
      </c>
      <c r="L234">
        <v>56</v>
      </c>
    </row>
    <row r="235" spans="1:12" hidden="1">
      <c r="A235" s="81" t="s">
        <v>1886</v>
      </c>
      <c r="B235" s="88" t="str">
        <f>_xlfn.XLOOKUP(Tabla8[[#This Row],[Codigo Area Liquidacion]],TBLAREA[PLANTA],TBLAREA[PROG])</f>
        <v>01</v>
      </c>
      <c r="C235" s="54" t="s">
        <v>11</v>
      </c>
      <c r="D235" s="88" t="str">
        <f>Tabla8[[#This Row],[Numero Documento]]&amp;Tabla8[[#This Row],[PROG]]&amp;LEFT(Tabla8[[#This Row],[Tipo Empleado]],3)</f>
        <v>0010568421101FIJ</v>
      </c>
      <c r="E235" s="87" t="s">
        <v>910</v>
      </c>
      <c r="F235" s="54" t="s">
        <v>129</v>
      </c>
      <c r="G235" s="87" t="s">
        <v>2581</v>
      </c>
      <c r="H235" s="87" t="s">
        <v>231</v>
      </c>
      <c r="I235" s="55" t="s">
        <v>1489</v>
      </c>
      <c r="J235" s="54" t="s">
        <v>2584</v>
      </c>
      <c r="K235" s="90" t="str">
        <f t="shared" si="3"/>
        <v>F</v>
      </c>
      <c r="L235">
        <v>228</v>
      </c>
    </row>
    <row r="236" spans="1:12" hidden="1">
      <c r="A236" s="81" t="s">
        <v>1773</v>
      </c>
      <c r="B236" s="88" t="str">
        <f>_xlfn.XLOOKUP(Tabla8[[#This Row],[Codigo Area Liquidacion]],TBLAREA[PLANTA],TBLAREA[PROG])</f>
        <v>01</v>
      </c>
      <c r="C236" s="54" t="s">
        <v>11</v>
      </c>
      <c r="D236" s="88" t="str">
        <f>Tabla8[[#This Row],[Numero Documento]]&amp;Tabla8[[#This Row],[PROG]]&amp;LEFT(Tabla8[[#This Row],[Tipo Empleado]],3)</f>
        <v>0010896444601FIJ</v>
      </c>
      <c r="E236" s="87" t="s">
        <v>230</v>
      </c>
      <c r="F236" s="54" t="s">
        <v>8</v>
      </c>
      <c r="G236" s="87" t="s">
        <v>2581</v>
      </c>
      <c r="H236" s="87" t="s">
        <v>231</v>
      </c>
      <c r="I236" s="55" t="s">
        <v>1489</v>
      </c>
      <c r="J236" s="54" t="s">
        <v>2584</v>
      </c>
      <c r="K236" s="90" t="str">
        <f t="shared" si="3"/>
        <v>F</v>
      </c>
      <c r="L236">
        <v>280</v>
      </c>
    </row>
    <row r="237" spans="1:12" hidden="1">
      <c r="A237" s="81" t="s">
        <v>1891</v>
      </c>
      <c r="B237" s="88" t="str">
        <f>_xlfn.XLOOKUP(Tabla8[[#This Row],[Codigo Area Liquidacion]],TBLAREA[PLANTA],TBLAREA[PROG])</f>
        <v>01</v>
      </c>
      <c r="C237" s="54" t="s">
        <v>11</v>
      </c>
      <c r="D237" s="88" t="str">
        <f>Tabla8[[#This Row],[Numero Documento]]&amp;Tabla8[[#This Row],[PROG]]&amp;LEFT(Tabla8[[#This Row],[Tipo Empleado]],3)</f>
        <v>0930031681801FIJ</v>
      </c>
      <c r="E237" s="87" t="s">
        <v>912</v>
      </c>
      <c r="F237" s="54" t="s">
        <v>913</v>
      </c>
      <c r="G237" s="87" t="s">
        <v>2581</v>
      </c>
      <c r="H237" s="87" t="s">
        <v>231</v>
      </c>
      <c r="I237" s="55" t="s">
        <v>1489</v>
      </c>
      <c r="J237" s="54" t="s">
        <v>2583</v>
      </c>
      <c r="K237" s="90" t="str">
        <f t="shared" si="3"/>
        <v>M</v>
      </c>
      <c r="L237">
        <v>955</v>
      </c>
    </row>
    <row r="238" spans="1:12" hidden="1">
      <c r="A238" s="81" t="s">
        <v>1996</v>
      </c>
      <c r="B238" s="88" t="str">
        <f>_xlfn.XLOOKUP(Tabla8[[#This Row],[Codigo Area Liquidacion]],TBLAREA[PLANTA],TBLAREA[PROG])</f>
        <v>01</v>
      </c>
      <c r="C238" s="54" t="s">
        <v>11</v>
      </c>
      <c r="D238" s="88" t="str">
        <f>Tabla8[[#This Row],[Numero Documento]]&amp;Tabla8[[#This Row],[PROG]]&amp;LEFT(Tabla8[[#This Row],[Tipo Empleado]],3)</f>
        <v>2240075812801FIJ</v>
      </c>
      <c r="E238" s="87" t="s">
        <v>1009</v>
      </c>
      <c r="F238" s="54" t="s">
        <v>360</v>
      </c>
      <c r="G238" s="87" t="s">
        <v>2581</v>
      </c>
      <c r="H238" s="87" t="s">
        <v>231</v>
      </c>
      <c r="I238" s="55" t="s">
        <v>1489</v>
      </c>
      <c r="J238" s="54" t="s">
        <v>2583</v>
      </c>
      <c r="K238" s="90" t="str">
        <f t="shared" si="3"/>
        <v>M</v>
      </c>
      <c r="L238">
        <v>1022</v>
      </c>
    </row>
    <row r="239" spans="1:12" hidden="1">
      <c r="A239" s="81" t="s">
        <v>2885</v>
      </c>
      <c r="B239" s="88" t="str">
        <f>_xlfn.XLOOKUP(Tabla8[[#This Row],[Codigo Area Liquidacion]],TBLAREA[PLANTA],TBLAREA[PROG])</f>
        <v>01</v>
      </c>
      <c r="C239" s="54" t="s">
        <v>2510</v>
      </c>
      <c r="D239" s="88" t="str">
        <f>Tabla8[[#This Row],[Numero Documento]]&amp;Tabla8[[#This Row],[PROG]]&amp;LEFT(Tabla8[[#This Row],[Tipo Empleado]],3)</f>
        <v>2250005280201EMP</v>
      </c>
      <c r="E239" s="87" t="s">
        <v>2884</v>
      </c>
      <c r="F239" s="54" t="s">
        <v>466</v>
      </c>
      <c r="G239" s="87" t="s">
        <v>2581</v>
      </c>
      <c r="H239" s="87" t="s">
        <v>231</v>
      </c>
      <c r="I239" s="55" t="s">
        <v>1489</v>
      </c>
      <c r="J239" s="54" t="s">
        <v>2584</v>
      </c>
      <c r="K239" s="90" t="str">
        <f t="shared" si="3"/>
        <v>F</v>
      </c>
      <c r="L239">
        <v>1024</v>
      </c>
    </row>
    <row r="240" spans="1:12" hidden="1">
      <c r="A240" s="81" t="s">
        <v>2766</v>
      </c>
      <c r="B240" s="88" t="str">
        <f>_xlfn.XLOOKUP(Tabla8[[#This Row],[Codigo Area Liquidacion]],TBLAREA[PLANTA],TBLAREA[PROG])</f>
        <v>01</v>
      </c>
      <c r="C240" s="54" t="s">
        <v>2510</v>
      </c>
      <c r="D240" s="88" t="str">
        <f>Tabla8[[#This Row],[Numero Documento]]&amp;Tabla8[[#This Row],[PROG]]&amp;LEFT(Tabla8[[#This Row],[Tipo Empleado]],3)</f>
        <v>4022496884801EMP</v>
      </c>
      <c r="E240" s="87" t="s">
        <v>2765</v>
      </c>
      <c r="F240" s="54" t="s">
        <v>129</v>
      </c>
      <c r="G240" s="87" t="s">
        <v>2581</v>
      </c>
      <c r="H240" s="87" t="s">
        <v>3187</v>
      </c>
      <c r="I240" s="55" t="s">
        <v>3188</v>
      </c>
      <c r="J240" s="54" t="s">
        <v>2584</v>
      </c>
      <c r="K240" s="90" t="str">
        <f t="shared" si="3"/>
        <v>F</v>
      </c>
      <c r="L240">
        <v>1163</v>
      </c>
    </row>
    <row r="241" spans="1:12" hidden="1">
      <c r="A241" s="81" t="s">
        <v>2292</v>
      </c>
      <c r="B241" s="88" t="str">
        <f>_xlfn.XLOOKUP(Tabla8[[#This Row],[Codigo Area Liquidacion]],TBLAREA[PLANTA],TBLAREA[PROG])</f>
        <v>01</v>
      </c>
      <c r="C241" s="54" t="s">
        <v>2510</v>
      </c>
      <c r="D241" s="88" t="str">
        <f>Tabla8[[#This Row],[Numero Documento]]&amp;Tabla8[[#This Row],[PROG]]&amp;LEFT(Tabla8[[#This Row],[Tipo Empleado]],3)</f>
        <v>0011832153801EMP</v>
      </c>
      <c r="E241" s="87" t="s">
        <v>1538</v>
      </c>
      <c r="F241" s="54" t="s">
        <v>129</v>
      </c>
      <c r="G241" s="87" t="s">
        <v>2581</v>
      </c>
      <c r="H241" s="87" t="s">
        <v>3180</v>
      </c>
      <c r="I241" s="55" t="s">
        <v>3181</v>
      </c>
      <c r="J241" s="54" t="s">
        <v>2584</v>
      </c>
      <c r="K241" s="90" t="str">
        <f t="shared" si="3"/>
        <v>F</v>
      </c>
      <c r="L241">
        <v>528</v>
      </c>
    </row>
    <row r="242" spans="1:12" hidden="1">
      <c r="A242" s="81" t="s">
        <v>1767</v>
      </c>
      <c r="B242" s="88" t="str">
        <f>_xlfn.XLOOKUP(Tabla8[[#This Row],[Codigo Area Liquidacion]],TBLAREA[PLANTA],TBLAREA[PROG])</f>
        <v>01</v>
      </c>
      <c r="C242" s="54" t="s">
        <v>11</v>
      </c>
      <c r="D242" s="88" t="str">
        <f>Tabla8[[#This Row],[Numero Documento]]&amp;Tabla8[[#This Row],[PROG]]&amp;LEFT(Tabla8[[#This Row],[Tipo Empleado]],3)</f>
        <v>0010003879301FIJ</v>
      </c>
      <c r="E242" s="87" t="s">
        <v>233</v>
      </c>
      <c r="F242" s="54" t="s">
        <v>235</v>
      </c>
      <c r="G242" s="87" t="s">
        <v>2581</v>
      </c>
      <c r="H242" s="87" t="s">
        <v>234</v>
      </c>
      <c r="I242" s="55" t="s">
        <v>1472</v>
      </c>
      <c r="J242" s="54" t="s">
        <v>2584</v>
      </c>
      <c r="K242" s="90" t="str">
        <f t="shared" si="3"/>
        <v>F</v>
      </c>
      <c r="L242">
        <v>5</v>
      </c>
    </row>
    <row r="243" spans="1:12" hidden="1">
      <c r="A243" s="81" t="s">
        <v>2344</v>
      </c>
      <c r="B243" s="88" t="str">
        <f>_xlfn.XLOOKUP(Tabla8[[#This Row],[Codigo Area Liquidacion]],TBLAREA[PLANTA],TBLAREA[PROG])</f>
        <v>01</v>
      </c>
      <c r="C243" s="54" t="s">
        <v>2510</v>
      </c>
      <c r="D243" s="88" t="str">
        <f>Tabla8[[#This Row],[Numero Documento]]&amp;Tabla8[[#This Row],[PROG]]&amp;LEFT(Tabla8[[#This Row],[Tipo Empleado]],3)</f>
        <v>0011609837701EMP</v>
      </c>
      <c r="E243" s="87" t="s">
        <v>956</v>
      </c>
      <c r="F243" s="54" t="s">
        <v>256</v>
      </c>
      <c r="G243" s="87" t="s">
        <v>2581</v>
      </c>
      <c r="H243" s="87" t="s">
        <v>234</v>
      </c>
      <c r="I243" s="55" t="s">
        <v>1472</v>
      </c>
      <c r="J243" s="54" t="s">
        <v>2583</v>
      </c>
      <c r="K243" s="90" t="str">
        <f t="shared" si="3"/>
        <v>M</v>
      </c>
      <c r="L243">
        <v>459</v>
      </c>
    </row>
    <row r="244" spans="1:12" hidden="1">
      <c r="A244" s="81" t="s">
        <v>1173</v>
      </c>
      <c r="B244" s="88" t="str">
        <f>_xlfn.XLOOKUP(Tabla8[[#This Row],[Codigo Area Liquidacion]],TBLAREA[PLANTA],TBLAREA[PROG])</f>
        <v>01</v>
      </c>
      <c r="C244" s="54" t="s">
        <v>11</v>
      </c>
      <c r="D244" s="88" t="str">
        <f>Tabla8[[#This Row],[Numero Documento]]&amp;Tabla8[[#This Row],[PROG]]&amp;LEFT(Tabla8[[#This Row],[Tipo Empleado]],3)</f>
        <v>0011636047001FIJ</v>
      </c>
      <c r="E244" s="87" t="s">
        <v>239</v>
      </c>
      <c r="F244" s="54" t="s">
        <v>235</v>
      </c>
      <c r="G244" s="87" t="s">
        <v>2581</v>
      </c>
      <c r="H244" s="87" t="s">
        <v>234</v>
      </c>
      <c r="I244" s="55" t="s">
        <v>1472</v>
      </c>
      <c r="J244" s="54" t="s">
        <v>2584</v>
      </c>
      <c r="K244" s="90" t="str">
        <f t="shared" si="3"/>
        <v>F</v>
      </c>
      <c r="L244">
        <v>463</v>
      </c>
    </row>
    <row r="245" spans="1:12" hidden="1">
      <c r="A245" s="81" t="s">
        <v>1934</v>
      </c>
      <c r="B245" s="88" t="str">
        <f>_xlfn.XLOOKUP(Tabla8[[#This Row],[Codigo Area Liquidacion]],TBLAREA[PLANTA],TBLAREA[PROG])</f>
        <v>01</v>
      </c>
      <c r="C245" s="54" t="s">
        <v>11</v>
      </c>
      <c r="D245" s="88" t="str">
        <f>Tabla8[[#This Row],[Numero Documento]]&amp;Tabla8[[#This Row],[PROG]]&amp;LEFT(Tabla8[[#This Row],[Tipo Empleado]],3)</f>
        <v>0011790615601FIJ</v>
      </c>
      <c r="E245" s="87" t="s">
        <v>237</v>
      </c>
      <c r="F245" s="54" t="s">
        <v>238</v>
      </c>
      <c r="G245" s="87" t="s">
        <v>2581</v>
      </c>
      <c r="H245" s="87" t="s">
        <v>234</v>
      </c>
      <c r="I245" s="55" t="s">
        <v>1472</v>
      </c>
      <c r="J245" s="54" t="s">
        <v>2584</v>
      </c>
      <c r="K245" s="90" t="str">
        <f t="shared" si="3"/>
        <v>F</v>
      </c>
      <c r="L245">
        <v>514</v>
      </c>
    </row>
    <row r="246" spans="1:12" hidden="1">
      <c r="A246" s="81" t="s">
        <v>2342</v>
      </c>
      <c r="B246" s="88" t="str">
        <f>_xlfn.XLOOKUP(Tabla8[[#This Row],[Codigo Area Liquidacion]],TBLAREA[PLANTA],TBLAREA[PROG])</f>
        <v>01</v>
      </c>
      <c r="C246" s="54" t="s">
        <v>2510</v>
      </c>
      <c r="D246" s="88" t="str">
        <f>Tabla8[[#This Row],[Numero Documento]]&amp;Tabla8[[#This Row],[PROG]]&amp;LEFT(Tabla8[[#This Row],[Tipo Empleado]],3)</f>
        <v>0020149125501EMP</v>
      </c>
      <c r="E246" s="87" t="s">
        <v>1718</v>
      </c>
      <c r="F246" s="54" t="s">
        <v>235</v>
      </c>
      <c r="G246" s="87" t="s">
        <v>2581</v>
      </c>
      <c r="H246" s="87" t="s">
        <v>234</v>
      </c>
      <c r="I246" s="55" t="s">
        <v>1472</v>
      </c>
      <c r="J246" s="54" t="s">
        <v>2584</v>
      </c>
      <c r="K246" s="90" t="str">
        <f t="shared" si="3"/>
        <v>F</v>
      </c>
      <c r="L246">
        <v>580</v>
      </c>
    </row>
    <row r="247" spans="1:12" hidden="1">
      <c r="A247" s="81" t="s">
        <v>3027</v>
      </c>
      <c r="B247" s="88" t="str">
        <f>_xlfn.XLOOKUP(Tabla8[[#This Row],[Codigo Area Liquidacion]],TBLAREA[PLANTA],TBLAREA[PROG])</f>
        <v>01</v>
      </c>
      <c r="C247" s="54" t="s">
        <v>2510</v>
      </c>
      <c r="D247" s="88" t="str">
        <f>Tabla8[[#This Row],[Numero Documento]]&amp;Tabla8[[#This Row],[PROG]]&amp;LEFT(Tabla8[[#This Row],[Tipo Empleado]],3)</f>
        <v>0310494953601EMP</v>
      </c>
      <c r="E247" s="87" t="s">
        <v>3026</v>
      </c>
      <c r="F247" s="54" t="s">
        <v>235</v>
      </c>
      <c r="G247" s="87" t="s">
        <v>2581</v>
      </c>
      <c r="H247" s="87" t="s">
        <v>234</v>
      </c>
      <c r="I247" s="55" t="s">
        <v>1472</v>
      </c>
      <c r="J247" s="54" t="s">
        <v>2583</v>
      </c>
      <c r="K247" s="90" t="str">
        <f t="shared" si="3"/>
        <v>M</v>
      </c>
      <c r="L247">
        <v>802</v>
      </c>
    </row>
    <row r="248" spans="1:12" hidden="1">
      <c r="A248" s="81" t="s">
        <v>2370</v>
      </c>
      <c r="B248" s="88" t="str">
        <f>_xlfn.XLOOKUP(Tabla8[[#This Row],[Codigo Area Liquidacion]],TBLAREA[PLANTA],TBLAREA[PROG])</f>
        <v>01</v>
      </c>
      <c r="C248" s="54" t="s">
        <v>2510</v>
      </c>
      <c r="D248" s="88" t="str">
        <f>Tabla8[[#This Row],[Numero Documento]]&amp;Tabla8[[#This Row],[PROG]]&amp;LEFT(Tabla8[[#This Row],[Tipo Empleado]],3)</f>
        <v>2230054725801EMP</v>
      </c>
      <c r="E248" s="87" t="s">
        <v>1668</v>
      </c>
      <c r="F248" s="54" t="s">
        <v>129</v>
      </c>
      <c r="G248" s="87" t="s">
        <v>2581</v>
      </c>
      <c r="H248" s="87" t="s">
        <v>234</v>
      </c>
      <c r="I248" s="55" t="s">
        <v>1472</v>
      </c>
      <c r="J248" s="54" t="s">
        <v>2584</v>
      </c>
      <c r="K248" s="90" t="str">
        <f t="shared" si="3"/>
        <v>F</v>
      </c>
      <c r="L248">
        <v>988</v>
      </c>
    </row>
    <row r="249" spans="1:12" hidden="1">
      <c r="A249" s="81" t="s">
        <v>3047</v>
      </c>
      <c r="B249" s="88" t="str">
        <f>_xlfn.XLOOKUP(Tabla8[[#This Row],[Codigo Area Liquidacion]],TBLAREA[PLANTA],TBLAREA[PROG])</f>
        <v>01</v>
      </c>
      <c r="C249" s="54" t="s">
        <v>2510</v>
      </c>
      <c r="D249" s="88" t="str">
        <f>Tabla8[[#This Row],[Numero Documento]]&amp;Tabla8[[#This Row],[PROG]]&amp;LEFT(Tabla8[[#This Row],[Tipo Empleado]],3)</f>
        <v>2250029395001EMP</v>
      </c>
      <c r="E249" s="87" t="s">
        <v>3046</v>
      </c>
      <c r="F249" s="54" t="s">
        <v>235</v>
      </c>
      <c r="G249" s="87" t="s">
        <v>2581</v>
      </c>
      <c r="H249" s="87" t="s">
        <v>234</v>
      </c>
      <c r="I249" s="55" t="s">
        <v>1472</v>
      </c>
      <c r="J249" s="54" t="s">
        <v>2584</v>
      </c>
      <c r="K249" s="90" t="str">
        <f t="shared" si="3"/>
        <v>F</v>
      </c>
      <c r="L249">
        <v>1034</v>
      </c>
    </row>
    <row r="250" spans="1:12" hidden="1">
      <c r="A250" s="81" t="s">
        <v>2075</v>
      </c>
      <c r="B250" s="88" t="str">
        <f>_xlfn.XLOOKUP(Tabla8[[#This Row],[Codigo Area Liquidacion]],TBLAREA[PLANTA],TBLAREA[PROG])</f>
        <v>13</v>
      </c>
      <c r="C250" s="54" t="s">
        <v>11</v>
      </c>
      <c r="D250" s="88" t="str">
        <f>Tabla8[[#This Row],[Numero Documento]]&amp;Tabla8[[#This Row],[PROG]]&amp;LEFT(Tabla8[[#This Row],[Tipo Empleado]],3)</f>
        <v>0010175225113FIJ</v>
      </c>
      <c r="E250" s="87" t="s">
        <v>538</v>
      </c>
      <c r="F250" s="54" t="s">
        <v>927</v>
      </c>
      <c r="G250" s="87" t="s">
        <v>2618</v>
      </c>
      <c r="H250" s="87" t="s">
        <v>1707</v>
      </c>
      <c r="I250" s="55" t="s">
        <v>1449</v>
      </c>
      <c r="J250" s="54" t="s">
        <v>2584</v>
      </c>
      <c r="K250" s="90" t="str">
        <f t="shared" si="3"/>
        <v>F</v>
      </c>
      <c r="L250">
        <v>101</v>
      </c>
    </row>
    <row r="251" spans="1:12" hidden="1">
      <c r="A251" s="81" t="s">
        <v>1294</v>
      </c>
      <c r="B251" s="88" t="str">
        <f>_xlfn.XLOOKUP(Tabla8[[#This Row],[Codigo Area Liquidacion]],TBLAREA[PLANTA],TBLAREA[PROG])</f>
        <v>13</v>
      </c>
      <c r="C251" s="54" t="s">
        <v>11</v>
      </c>
      <c r="D251" s="88" t="str">
        <f>Tabla8[[#This Row],[Numero Documento]]&amp;Tabla8[[#This Row],[PROG]]&amp;LEFT(Tabla8[[#This Row],[Tipo Empleado]],3)</f>
        <v>0010220246213FIJ</v>
      </c>
      <c r="E251" s="87" t="s">
        <v>518</v>
      </c>
      <c r="F251" s="54" t="s">
        <v>27</v>
      </c>
      <c r="G251" s="87" t="s">
        <v>2618</v>
      </c>
      <c r="H251" s="87" t="s">
        <v>1707</v>
      </c>
      <c r="I251" s="55" t="s">
        <v>1449</v>
      </c>
      <c r="J251" s="54" t="s">
        <v>2583</v>
      </c>
      <c r="K251" s="90" t="str">
        <f t="shared" si="3"/>
        <v>M</v>
      </c>
      <c r="L251">
        <v>118</v>
      </c>
    </row>
    <row r="252" spans="1:12" hidden="1">
      <c r="A252" s="81" t="s">
        <v>1297</v>
      </c>
      <c r="B252" s="88" t="str">
        <f>_xlfn.XLOOKUP(Tabla8[[#This Row],[Codigo Area Liquidacion]],TBLAREA[PLANTA],TBLAREA[PROG])</f>
        <v>13</v>
      </c>
      <c r="C252" s="54" t="s">
        <v>11</v>
      </c>
      <c r="D252" s="88" t="str">
        <f>Tabla8[[#This Row],[Numero Documento]]&amp;Tabla8[[#This Row],[PROG]]&amp;LEFT(Tabla8[[#This Row],[Tipo Empleado]],3)</f>
        <v>0010432177313FIJ</v>
      </c>
      <c r="E252" s="87" t="s">
        <v>462</v>
      </c>
      <c r="F252" s="54" t="s">
        <v>463</v>
      </c>
      <c r="G252" s="87" t="s">
        <v>2618</v>
      </c>
      <c r="H252" s="87" t="s">
        <v>1707</v>
      </c>
      <c r="I252" s="55" t="s">
        <v>1449</v>
      </c>
      <c r="J252" s="54" t="s">
        <v>2583</v>
      </c>
      <c r="K252" s="90" t="str">
        <f t="shared" si="3"/>
        <v>M</v>
      </c>
      <c r="L252">
        <v>191</v>
      </c>
    </row>
    <row r="253" spans="1:12" hidden="1">
      <c r="A253" s="81" t="s">
        <v>1296</v>
      </c>
      <c r="B253" s="88" t="str">
        <f>_xlfn.XLOOKUP(Tabla8[[#This Row],[Codigo Area Liquidacion]],TBLAREA[PLANTA],TBLAREA[PROG])</f>
        <v>13</v>
      </c>
      <c r="C253" s="54" t="s">
        <v>11</v>
      </c>
      <c r="D253" s="88" t="str">
        <f>Tabla8[[#This Row],[Numero Documento]]&amp;Tabla8[[#This Row],[PROG]]&amp;LEFT(Tabla8[[#This Row],[Tipo Empleado]],3)</f>
        <v>0010554611313FIJ</v>
      </c>
      <c r="E253" s="87" t="s">
        <v>245</v>
      </c>
      <c r="F253" s="54" t="s">
        <v>8</v>
      </c>
      <c r="G253" s="87" t="s">
        <v>2618</v>
      </c>
      <c r="H253" s="87" t="s">
        <v>1707</v>
      </c>
      <c r="I253" s="55" t="s">
        <v>1449</v>
      </c>
      <c r="J253" s="54" t="s">
        <v>2584</v>
      </c>
      <c r="K253" s="90" t="str">
        <f t="shared" si="3"/>
        <v>F</v>
      </c>
      <c r="L253">
        <v>223</v>
      </c>
    </row>
    <row r="254" spans="1:12" hidden="1">
      <c r="A254" s="81" t="s">
        <v>1214</v>
      </c>
      <c r="B254" s="88" t="str">
        <f>_xlfn.XLOOKUP(Tabla8[[#This Row],[Codigo Area Liquidacion]],TBLAREA[PLANTA],TBLAREA[PROG])</f>
        <v>13</v>
      </c>
      <c r="C254" s="54" t="s">
        <v>11</v>
      </c>
      <c r="D254" s="88" t="str">
        <f>Tabla8[[#This Row],[Numero Documento]]&amp;Tabla8[[#This Row],[PROG]]&amp;LEFT(Tabla8[[#This Row],[Tipo Empleado]],3)</f>
        <v>0010763899113FIJ</v>
      </c>
      <c r="E254" s="87" t="s">
        <v>380</v>
      </c>
      <c r="F254" s="54" t="s">
        <v>381</v>
      </c>
      <c r="G254" s="87" t="s">
        <v>2618</v>
      </c>
      <c r="H254" s="87" t="s">
        <v>1707</v>
      </c>
      <c r="I254" s="55" t="s">
        <v>1449</v>
      </c>
      <c r="J254" s="54" t="s">
        <v>2584</v>
      </c>
      <c r="K254" s="90" t="str">
        <f t="shared" si="3"/>
        <v>F</v>
      </c>
      <c r="L254">
        <v>253</v>
      </c>
    </row>
    <row r="255" spans="1:12" hidden="1">
      <c r="A255" s="81" t="s">
        <v>1295</v>
      </c>
      <c r="B255" s="88" t="str">
        <f>_xlfn.XLOOKUP(Tabla8[[#This Row],[Codigo Area Liquidacion]],TBLAREA[PLANTA],TBLAREA[PROG])</f>
        <v>13</v>
      </c>
      <c r="C255" s="54" t="s">
        <v>11</v>
      </c>
      <c r="D255" s="88" t="str">
        <f>Tabla8[[#This Row],[Numero Documento]]&amp;Tabla8[[#This Row],[PROG]]&amp;LEFT(Tabla8[[#This Row],[Tipo Empleado]],3)</f>
        <v>0010859481313FIJ</v>
      </c>
      <c r="E255" s="87" t="s">
        <v>2623</v>
      </c>
      <c r="F255" s="54" t="s">
        <v>100</v>
      </c>
      <c r="G255" s="87" t="s">
        <v>2618</v>
      </c>
      <c r="H255" s="87" t="s">
        <v>1707</v>
      </c>
      <c r="I255" s="55" t="s">
        <v>1449</v>
      </c>
      <c r="J255" s="54" t="s">
        <v>2584</v>
      </c>
      <c r="K255" s="90" t="str">
        <f t="shared" si="3"/>
        <v>F</v>
      </c>
      <c r="L255">
        <v>269</v>
      </c>
    </row>
    <row r="256" spans="1:12" hidden="1">
      <c r="A256" s="81" t="s">
        <v>2079</v>
      </c>
      <c r="B256" s="88" t="str">
        <f>_xlfn.XLOOKUP(Tabla8[[#This Row],[Codigo Area Liquidacion]],TBLAREA[PLANTA],TBLAREA[PROG])</f>
        <v>13</v>
      </c>
      <c r="C256" s="54" t="s">
        <v>11</v>
      </c>
      <c r="D256" s="88" t="str">
        <f>Tabla8[[#This Row],[Numero Documento]]&amp;Tabla8[[#This Row],[PROG]]&amp;LEFT(Tabla8[[#This Row],[Tipo Empleado]],3)</f>
        <v>0010998783413FIJ</v>
      </c>
      <c r="E256" s="87" t="s">
        <v>550</v>
      </c>
      <c r="F256" s="54" t="s">
        <v>551</v>
      </c>
      <c r="G256" s="87" t="s">
        <v>2618</v>
      </c>
      <c r="H256" s="87" t="s">
        <v>1707</v>
      </c>
      <c r="I256" s="55" t="s">
        <v>1449</v>
      </c>
      <c r="J256" s="54" t="s">
        <v>2584</v>
      </c>
      <c r="K256" s="90" t="str">
        <f t="shared" si="3"/>
        <v>F</v>
      </c>
      <c r="L256">
        <v>316</v>
      </c>
    </row>
    <row r="257" spans="1:12" hidden="1">
      <c r="A257" s="81" t="s">
        <v>2066</v>
      </c>
      <c r="B257" s="88" t="str">
        <f>_xlfn.XLOOKUP(Tabla8[[#This Row],[Codigo Area Liquidacion]],TBLAREA[PLANTA],TBLAREA[PROG])</f>
        <v>13</v>
      </c>
      <c r="C257" s="54" t="s">
        <v>11</v>
      </c>
      <c r="D257" s="88" t="str">
        <f>Tabla8[[#This Row],[Numero Documento]]&amp;Tabla8[[#This Row],[PROG]]&amp;LEFT(Tabla8[[#This Row],[Tipo Empleado]],3)</f>
        <v>0011946820513FIJ</v>
      </c>
      <c r="E257" s="87" t="s">
        <v>881</v>
      </c>
      <c r="F257" s="54" t="s">
        <v>246</v>
      </c>
      <c r="G257" s="87" t="s">
        <v>2618</v>
      </c>
      <c r="H257" s="87" t="s">
        <v>1707</v>
      </c>
      <c r="I257" s="55" t="s">
        <v>1449</v>
      </c>
      <c r="J257" s="54" t="s">
        <v>2584</v>
      </c>
      <c r="K257" s="90" t="str">
        <f t="shared" si="3"/>
        <v>F</v>
      </c>
      <c r="L257">
        <v>568</v>
      </c>
    </row>
    <row r="258" spans="1:12" hidden="1">
      <c r="A258" s="81" t="s">
        <v>2068</v>
      </c>
      <c r="B258" s="88" t="str">
        <f>_xlfn.XLOOKUP(Tabla8[[#This Row],[Codigo Area Liquidacion]],TBLAREA[PLANTA],TBLAREA[PROG])</f>
        <v>13</v>
      </c>
      <c r="C258" s="54" t="s">
        <v>11</v>
      </c>
      <c r="D258" s="88" t="str">
        <f>Tabla8[[#This Row],[Numero Documento]]&amp;Tabla8[[#This Row],[PROG]]&amp;LEFT(Tabla8[[#This Row],[Tipo Empleado]],3)</f>
        <v>0260006682913FIJ</v>
      </c>
      <c r="E258" s="87" t="s">
        <v>240</v>
      </c>
      <c r="F258" s="54" t="s">
        <v>238</v>
      </c>
      <c r="G258" s="87" t="s">
        <v>2618</v>
      </c>
      <c r="H258" s="87" t="s">
        <v>1707</v>
      </c>
      <c r="I258" s="55" t="s">
        <v>1449</v>
      </c>
      <c r="J258" s="54" t="s">
        <v>2583</v>
      </c>
      <c r="K258" s="90" t="str">
        <f t="shared" si="3"/>
        <v>M</v>
      </c>
      <c r="L258">
        <v>687</v>
      </c>
    </row>
    <row r="259" spans="1:12" hidden="1">
      <c r="A259" s="81" t="s">
        <v>2071</v>
      </c>
      <c r="B259" s="88" t="str">
        <f>_xlfn.XLOOKUP(Tabla8[[#This Row],[Codigo Area Liquidacion]],TBLAREA[PLANTA],TBLAREA[PROG])</f>
        <v>13</v>
      </c>
      <c r="C259" s="54" t="s">
        <v>11</v>
      </c>
      <c r="D259" s="88" t="str">
        <f>Tabla8[[#This Row],[Numero Documento]]&amp;Tabla8[[#This Row],[PROG]]&amp;LEFT(Tabla8[[#This Row],[Tipo Empleado]],3)</f>
        <v>0590018402813FIJ</v>
      </c>
      <c r="E259" s="87" t="s">
        <v>243</v>
      </c>
      <c r="F259" s="54" t="s">
        <v>244</v>
      </c>
      <c r="G259" s="87" t="s">
        <v>2618</v>
      </c>
      <c r="H259" s="87" t="s">
        <v>1707</v>
      </c>
      <c r="I259" s="55" t="s">
        <v>1449</v>
      </c>
      <c r="J259" s="54" t="s">
        <v>2583</v>
      </c>
      <c r="K259" s="90" t="str">
        <f t="shared" si="3"/>
        <v>M</v>
      </c>
      <c r="L259">
        <v>910</v>
      </c>
    </row>
    <row r="260" spans="1:12" hidden="1">
      <c r="A260" s="81" t="s">
        <v>2067</v>
      </c>
      <c r="B260" s="88" t="str">
        <f>_xlfn.XLOOKUP(Tabla8[[#This Row],[Codigo Area Liquidacion]],TBLAREA[PLANTA],TBLAREA[PROG])</f>
        <v>13</v>
      </c>
      <c r="C260" s="54" t="s">
        <v>11</v>
      </c>
      <c r="D260" s="88" t="str">
        <f>Tabla8[[#This Row],[Numero Documento]]&amp;Tabla8[[#This Row],[PROG]]&amp;LEFT(Tabla8[[#This Row],[Tipo Empleado]],3)</f>
        <v>2230003370513FIJ</v>
      </c>
      <c r="E260" s="87" t="s">
        <v>1572</v>
      </c>
      <c r="F260" s="54" t="s">
        <v>8</v>
      </c>
      <c r="G260" s="87" t="s">
        <v>2618</v>
      </c>
      <c r="H260" s="87" t="s">
        <v>1707</v>
      </c>
      <c r="I260" s="55" t="s">
        <v>1449</v>
      </c>
      <c r="J260" s="54" t="s">
        <v>2584</v>
      </c>
      <c r="K260" s="90" t="str">
        <f t="shared" ref="K260:K323" si="4">LEFT(J260,1)</f>
        <v>F</v>
      </c>
      <c r="L260">
        <v>976</v>
      </c>
    </row>
    <row r="261" spans="1:12" hidden="1">
      <c r="A261" s="81" t="s">
        <v>2937</v>
      </c>
      <c r="B261" s="88" t="str">
        <f>_xlfn.XLOOKUP(Tabla8[[#This Row],[Codigo Area Liquidacion]],TBLAREA[PLANTA],TBLAREA[PROG])</f>
        <v>01</v>
      </c>
      <c r="C261" s="54" t="s">
        <v>2510</v>
      </c>
      <c r="D261" s="88" t="str">
        <f>Tabla8[[#This Row],[Numero Documento]]&amp;Tabla8[[#This Row],[PROG]]&amp;LEFT(Tabla8[[#This Row],[Tipo Empleado]],3)</f>
        <v>2240039606901EMP</v>
      </c>
      <c r="E261" s="87" t="s">
        <v>2936</v>
      </c>
      <c r="F261" s="54" t="s">
        <v>1693</v>
      </c>
      <c r="G261" s="87" t="s">
        <v>2581</v>
      </c>
      <c r="H261" s="87" t="s">
        <v>1707</v>
      </c>
      <c r="I261" s="55" t="s">
        <v>1449</v>
      </c>
      <c r="J261" s="54" t="s">
        <v>2583</v>
      </c>
      <c r="K261" s="90" t="str">
        <f t="shared" si="4"/>
        <v>M</v>
      </c>
      <c r="L261">
        <v>1016</v>
      </c>
    </row>
    <row r="262" spans="1:12" hidden="1">
      <c r="A262" s="81" t="s">
        <v>2301</v>
      </c>
      <c r="B262" s="88" t="str">
        <f>_xlfn.XLOOKUP(Tabla8[[#This Row],[Codigo Area Liquidacion]],TBLAREA[PLANTA],TBLAREA[PROG])</f>
        <v>01</v>
      </c>
      <c r="C262" s="54" t="s">
        <v>2510</v>
      </c>
      <c r="D262" s="88" t="str">
        <f>Tabla8[[#This Row],[Numero Documento]]&amp;Tabla8[[#This Row],[PROG]]&amp;LEFT(Tabla8[[#This Row],[Tipo Empleado]],3)</f>
        <v>2250012119301EMP</v>
      </c>
      <c r="E262" s="87" t="s">
        <v>882</v>
      </c>
      <c r="F262" s="54" t="s">
        <v>235</v>
      </c>
      <c r="G262" s="87" t="s">
        <v>2581</v>
      </c>
      <c r="H262" s="87" t="s">
        <v>1707</v>
      </c>
      <c r="I262" s="55" t="s">
        <v>1449</v>
      </c>
      <c r="J262" s="54" t="s">
        <v>2583</v>
      </c>
      <c r="K262" s="90" t="str">
        <f t="shared" si="4"/>
        <v>M</v>
      </c>
      <c r="L262">
        <v>1028</v>
      </c>
    </row>
    <row r="263" spans="1:12" hidden="1">
      <c r="A263" s="81" t="s">
        <v>3016</v>
      </c>
      <c r="B263" s="88" t="str">
        <f>_xlfn.XLOOKUP(Tabla8[[#This Row],[Codigo Area Liquidacion]],TBLAREA[PLANTA],TBLAREA[PROG])</f>
        <v>01</v>
      </c>
      <c r="C263" s="54" t="s">
        <v>2510</v>
      </c>
      <c r="D263" s="88" t="str">
        <f>Tabla8[[#This Row],[Numero Documento]]&amp;Tabla8[[#This Row],[PROG]]&amp;LEFT(Tabla8[[#This Row],[Tipo Empleado]],3)</f>
        <v>4022515586601EMP</v>
      </c>
      <c r="E263" s="87" t="s">
        <v>3015</v>
      </c>
      <c r="F263" s="54" t="s">
        <v>235</v>
      </c>
      <c r="G263" s="87" t="s">
        <v>2581</v>
      </c>
      <c r="H263" s="87" t="s">
        <v>1707</v>
      </c>
      <c r="I263" s="55" t="s">
        <v>1449</v>
      </c>
      <c r="J263" s="54" t="s">
        <v>2584</v>
      </c>
      <c r="K263" s="90" t="str">
        <f t="shared" si="4"/>
        <v>F</v>
      </c>
      <c r="L263">
        <v>1165</v>
      </c>
    </row>
    <row r="264" spans="1:12">
      <c r="A264" s="82" t="s">
        <v>5039</v>
      </c>
      <c r="B264" s="89" t="s">
        <v>2552</v>
      </c>
      <c r="C264" s="54" t="s">
        <v>2743</v>
      </c>
      <c r="D264" s="88" t="str">
        <f>Tabla8[[#This Row],[Numero Documento]]&amp;Tabla8[[#This Row],[PROG]]&amp;LEFT(Tabla8[[#This Row],[Tipo Empleado]],3)</f>
        <v>0011289104901TEM</v>
      </c>
      <c r="E264" s="87" t="s">
        <v>5038</v>
      </c>
      <c r="F264" s="54" t="s">
        <v>129</v>
      </c>
      <c r="G264" s="87" t="s">
        <v>2581</v>
      </c>
      <c r="H264" s="87" t="s">
        <v>3185</v>
      </c>
      <c r="I264" s="55" t="s">
        <v>3186</v>
      </c>
      <c r="J264" s="54" t="s">
        <v>2584</v>
      </c>
      <c r="K264" s="90" t="str">
        <f t="shared" si="4"/>
        <v>F</v>
      </c>
      <c r="L264">
        <v>1237</v>
      </c>
    </row>
    <row r="265" spans="1:12" hidden="1">
      <c r="A265" s="81" t="s">
        <v>3001</v>
      </c>
      <c r="B265" s="88" t="str">
        <f>_xlfn.XLOOKUP(Tabla8[[#This Row],[Codigo Area Liquidacion]],TBLAREA[PLANTA],TBLAREA[PROG])</f>
        <v>01</v>
      </c>
      <c r="C265" s="54" t="s">
        <v>2510</v>
      </c>
      <c r="D265" s="88" t="str">
        <f>Tabla8[[#This Row],[Numero Documento]]&amp;Tabla8[[#This Row],[PROG]]&amp;LEFT(Tabla8[[#This Row],[Tipo Empleado]],3)</f>
        <v>4022222294101EMP</v>
      </c>
      <c r="E265" s="87" t="s">
        <v>3000</v>
      </c>
      <c r="F265" s="54" t="s">
        <v>129</v>
      </c>
      <c r="G265" s="87" t="s">
        <v>2581</v>
      </c>
      <c r="H265" s="87" t="s">
        <v>3185</v>
      </c>
      <c r="I265" s="55" t="s">
        <v>3186</v>
      </c>
      <c r="J265" s="54" t="s">
        <v>2584</v>
      </c>
      <c r="K265" s="90" t="str">
        <f t="shared" si="4"/>
        <v>F</v>
      </c>
      <c r="L265">
        <v>1132</v>
      </c>
    </row>
    <row r="266" spans="1:12" hidden="1">
      <c r="A266" s="81" t="s">
        <v>2020</v>
      </c>
      <c r="B266" s="88" t="str">
        <f>_xlfn.XLOOKUP(Tabla8[[#This Row],[Codigo Area Liquidacion]],TBLAREA[PLANTA],TBLAREA[PROG])</f>
        <v>13</v>
      </c>
      <c r="C266" s="54" t="s">
        <v>11</v>
      </c>
      <c r="D266" s="88" t="str">
        <f>Tabla8[[#This Row],[Numero Documento]]&amp;Tabla8[[#This Row],[PROG]]&amp;LEFT(Tabla8[[#This Row],[Tipo Empleado]],3)</f>
        <v>0010772137513FIJ</v>
      </c>
      <c r="E266" s="87" t="s">
        <v>247</v>
      </c>
      <c r="F266" s="54" t="s">
        <v>129</v>
      </c>
      <c r="G266" s="87" t="s">
        <v>2618</v>
      </c>
      <c r="H266" s="87" t="s">
        <v>1711</v>
      </c>
      <c r="I266" s="55" t="s">
        <v>1499</v>
      </c>
      <c r="J266" s="54" t="s">
        <v>2583</v>
      </c>
      <c r="K266" s="90" t="str">
        <f t="shared" si="4"/>
        <v>M</v>
      </c>
      <c r="L266">
        <v>255</v>
      </c>
    </row>
    <row r="267" spans="1:12" hidden="1">
      <c r="A267" s="81" t="s">
        <v>1826</v>
      </c>
      <c r="B267" s="88" t="str">
        <f>_xlfn.XLOOKUP(Tabla8[[#This Row],[Codigo Area Liquidacion]],TBLAREA[PLANTA],TBLAREA[PROG])</f>
        <v>01</v>
      </c>
      <c r="C267" s="54" t="s">
        <v>11</v>
      </c>
      <c r="D267" s="88" t="str">
        <f>Tabla8[[#This Row],[Numero Documento]]&amp;Tabla8[[#This Row],[PROG]]&amp;LEFT(Tabla8[[#This Row],[Tipo Empleado]],3)</f>
        <v>0010203015201FIJ</v>
      </c>
      <c r="E267" s="87" t="s">
        <v>1604</v>
      </c>
      <c r="F267" s="54" t="s">
        <v>1431</v>
      </c>
      <c r="G267" s="87" t="s">
        <v>2581</v>
      </c>
      <c r="H267" s="87" t="s">
        <v>250</v>
      </c>
      <c r="I267" s="55" t="s">
        <v>1471</v>
      </c>
      <c r="J267" s="54" t="s">
        <v>2584</v>
      </c>
      <c r="K267" s="90" t="str">
        <f t="shared" si="4"/>
        <v>F</v>
      </c>
      <c r="L267">
        <v>114</v>
      </c>
    </row>
    <row r="268" spans="1:12" hidden="1">
      <c r="A268" s="81" t="s">
        <v>2311</v>
      </c>
      <c r="B268" s="88" t="str">
        <f>_xlfn.XLOOKUP(Tabla8[[#This Row],[Codigo Area Liquidacion]],TBLAREA[PLANTA],TBLAREA[PROG])</f>
        <v>01</v>
      </c>
      <c r="C268" s="54" t="s">
        <v>2510</v>
      </c>
      <c r="D268" s="88" t="str">
        <f>Tabla8[[#This Row],[Numero Documento]]&amp;Tabla8[[#This Row],[PROG]]&amp;LEFT(Tabla8[[#This Row],[Tipo Empleado]],3)</f>
        <v>0010919272401EMP</v>
      </c>
      <c r="E268" s="87" t="s">
        <v>1521</v>
      </c>
      <c r="F268" s="54" t="s">
        <v>100</v>
      </c>
      <c r="G268" s="87" t="s">
        <v>2581</v>
      </c>
      <c r="H268" s="87" t="s">
        <v>250</v>
      </c>
      <c r="I268" s="55" t="s">
        <v>1471</v>
      </c>
      <c r="J268" s="54" t="s">
        <v>2584</v>
      </c>
      <c r="K268" s="90" t="str">
        <f t="shared" si="4"/>
        <v>F</v>
      </c>
      <c r="L268">
        <v>292</v>
      </c>
    </row>
    <row r="269" spans="1:12" hidden="1">
      <c r="A269" s="81" t="s">
        <v>1809</v>
      </c>
      <c r="B269" s="88" t="str">
        <f>_xlfn.XLOOKUP(Tabla8[[#This Row],[Codigo Area Liquidacion]],TBLAREA[PLANTA],TBLAREA[PROG])</f>
        <v>01</v>
      </c>
      <c r="C269" s="54" t="s">
        <v>11</v>
      </c>
      <c r="D269" s="88" t="str">
        <f>Tabla8[[#This Row],[Numero Documento]]&amp;Tabla8[[#This Row],[PROG]]&amp;LEFT(Tabla8[[#This Row],[Tipo Empleado]],3)</f>
        <v>0011282421401FIJ</v>
      </c>
      <c r="E269" s="87" t="s">
        <v>900</v>
      </c>
      <c r="F269" s="54" t="s">
        <v>901</v>
      </c>
      <c r="G269" s="87" t="s">
        <v>2581</v>
      </c>
      <c r="H269" s="87" t="s">
        <v>250</v>
      </c>
      <c r="I269" s="55" t="s">
        <v>1471</v>
      </c>
      <c r="J269" s="54" t="s">
        <v>2583</v>
      </c>
      <c r="K269" s="90" t="str">
        <f t="shared" si="4"/>
        <v>M</v>
      </c>
      <c r="L269">
        <v>386</v>
      </c>
    </row>
    <row r="270" spans="1:12" hidden="1">
      <c r="A270" s="81" t="s">
        <v>1865</v>
      </c>
      <c r="B270" s="88" t="str">
        <f>_xlfn.XLOOKUP(Tabla8[[#This Row],[Codigo Area Liquidacion]],TBLAREA[PLANTA],TBLAREA[PROG])</f>
        <v>01</v>
      </c>
      <c r="C270" s="54" t="s">
        <v>11</v>
      </c>
      <c r="D270" s="88" t="str">
        <f>Tabla8[[#This Row],[Numero Documento]]&amp;Tabla8[[#This Row],[PROG]]&amp;LEFT(Tabla8[[#This Row],[Tipo Empleado]],3)</f>
        <v>0011415814001FIJ</v>
      </c>
      <c r="E270" s="87" t="s">
        <v>251</v>
      </c>
      <c r="F270" s="54" t="s">
        <v>82</v>
      </c>
      <c r="G270" s="87" t="s">
        <v>2581</v>
      </c>
      <c r="H270" s="87" t="s">
        <v>250</v>
      </c>
      <c r="I270" s="55" t="s">
        <v>1471</v>
      </c>
      <c r="J270" s="54" t="s">
        <v>2583</v>
      </c>
      <c r="K270" s="90" t="str">
        <f t="shared" si="4"/>
        <v>M</v>
      </c>
      <c r="L270">
        <v>418</v>
      </c>
    </row>
    <row r="271" spans="1:12" hidden="1">
      <c r="A271" s="81" t="s">
        <v>2333</v>
      </c>
      <c r="B271" s="88" t="str">
        <f>_xlfn.XLOOKUP(Tabla8[[#This Row],[Codigo Area Liquidacion]],TBLAREA[PLANTA],TBLAREA[PROG])</f>
        <v>01</v>
      </c>
      <c r="C271" s="54" t="s">
        <v>2510</v>
      </c>
      <c r="D271" s="88" t="str">
        <f>Tabla8[[#This Row],[Numero Documento]]&amp;Tabla8[[#This Row],[PROG]]&amp;LEFT(Tabla8[[#This Row],[Tipo Empleado]],3)</f>
        <v>0011499328001EMP</v>
      </c>
      <c r="E271" s="87" t="s">
        <v>1086</v>
      </c>
      <c r="F271" s="54" t="s">
        <v>100</v>
      </c>
      <c r="G271" s="87" t="s">
        <v>2581</v>
      </c>
      <c r="H271" s="87" t="s">
        <v>250</v>
      </c>
      <c r="I271" s="55" t="s">
        <v>1471</v>
      </c>
      <c r="J271" s="54" t="s">
        <v>2584</v>
      </c>
      <c r="K271" s="90" t="str">
        <f t="shared" si="4"/>
        <v>F</v>
      </c>
      <c r="L271">
        <v>438</v>
      </c>
    </row>
    <row r="272" spans="1:12" hidden="1">
      <c r="A272" s="81" t="s">
        <v>3255</v>
      </c>
      <c r="B272" s="88" t="str">
        <f>_xlfn.XLOOKUP(Tabla8[[#This Row],[Codigo Area Liquidacion]],TBLAREA[PLANTA],TBLAREA[PROG])</f>
        <v>01</v>
      </c>
      <c r="C272" s="54" t="s">
        <v>11</v>
      </c>
      <c r="D272" s="88" t="str">
        <f>Tabla8[[#This Row],[Numero Documento]]&amp;Tabla8[[#This Row],[PROG]]&amp;LEFT(Tabla8[[#This Row],[Tipo Empleado]],3)</f>
        <v>0011648108601FIJ</v>
      </c>
      <c r="E272" s="87" t="s">
        <v>3254</v>
      </c>
      <c r="F272" s="54" t="s">
        <v>901</v>
      </c>
      <c r="G272" s="87" t="s">
        <v>2581</v>
      </c>
      <c r="H272" s="87" t="s">
        <v>250</v>
      </c>
      <c r="I272" s="55" t="s">
        <v>1471</v>
      </c>
      <c r="J272" s="54" t="s">
        <v>2584</v>
      </c>
      <c r="K272" s="90" t="str">
        <f t="shared" si="4"/>
        <v>F</v>
      </c>
      <c r="L272">
        <v>469</v>
      </c>
    </row>
    <row r="273" spans="1:12" hidden="1">
      <c r="A273" s="81" t="s">
        <v>3257</v>
      </c>
      <c r="B273" s="88" t="str">
        <f>_xlfn.XLOOKUP(Tabla8[[#This Row],[Codigo Area Liquidacion]],TBLAREA[PLANTA],TBLAREA[PROG])</f>
        <v>01</v>
      </c>
      <c r="C273" s="54" t="s">
        <v>11</v>
      </c>
      <c r="D273" s="88" t="str">
        <f>Tabla8[[#This Row],[Numero Documento]]&amp;Tabla8[[#This Row],[PROG]]&amp;LEFT(Tabla8[[#This Row],[Tipo Empleado]],3)</f>
        <v>0180068878801FIJ</v>
      </c>
      <c r="E273" s="87" t="s">
        <v>3256</v>
      </c>
      <c r="F273" s="54" t="s">
        <v>360</v>
      </c>
      <c r="G273" s="87" t="s">
        <v>2581</v>
      </c>
      <c r="H273" s="87" t="s">
        <v>250</v>
      </c>
      <c r="I273" s="55" t="s">
        <v>1471</v>
      </c>
      <c r="J273" s="54" t="s">
        <v>2583</v>
      </c>
      <c r="K273" s="90" t="str">
        <f t="shared" si="4"/>
        <v>M</v>
      </c>
      <c r="L273">
        <v>664</v>
      </c>
    </row>
    <row r="274" spans="1:12" hidden="1">
      <c r="A274" s="81" t="s">
        <v>2382</v>
      </c>
      <c r="B274" s="88" t="str">
        <f>_xlfn.XLOOKUP(Tabla8[[#This Row],[Codigo Area Liquidacion]],TBLAREA[PLANTA],TBLAREA[PROG])</f>
        <v>01</v>
      </c>
      <c r="C274" s="54" t="s">
        <v>2510</v>
      </c>
      <c r="D274" s="88" t="str">
        <f>Tabla8[[#This Row],[Numero Documento]]&amp;Tabla8[[#This Row],[PROG]]&amp;LEFT(Tabla8[[#This Row],[Tipo Empleado]],3)</f>
        <v>0230134705601EMP</v>
      </c>
      <c r="E274" s="87" t="s">
        <v>979</v>
      </c>
      <c r="F274" s="54" t="s">
        <v>129</v>
      </c>
      <c r="G274" s="87" t="s">
        <v>2581</v>
      </c>
      <c r="H274" s="87" t="s">
        <v>250</v>
      </c>
      <c r="I274" s="55" t="s">
        <v>1471</v>
      </c>
      <c r="J274" s="54" t="s">
        <v>2584</v>
      </c>
      <c r="K274" s="90" t="str">
        <f t="shared" si="4"/>
        <v>F</v>
      </c>
      <c r="L274">
        <v>682</v>
      </c>
    </row>
    <row r="275" spans="1:12" hidden="1">
      <c r="A275" s="81" t="s">
        <v>2929</v>
      </c>
      <c r="B275" s="88" t="str">
        <f>_xlfn.XLOOKUP(Tabla8[[#This Row],[Codigo Area Liquidacion]],TBLAREA[PLANTA],TBLAREA[PROG])</f>
        <v>01</v>
      </c>
      <c r="C275" s="54" t="s">
        <v>2510</v>
      </c>
      <c r="D275" s="88" t="str">
        <f>Tabla8[[#This Row],[Numero Documento]]&amp;Tabla8[[#This Row],[PROG]]&amp;LEFT(Tabla8[[#This Row],[Tipo Empleado]],3)</f>
        <v>2230004106201EMP</v>
      </c>
      <c r="E275" s="87" t="s">
        <v>2928</v>
      </c>
      <c r="F275" s="54" t="s">
        <v>2632</v>
      </c>
      <c r="G275" s="87" t="s">
        <v>2581</v>
      </c>
      <c r="H275" s="87" t="s">
        <v>250</v>
      </c>
      <c r="I275" s="55" t="s">
        <v>1471</v>
      </c>
      <c r="J275" s="54" t="s">
        <v>2584</v>
      </c>
      <c r="K275" s="90" t="str">
        <f t="shared" si="4"/>
        <v>F</v>
      </c>
      <c r="L275">
        <v>977</v>
      </c>
    </row>
    <row r="276" spans="1:12" hidden="1">
      <c r="A276" s="81" t="s">
        <v>2777</v>
      </c>
      <c r="B276" s="88" t="str">
        <f>_xlfn.XLOOKUP(Tabla8[[#This Row],[Codigo Area Liquidacion]],TBLAREA[PLANTA],TBLAREA[PROG])</f>
        <v>01</v>
      </c>
      <c r="C276" s="54" t="s">
        <v>11</v>
      </c>
      <c r="D276" s="88" t="str">
        <f>Tabla8[[#This Row],[Numero Documento]]&amp;Tabla8[[#This Row],[PROG]]&amp;LEFT(Tabla8[[#This Row],[Tipo Empleado]],3)</f>
        <v>2240047735601FIJ</v>
      </c>
      <c r="E276" s="87" t="s">
        <v>3116</v>
      </c>
      <c r="F276" s="54" t="s">
        <v>901</v>
      </c>
      <c r="G276" s="87" t="s">
        <v>2581</v>
      </c>
      <c r="H276" s="87" t="s">
        <v>250</v>
      </c>
      <c r="I276" s="55" t="s">
        <v>1471</v>
      </c>
      <c r="J276" s="54" t="s">
        <v>2584</v>
      </c>
      <c r="K276" s="90" t="str">
        <f t="shared" si="4"/>
        <v>F</v>
      </c>
      <c r="L276">
        <v>1017</v>
      </c>
    </row>
    <row r="277" spans="1:12" hidden="1">
      <c r="A277" s="81" t="s">
        <v>3249</v>
      </c>
      <c r="B277" s="88" t="str">
        <f>_xlfn.XLOOKUP(Tabla8[[#This Row],[Codigo Area Liquidacion]],TBLAREA[PLANTA],TBLAREA[PROG])</f>
        <v>01</v>
      </c>
      <c r="C277" s="54" t="s">
        <v>11</v>
      </c>
      <c r="D277" s="88" t="str">
        <f>Tabla8[[#This Row],[Numero Documento]]&amp;Tabla8[[#This Row],[PROG]]&amp;LEFT(Tabla8[[#This Row],[Tipo Empleado]],3)</f>
        <v>2240054634101FIJ</v>
      </c>
      <c r="E277" s="87" t="s">
        <v>3248</v>
      </c>
      <c r="F277" s="54" t="s">
        <v>686</v>
      </c>
      <c r="G277" s="87" t="s">
        <v>2581</v>
      </c>
      <c r="H277" s="87" t="s">
        <v>250</v>
      </c>
      <c r="I277" s="55" t="s">
        <v>1471</v>
      </c>
      <c r="J277" s="54" t="s">
        <v>2583</v>
      </c>
      <c r="K277" s="90" t="str">
        <f t="shared" si="4"/>
        <v>M</v>
      </c>
      <c r="L277">
        <v>1018</v>
      </c>
    </row>
    <row r="278" spans="1:12" hidden="1">
      <c r="A278" s="81" t="s">
        <v>1976</v>
      </c>
      <c r="B278" s="88" t="str">
        <f>_xlfn.XLOOKUP(Tabla8[[#This Row],[Codigo Area Liquidacion]],TBLAREA[PLANTA],TBLAREA[PROG])</f>
        <v>01</v>
      </c>
      <c r="C278" s="54" t="s">
        <v>11</v>
      </c>
      <c r="D278" s="88" t="str">
        <f>Tabla8[[#This Row],[Numero Documento]]&amp;Tabla8[[#This Row],[PROG]]&amp;LEFT(Tabla8[[#This Row],[Tipo Empleado]],3)</f>
        <v>4020056183101FIJ</v>
      </c>
      <c r="E278" s="87" t="s">
        <v>1579</v>
      </c>
      <c r="F278" s="54" t="s">
        <v>360</v>
      </c>
      <c r="G278" s="87" t="s">
        <v>2581</v>
      </c>
      <c r="H278" s="87" t="s">
        <v>250</v>
      </c>
      <c r="I278" s="55" t="s">
        <v>1471</v>
      </c>
      <c r="J278" s="54" t="s">
        <v>2583</v>
      </c>
      <c r="K278" s="90" t="str">
        <f t="shared" si="4"/>
        <v>M</v>
      </c>
      <c r="L278">
        <v>1057</v>
      </c>
    </row>
    <row r="279" spans="1:12" hidden="1">
      <c r="A279" s="81" t="s">
        <v>1772</v>
      </c>
      <c r="B279" s="88" t="str">
        <f>_xlfn.XLOOKUP(Tabla8[[#This Row],[Codigo Area Liquidacion]],TBLAREA[PLANTA],TBLAREA[PROG])</f>
        <v>01</v>
      </c>
      <c r="C279" s="54" t="s">
        <v>11</v>
      </c>
      <c r="D279" s="88" t="str">
        <f>Tabla8[[#This Row],[Numero Documento]]&amp;Tabla8[[#This Row],[PROG]]&amp;LEFT(Tabla8[[#This Row],[Tipo Empleado]],3)</f>
        <v>4022123756901FIJ</v>
      </c>
      <c r="E279" s="87" t="s">
        <v>963</v>
      </c>
      <c r="F279" s="54" t="s">
        <v>360</v>
      </c>
      <c r="G279" s="87" t="s">
        <v>2581</v>
      </c>
      <c r="H279" s="87" t="s">
        <v>250</v>
      </c>
      <c r="I279" s="55" t="s">
        <v>1471</v>
      </c>
      <c r="J279" s="54" t="s">
        <v>2584</v>
      </c>
      <c r="K279" s="90" t="str">
        <f t="shared" si="4"/>
        <v>F</v>
      </c>
      <c r="L279">
        <v>1115</v>
      </c>
    </row>
    <row r="280" spans="1:12" hidden="1">
      <c r="A280" s="81" t="s">
        <v>3293</v>
      </c>
      <c r="B280" s="88" t="str">
        <f>_xlfn.XLOOKUP(Tabla8[[#This Row],[Codigo Area Liquidacion]],TBLAREA[PLANTA],TBLAREA[PROG])</f>
        <v>01</v>
      </c>
      <c r="C280" s="54" t="s">
        <v>2510</v>
      </c>
      <c r="D280" s="88" t="str">
        <f>Tabla8[[#This Row],[Numero Documento]]&amp;Tabla8[[#This Row],[PROG]]&amp;LEFT(Tabla8[[#This Row],[Tipo Empleado]],3)</f>
        <v>0011319874101EMP</v>
      </c>
      <c r="E280" s="87" t="s">
        <v>3296</v>
      </c>
      <c r="F280" s="54" t="s">
        <v>129</v>
      </c>
      <c r="G280" s="87" t="s">
        <v>2581</v>
      </c>
      <c r="H280" s="87" t="s">
        <v>1697</v>
      </c>
      <c r="I280" s="55" t="s">
        <v>1457</v>
      </c>
      <c r="J280" s="54" t="s">
        <v>2584</v>
      </c>
      <c r="K280" s="90" t="str">
        <f t="shared" si="4"/>
        <v>F</v>
      </c>
      <c r="L280">
        <v>395</v>
      </c>
    </row>
    <row r="281" spans="1:12" hidden="1">
      <c r="A281" s="81" t="s">
        <v>1134</v>
      </c>
      <c r="B281" s="88" t="str">
        <f>_xlfn.XLOOKUP(Tabla8[[#This Row],[Codigo Area Liquidacion]],TBLAREA[PLANTA],TBLAREA[PROG])</f>
        <v>01</v>
      </c>
      <c r="C281" s="54" t="s">
        <v>11</v>
      </c>
      <c r="D281" s="88" t="str">
        <f>Tabla8[[#This Row],[Numero Documento]]&amp;Tabla8[[#This Row],[PROG]]&amp;LEFT(Tabla8[[#This Row],[Tipo Empleado]],3)</f>
        <v>0010445299001FIJ</v>
      </c>
      <c r="E281" s="87" t="s">
        <v>2608</v>
      </c>
      <c r="F281" s="54" t="s">
        <v>259</v>
      </c>
      <c r="G281" s="87" t="s">
        <v>2581</v>
      </c>
      <c r="H281" s="87" t="s">
        <v>1710</v>
      </c>
      <c r="I281" s="55" t="s">
        <v>1494</v>
      </c>
      <c r="J281" s="54" t="s">
        <v>2584</v>
      </c>
      <c r="K281" s="90" t="str">
        <f t="shared" si="4"/>
        <v>F</v>
      </c>
      <c r="L281">
        <v>194</v>
      </c>
    </row>
    <row r="282" spans="1:12" hidden="1">
      <c r="A282" s="81" t="s">
        <v>1916</v>
      </c>
      <c r="B282" s="88" t="str">
        <f>_xlfn.XLOOKUP(Tabla8[[#This Row],[Codigo Area Liquidacion]],TBLAREA[PLANTA],TBLAREA[PROG])</f>
        <v>01</v>
      </c>
      <c r="C282" s="54" t="s">
        <v>11</v>
      </c>
      <c r="D282" s="88" t="str">
        <f>Tabla8[[#This Row],[Numero Documento]]&amp;Tabla8[[#This Row],[PROG]]&amp;LEFT(Tabla8[[#This Row],[Tipo Empleado]],3)</f>
        <v>0010990904401FIJ</v>
      </c>
      <c r="E282" s="87" t="s">
        <v>260</v>
      </c>
      <c r="F282" s="54" t="s">
        <v>254</v>
      </c>
      <c r="G282" s="87" t="s">
        <v>2581</v>
      </c>
      <c r="H282" s="87" t="s">
        <v>1710</v>
      </c>
      <c r="I282" s="55" t="s">
        <v>1494</v>
      </c>
      <c r="J282" s="54" t="s">
        <v>2584</v>
      </c>
      <c r="K282" s="90" t="str">
        <f t="shared" si="4"/>
        <v>F</v>
      </c>
      <c r="L282">
        <v>313</v>
      </c>
    </row>
    <row r="283" spans="1:12" hidden="1">
      <c r="A283" s="81" t="s">
        <v>1838</v>
      </c>
      <c r="B283" s="88" t="str">
        <f>_xlfn.XLOOKUP(Tabla8[[#This Row],[Codigo Area Liquidacion]],TBLAREA[PLANTA],TBLAREA[PROG])</f>
        <v>01</v>
      </c>
      <c r="C283" s="54" t="s">
        <v>11</v>
      </c>
      <c r="D283" s="88" t="str">
        <f>Tabla8[[#This Row],[Numero Documento]]&amp;Tabla8[[#This Row],[PROG]]&amp;LEFT(Tabla8[[#This Row],[Tipo Empleado]],3)</f>
        <v>0011285843601FIJ</v>
      </c>
      <c r="E283" s="87" t="s">
        <v>257</v>
      </c>
      <c r="F283" s="54" t="s">
        <v>254</v>
      </c>
      <c r="G283" s="87" t="s">
        <v>2581</v>
      </c>
      <c r="H283" s="87" t="s">
        <v>1710</v>
      </c>
      <c r="I283" s="55" t="s">
        <v>1494</v>
      </c>
      <c r="J283" s="54" t="s">
        <v>2583</v>
      </c>
      <c r="K283" s="90" t="str">
        <f t="shared" si="4"/>
        <v>M</v>
      </c>
      <c r="L283">
        <v>389</v>
      </c>
    </row>
    <row r="284" spans="1:12" hidden="1">
      <c r="A284" s="81" t="s">
        <v>2352</v>
      </c>
      <c r="B284" s="88" t="str">
        <f>_xlfn.XLOOKUP(Tabla8[[#This Row],[Codigo Area Liquidacion]],TBLAREA[PLANTA],TBLAREA[PROG])</f>
        <v>01</v>
      </c>
      <c r="C284" s="54" t="s">
        <v>2510</v>
      </c>
      <c r="D284" s="88" t="str">
        <f>Tabla8[[#This Row],[Numero Documento]]&amp;Tabla8[[#This Row],[PROG]]&amp;LEFT(Tabla8[[#This Row],[Tipo Empleado]],3)</f>
        <v>0011900362201EMP</v>
      </c>
      <c r="E284" s="87" t="s">
        <v>1642</v>
      </c>
      <c r="F284" s="54" t="s">
        <v>129</v>
      </c>
      <c r="G284" s="87" t="s">
        <v>2581</v>
      </c>
      <c r="H284" s="87" t="s">
        <v>3182</v>
      </c>
      <c r="I284" s="55" t="s">
        <v>3183</v>
      </c>
      <c r="J284" s="54" t="s">
        <v>2584</v>
      </c>
      <c r="K284" s="90" t="str">
        <f t="shared" si="4"/>
        <v>F</v>
      </c>
      <c r="L284">
        <v>554</v>
      </c>
    </row>
    <row r="285" spans="1:12" hidden="1">
      <c r="A285" s="81" t="s">
        <v>2843</v>
      </c>
      <c r="B285" s="88" t="str">
        <f>_xlfn.XLOOKUP(Tabla8[[#This Row],[Codigo Area Liquidacion]],TBLAREA[PLANTA],TBLAREA[PROG])</f>
        <v>01</v>
      </c>
      <c r="C285" s="54" t="s">
        <v>2510</v>
      </c>
      <c r="D285" s="88" t="str">
        <f>Tabla8[[#This Row],[Numero Documento]]&amp;Tabla8[[#This Row],[PROG]]&amp;LEFT(Tabla8[[#This Row],[Tipo Empleado]],3)</f>
        <v>4021371573901EMP</v>
      </c>
      <c r="E285" s="87" t="s">
        <v>2842</v>
      </c>
      <c r="F285" s="54" t="s">
        <v>1397</v>
      </c>
      <c r="G285" s="87" t="s">
        <v>2581</v>
      </c>
      <c r="H285" s="87" t="s">
        <v>3182</v>
      </c>
      <c r="I285" s="55" t="s">
        <v>3183</v>
      </c>
      <c r="J285" s="54" t="s">
        <v>2584</v>
      </c>
      <c r="K285" s="90" t="str">
        <f t="shared" si="4"/>
        <v>F</v>
      </c>
      <c r="L285">
        <v>1089</v>
      </c>
    </row>
    <row r="286" spans="1:12" hidden="1">
      <c r="A286" s="81" t="s">
        <v>1863</v>
      </c>
      <c r="B286" s="88" t="str">
        <f>_xlfn.XLOOKUP(Tabla8[[#This Row],[Codigo Area Liquidacion]],TBLAREA[PLANTA],TBLAREA[PROG])</f>
        <v>01</v>
      </c>
      <c r="C286" s="54" t="s">
        <v>11</v>
      </c>
      <c r="D286" s="88" t="str">
        <f>Tabla8[[#This Row],[Numero Documento]]&amp;Tabla8[[#This Row],[PROG]]&amp;LEFT(Tabla8[[#This Row],[Tipo Empleado]],3)</f>
        <v>0010025001801FIJ</v>
      </c>
      <c r="E286" s="87" t="s">
        <v>1510</v>
      </c>
      <c r="F286" s="54" t="s">
        <v>30</v>
      </c>
      <c r="G286" s="87" t="s">
        <v>2581</v>
      </c>
      <c r="H286" s="87" t="s">
        <v>261</v>
      </c>
      <c r="I286" s="55" t="s">
        <v>1463</v>
      </c>
      <c r="J286" s="54" t="s">
        <v>2583</v>
      </c>
      <c r="K286" s="90" t="str">
        <f t="shared" si="4"/>
        <v>M</v>
      </c>
      <c r="L286">
        <v>24</v>
      </c>
    </row>
    <row r="287" spans="1:12" hidden="1">
      <c r="A287" s="81" t="s">
        <v>1974</v>
      </c>
      <c r="B287" s="88" t="str">
        <f>_xlfn.XLOOKUP(Tabla8[[#This Row],[Codigo Area Liquidacion]],TBLAREA[PLANTA],TBLAREA[PROG])</f>
        <v>01</v>
      </c>
      <c r="C287" s="54" t="s">
        <v>11</v>
      </c>
      <c r="D287" s="88" t="str">
        <f>Tabla8[[#This Row],[Numero Documento]]&amp;Tabla8[[#This Row],[PROG]]&amp;LEFT(Tabla8[[#This Row],[Tipo Empleado]],3)</f>
        <v>0011359801501FIJ</v>
      </c>
      <c r="E287" s="87" t="s">
        <v>1012</v>
      </c>
      <c r="F287" s="54" t="s">
        <v>120</v>
      </c>
      <c r="G287" s="87" t="s">
        <v>2581</v>
      </c>
      <c r="H287" s="87" t="s">
        <v>261</v>
      </c>
      <c r="I287" s="55" t="s">
        <v>1463</v>
      </c>
      <c r="J287" s="54" t="s">
        <v>2583</v>
      </c>
      <c r="K287" s="90" t="str">
        <f t="shared" si="4"/>
        <v>M</v>
      </c>
      <c r="L287">
        <v>403</v>
      </c>
    </row>
    <row r="288" spans="1:12" hidden="1">
      <c r="A288" s="81" t="s">
        <v>1788</v>
      </c>
      <c r="B288" s="88" t="str">
        <f>_xlfn.XLOOKUP(Tabla8[[#This Row],[Codigo Area Liquidacion]],TBLAREA[PLANTA],TBLAREA[PROG])</f>
        <v>01</v>
      </c>
      <c r="C288" s="54" t="s">
        <v>11</v>
      </c>
      <c r="D288" s="88" t="str">
        <f>Tabla8[[#This Row],[Numero Documento]]&amp;Tabla8[[#This Row],[PROG]]&amp;LEFT(Tabla8[[#This Row],[Tipo Empleado]],3)</f>
        <v>0011436002701FIJ</v>
      </c>
      <c r="E288" s="87" t="s">
        <v>1386</v>
      </c>
      <c r="F288" s="54" t="s">
        <v>27</v>
      </c>
      <c r="G288" s="87" t="s">
        <v>2581</v>
      </c>
      <c r="H288" s="87" t="s">
        <v>261</v>
      </c>
      <c r="I288" s="55" t="s">
        <v>1463</v>
      </c>
      <c r="J288" s="54" t="s">
        <v>2583</v>
      </c>
      <c r="K288" s="90" t="str">
        <f t="shared" si="4"/>
        <v>M</v>
      </c>
      <c r="L288">
        <v>426</v>
      </c>
    </row>
    <row r="289" spans="1:12" hidden="1">
      <c r="A289" s="81" t="s">
        <v>1910</v>
      </c>
      <c r="B289" s="88" t="str">
        <f>_xlfn.XLOOKUP(Tabla8[[#This Row],[Codigo Area Liquidacion]],TBLAREA[PLANTA],TBLAREA[PROG])</f>
        <v>01</v>
      </c>
      <c r="C289" s="54" t="s">
        <v>11</v>
      </c>
      <c r="D289" s="88" t="str">
        <f>Tabla8[[#This Row],[Numero Documento]]&amp;Tabla8[[#This Row],[PROG]]&amp;LEFT(Tabla8[[#This Row],[Tipo Empleado]],3)</f>
        <v>0011817617101FIJ</v>
      </c>
      <c r="E289" s="87" t="s">
        <v>1014</v>
      </c>
      <c r="F289" s="54" t="s">
        <v>169</v>
      </c>
      <c r="G289" s="87" t="s">
        <v>2581</v>
      </c>
      <c r="H289" s="87" t="s">
        <v>261</v>
      </c>
      <c r="I289" s="55" t="s">
        <v>1463</v>
      </c>
      <c r="J289" s="54" t="s">
        <v>2584</v>
      </c>
      <c r="K289" s="90" t="str">
        <f t="shared" si="4"/>
        <v>F</v>
      </c>
      <c r="L289">
        <v>524</v>
      </c>
    </row>
    <row r="290" spans="1:12" hidden="1">
      <c r="A290" s="81" t="s">
        <v>1993</v>
      </c>
      <c r="B290" s="88" t="str">
        <f>_xlfn.XLOOKUP(Tabla8[[#This Row],[Codigo Area Liquidacion]],TBLAREA[PLANTA],TBLAREA[PROG])</f>
        <v>01</v>
      </c>
      <c r="C290" s="54" t="s">
        <v>11</v>
      </c>
      <c r="D290" s="88" t="str">
        <f>Tabla8[[#This Row],[Numero Documento]]&amp;Tabla8[[#This Row],[PROG]]&amp;LEFT(Tabla8[[#This Row],[Tipo Empleado]],3)</f>
        <v>0011944415601FIJ</v>
      </c>
      <c r="E290" s="87" t="s">
        <v>1392</v>
      </c>
      <c r="F290" s="54" t="s">
        <v>402</v>
      </c>
      <c r="G290" s="87" t="s">
        <v>2581</v>
      </c>
      <c r="H290" s="87" t="s">
        <v>261</v>
      </c>
      <c r="I290" s="55" t="s">
        <v>1463</v>
      </c>
      <c r="J290" s="54" t="s">
        <v>2583</v>
      </c>
      <c r="K290" s="90" t="str">
        <f t="shared" si="4"/>
        <v>M</v>
      </c>
      <c r="L290">
        <v>566</v>
      </c>
    </row>
    <row r="291" spans="1:12" hidden="1">
      <c r="A291" s="81" t="s">
        <v>2302</v>
      </c>
      <c r="B291" s="88" t="str">
        <f>_xlfn.XLOOKUP(Tabla8[[#This Row],[Codigo Area Liquidacion]],TBLAREA[PLANTA],TBLAREA[PROG])</f>
        <v>01</v>
      </c>
      <c r="C291" s="54" t="s">
        <v>2510</v>
      </c>
      <c r="D291" s="88" t="str">
        <f>Tabla8[[#This Row],[Numero Documento]]&amp;Tabla8[[#This Row],[PROG]]&amp;LEFT(Tabla8[[#This Row],[Tipo Empleado]],3)</f>
        <v>0410015687801EMP</v>
      </c>
      <c r="E291" s="87" t="s">
        <v>2512</v>
      </c>
      <c r="F291" s="54" t="s">
        <v>129</v>
      </c>
      <c r="G291" s="87" t="s">
        <v>2581</v>
      </c>
      <c r="H291" s="87" t="s">
        <v>261</v>
      </c>
      <c r="I291" s="55" t="s">
        <v>1463</v>
      </c>
      <c r="J291" s="54" t="s">
        <v>2584</v>
      </c>
      <c r="K291" s="90" t="str">
        <f t="shared" si="4"/>
        <v>F</v>
      </c>
      <c r="L291">
        <v>844</v>
      </c>
    </row>
    <row r="292" spans="1:12" hidden="1">
      <c r="A292" s="81" t="s">
        <v>2653</v>
      </c>
      <c r="B292" s="88" t="str">
        <f>_xlfn.XLOOKUP(Tabla8[[#This Row],[Codigo Area Liquidacion]],TBLAREA[PLANTA],TBLAREA[PROG])</f>
        <v>01</v>
      </c>
      <c r="C292" s="54" t="s">
        <v>11</v>
      </c>
      <c r="D292" s="88" t="str">
        <f>Tabla8[[#This Row],[Numero Documento]]&amp;Tabla8[[#This Row],[PROG]]&amp;LEFT(Tabla8[[#This Row],[Tipo Empleado]],3)</f>
        <v>0410019541301FIJ</v>
      </c>
      <c r="E292" s="87" t="s">
        <v>2637</v>
      </c>
      <c r="F292" s="54" t="s">
        <v>30</v>
      </c>
      <c r="G292" s="87" t="s">
        <v>2581</v>
      </c>
      <c r="H292" s="87" t="s">
        <v>261</v>
      </c>
      <c r="I292" s="55" t="s">
        <v>1463</v>
      </c>
      <c r="J292" s="54" t="s">
        <v>2583</v>
      </c>
      <c r="K292" s="90" t="str">
        <f t="shared" si="4"/>
        <v>M</v>
      </c>
      <c r="L292">
        <v>846</v>
      </c>
    </row>
    <row r="293" spans="1:12" hidden="1">
      <c r="A293" s="81" t="s">
        <v>1783</v>
      </c>
      <c r="B293" s="88" t="str">
        <f>_xlfn.XLOOKUP(Tabla8[[#This Row],[Codigo Area Liquidacion]],TBLAREA[PLANTA],TBLAREA[PROG])</f>
        <v>01</v>
      </c>
      <c r="C293" s="54" t="s">
        <v>11</v>
      </c>
      <c r="D293" s="88" t="str">
        <f>Tabla8[[#This Row],[Numero Documento]]&amp;Tabla8[[#This Row],[PROG]]&amp;LEFT(Tabla8[[#This Row],[Tipo Empleado]],3)</f>
        <v>1360016913301FIJ</v>
      </c>
      <c r="E293" s="87" t="s">
        <v>1385</v>
      </c>
      <c r="F293" s="54" t="s">
        <v>8</v>
      </c>
      <c r="G293" s="87" t="s">
        <v>2581</v>
      </c>
      <c r="H293" s="87" t="s">
        <v>261</v>
      </c>
      <c r="I293" s="55" t="s">
        <v>1463</v>
      </c>
      <c r="J293" s="54" t="s">
        <v>2583</v>
      </c>
      <c r="K293" s="90" t="str">
        <f t="shared" si="4"/>
        <v>M</v>
      </c>
      <c r="L293">
        <v>971</v>
      </c>
    </row>
    <row r="294" spans="1:12" hidden="1">
      <c r="A294" s="81" t="s">
        <v>1804</v>
      </c>
      <c r="B294" s="88" t="str">
        <f>_xlfn.XLOOKUP(Tabla8[[#This Row],[Codigo Area Liquidacion]],TBLAREA[PLANTA],TBLAREA[PROG])</f>
        <v>01</v>
      </c>
      <c r="C294" s="54" t="s">
        <v>11</v>
      </c>
      <c r="D294" s="88" t="str">
        <f>Tabla8[[#This Row],[Numero Documento]]&amp;Tabla8[[#This Row],[PROG]]&amp;LEFT(Tabla8[[#This Row],[Tipo Empleado]],3)</f>
        <v>4021116593701FIJ</v>
      </c>
      <c r="E294" s="87" t="s">
        <v>1018</v>
      </c>
      <c r="F294" s="54" t="s">
        <v>10</v>
      </c>
      <c r="G294" s="87" t="s">
        <v>2581</v>
      </c>
      <c r="H294" s="87" t="s">
        <v>261</v>
      </c>
      <c r="I294" s="55" t="s">
        <v>1463</v>
      </c>
      <c r="J294" s="54" t="s">
        <v>2584</v>
      </c>
      <c r="K294" s="90" t="str">
        <f t="shared" si="4"/>
        <v>F</v>
      </c>
      <c r="L294">
        <v>1074</v>
      </c>
    </row>
    <row r="295" spans="1:12" hidden="1">
      <c r="A295" s="81" t="s">
        <v>2911</v>
      </c>
      <c r="B295" s="88" t="str">
        <f>_xlfn.XLOOKUP(Tabla8[[#This Row],[Codigo Area Liquidacion]],TBLAREA[PLANTA],TBLAREA[PROG])</f>
        <v>01</v>
      </c>
      <c r="C295" s="54" t="s">
        <v>2510</v>
      </c>
      <c r="D295" s="88" t="str">
        <f>Tabla8[[#This Row],[Numero Documento]]&amp;Tabla8[[#This Row],[PROG]]&amp;LEFT(Tabla8[[#This Row],[Tipo Empleado]],3)</f>
        <v>0010718748601EMP</v>
      </c>
      <c r="E295" s="87" t="s">
        <v>2910</v>
      </c>
      <c r="F295" s="54" t="s">
        <v>129</v>
      </c>
      <c r="G295" s="87" t="s">
        <v>2581</v>
      </c>
      <c r="H295" s="87" t="s">
        <v>3174</v>
      </c>
      <c r="I295" s="55" t="s">
        <v>3175</v>
      </c>
      <c r="J295" s="54" t="s">
        <v>2583</v>
      </c>
      <c r="K295" s="90" t="str">
        <f t="shared" si="4"/>
        <v>M</v>
      </c>
      <c r="L295">
        <v>243</v>
      </c>
    </row>
    <row r="296" spans="1:12" hidden="1">
      <c r="A296" s="81" t="s">
        <v>2339</v>
      </c>
      <c r="B296" s="88" t="str">
        <f>_xlfn.XLOOKUP(Tabla8[[#This Row],[Codigo Area Liquidacion]],TBLAREA[PLANTA],TBLAREA[PROG])</f>
        <v>01</v>
      </c>
      <c r="C296" s="54" t="s">
        <v>2510</v>
      </c>
      <c r="D296" s="88" t="str">
        <f>Tabla8[[#This Row],[Numero Documento]]&amp;Tabla8[[#This Row],[PROG]]&amp;LEFT(Tabla8[[#This Row],[Tipo Empleado]],3)</f>
        <v>0010892417601EMP</v>
      </c>
      <c r="E296" s="87" t="s">
        <v>2586</v>
      </c>
      <c r="F296" s="54" t="s">
        <v>192</v>
      </c>
      <c r="G296" s="87" t="s">
        <v>2581</v>
      </c>
      <c r="H296" s="87" t="s">
        <v>1696</v>
      </c>
      <c r="I296" s="55" t="s">
        <v>1501</v>
      </c>
      <c r="J296" s="54" t="s">
        <v>2584</v>
      </c>
      <c r="K296" s="90" t="str">
        <f t="shared" si="4"/>
        <v>F</v>
      </c>
      <c r="L296">
        <v>277</v>
      </c>
    </row>
    <row r="297" spans="1:12" hidden="1">
      <c r="A297" s="81" t="s">
        <v>2000</v>
      </c>
      <c r="B297" s="88" t="str">
        <f>_xlfn.XLOOKUP(Tabla8[[#This Row],[Codigo Area Liquidacion]],TBLAREA[PLANTA],TBLAREA[PROG])</f>
        <v>01</v>
      </c>
      <c r="C297" s="54" t="s">
        <v>11</v>
      </c>
      <c r="D297" s="88" t="str">
        <f>Tabla8[[#This Row],[Numero Documento]]&amp;Tabla8[[#This Row],[PROG]]&amp;LEFT(Tabla8[[#This Row],[Tipo Empleado]],3)</f>
        <v>0011839594601FIJ</v>
      </c>
      <c r="E297" s="87" t="s">
        <v>267</v>
      </c>
      <c r="F297" s="54" t="s">
        <v>228</v>
      </c>
      <c r="G297" s="87" t="s">
        <v>2581</v>
      </c>
      <c r="H297" s="87" t="s">
        <v>1696</v>
      </c>
      <c r="I297" s="55" t="s">
        <v>1501</v>
      </c>
      <c r="J297" s="54" t="s">
        <v>2583</v>
      </c>
      <c r="K297" s="90" t="str">
        <f t="shared" si="4"/>
        <v>M</v>
      </c>
      <c r="L297">
        <v>531</v>
      </c>
    </row>
    <row r="298" spans="1:12" hidden="1">
      <c r="A298" s="81" t="s">
        <v>1855</v>
      </c>
      <c r="B298" s="88" t="str">
        <f>_xlfn.XLOOKUP(Tabla8[[#This Row],[Codigo Area Liquidacion]],TBLAREA[PLANTA],TBLAREA[PROG])</f>
        <v>01</v>
      </c>
      <c r="C298" s="54" t="s">
        <v>11</v>
      </c>
      <c r="D298" s="88" t="str">
        <f>Tabla8[[#This Row],[Numero Documento]]&amp;Tabla8[[#This Row],[PROG]]&amp;LEFT(Tabla8[[#This Row],[Tipo Empleado]],3)</f>
        <v>0011852868601FIJ</v>
      </c>
      <c r="E298" s="87" t="s">
        <v>266</v>
      </c>
      <c r="F298" s="54" t="s">
        <v>228</v>
      </c>
      <c r="G298" s="87" t="s">
        <v>2581</v>
      </c>
      <c r="H298" s="87" t="s">
        <v>1696</v>
      </c>
      <c r="I298" s="55" t="s">
        <v>1501</v>
      </c>
      <c r="J298" s="54" t="s">
        <v>2583</v>
      </c>
      <c r="K298" s="90" t="str">
        <f t="shared" si="4"/>
        <v>M</v>
      </c>
      <c r="L298">
        <v>536</v>
      </c>
    </row>
    <row r="299" spans="1:12" hidden="1">
      <c r="A299" s="81" t="s">
        <v>1920</v>
      </c>
      <c r="B299" s="88" t="str">
        <f>_xlfn.XLOOKUP(Tabla8[[#This Row],[Codigo Area Liquidacion]],TBLAREA[PLANTA],TBLAREA[PROG])</f>
        <v>01</v>
      </c>
      <c r="C299" s="54" t="s">
        <v>11</v>
      </c>
      <c r="D299" s="88" t="str">
        <f>Tabla8[[#This Row],[Numero Documento]]&amp;Tabla8[[#This Row],[PROG]]&amp;LEFT(Tabla8[[#This Row],[Tipo Empleado]],3)</f>
        <v>0011886157401FIJ</v>
      </c>
      <c r="E299" s="87" t="s">
        <v>919</v>
      </c>
      <c r="F299" s="54" t="s">
        <v>920</v>
      </c>
      <c r="G299" s="87" t="s">
        <v>2581</v>
      </c>
      <c r="H299" s="87" t="s">
        <v>1696</v>
      </c>
      <c r="I299" s="55" t="s">
        <v>1501</v>
      </c>
      <c r="J299" s="54" t="s">
        <v>2583</v>
      </c>
      <c r="K299" s="90" t="str">
        <f t="shared" si="4"/>
        <v>M</v>
      </c>
      <c r="L299">
        <v>546</v>
      </c>
    </row>
    <row r="300" spans="1:12" hidden="1">
      <c r="A300" s="81" t="s">
        <v>3089</v>
      </c>
      <c r="B300" s="88" t="str">
        <f>_xlfn.XLOOKUP(Tabla8[[#This Row],[Codigo Area Liquidacion]],TBLAREA[PLANTA],TBLAREA[PROG])</f>
        <v>01</v>
      </c>
      <c r="C300" s="54" t="s">
        <v>2510</v>
      </c>
      <c r="D300" s="88" t="str">
        <f>Tabla8[[#This Row],[Numero Documento]]&amp;Tabla8[[#This Row],[PROG]]&amp;LEFT(Tabla8[[#This Row],[Tipo Empleado]],3)</f>
        <v>0011909153601EMP</v>
      </c>
      <c r="E300" s="87" t="s">
        <v>3088</v>
      </c>
      <c r="F300" s="54" t="s">
        <v>1693</v>
      </c>
      <c r="G300" s="87" t="s">
        <v>2581</v>
      </c>
      <c r="H300" s="87" t="s">
        <v>1696</v>
      </c>
      <c r="I300" s="55" t="s">
        <v>1501</v>
      </c>
      <c r="J300" s="54" t="s">
        <v>2583</v>
      </c>
      <c r="K300" s="90" t="str">
        <f t="shared" si="4"/>
        <v>M</v>
      </c>
      <c r="L300">
        <v>558</v>
      </c>
    </row>
    <row r="301" spans="1:12" hidden="1">
      <c r="A301" s="81" t="s">
        <v>2954</v>
      </c>
      <c r="B301" s="88" t="str">
        <f>_xlfn.XLOOKUP(Tabla8[[#This Row],[Codigo Area Liquidacion]],TBLAREA[PLANTA],TBLAREA[PROG])</f>
        <v>01</v>
      </c>
      <c r="C301" s="54" t="s">
        <v>2510</v>
      </c>
      <c r="D301" s="88" t="str">
        <f>Tabla8[[#This Row],[Numero Documento]]&amp;Tabla8[[#This Row],[PROG]]&amp;LEFT(Tabla8[[#This Row],[Tipo Empleado]],3)</f>
        <v>0110039572001EMP</v>
      </c>
      <c r="E301" s="87" t="s">
        <v>3111</v>
      </c>
      <c r="F301" s="54" t="s">
        <v>920</v>
      </c>
      <c r="G301" s="87" t="s">
        <v>2581</v>
      </c>
      <c r="H301" s="87" t="s">
        <v>1696</v>
      </c>
      <c r="I301" s="55" t="s">
        <v>1501</v>
      </c>
      <c r="J301" s="54" t="s">
        <v>2584</v>
      </c>
      <c r="K301" s="90" t="str">
        <f t="shared" si="4"/>
        <v>F</v>
      </c>
      <c r="L301">
        <v>617</v>
      </c>
    </row>
    <row r="302" spans="1:12" hidden="1">
      <c r="A302" s="81" t="s">
        <v>3269</v>
      </c>
      <c r="B302" s="88" t="str">
        <f>_xlfn.XLOOKUP(Tabla8[[#This Row],[Codigo Area Liquidacion]],TBLAREA[PLANTA],TBLAREA[PROG])</f>
        <v>01</v>
      </c>
      <c r="C302" s="54" t="s">
        <v>2510</v>
      </c>
      <c r="D302" s="88" t="str">
        <f>Tabla8[[#This Row],[Numero Documento]]&amp;Tabla8[[#This Row],[PROG]]&amp;LEFT(Tabla8[[#This Row],[Tipo Empleado]],3)</f>
        <v>2230025553001EMP</v>
      </c>
      <c r="E302" s="87" t="s">
        <v>3268</v>
      </c>
      <c r="F302" s="54" t="s">
        <v>129</v>
      </c>
      <c r="G302" s="87" t="s">
        <v>2581</v>
      </c>
      <c r="H302" s="87" t="s">
        <v>1696</v>
      </c>
      <c r="I302" s="55" t="s">
        <v>1501</v>
      </c>
      <c r="J302" s="54" t="s">
        <v>2583</v>
      </c>
      <c r="K302" s="90" t="str">
        <f t="shared" si="4"/>
        <v>M</v>
      </c>
      <c r="L302">
        <v>984</v>
      </c>
    </row>
    <row r="303" spans="1:12" hidden="1">
      <c r="A303" s="81" t="s">
        <v>2377</v>
      </c>
      <c r="B303" s="88" t="str">
        <f>_xlfn.XLOOKUP(Tabla8[[#This Row],[Codigo Area Liquidacion]],TBLAREA[PLANTA],TBLAREA[PROG])</f>
        <v>01</v>
      </c>
      <c r="C303" s="54" t="s">
        <v>2510</v>
      </c>
      <c r="D303" s="88" t="str">
        <f>Tabla8[[#This Row],[Numero Documento]]&amp;Tabla8[[#This Row],[PROG]]&amp;LEFT(Tabla8[[#This Row],[Tipo Empleado]],3)</f>
        <v>4020924756401EMP</v>
      </c>
      <c r="E303" s="87" t="s">
        <v>1671</v>
      </c>
      <c r="F303" s="54" t="s">
        <v>1693</v>
      </c>
      <c r="G303" s="87" t="s">
        <v>2581</v>
      </c>
      <c r="H303" s="87" t="s">
        <v>1696</v>
      </c>
      <c r="I303" s="55" t="s">
        <v>1501</v>
      </c>
      <c r="J303" s="54" t="s">
        <v>2584</v>
      </c>
      <c r="K303" s="90" t="str">
        <f t="shared" si="4"/>
        <v>F</v>
      </c>
      <c r="L303">
        <v>1065</v>
      </c>
    </row>
    <row r="304" spans="1:12" hidden="1">
      <c r="A304" s="81" t="s">
        <v>1942</v>
      </c>
      <c r="B304" s="88" t="str">
        <f>_xlfn.XLOOKUP(Tabla8[[#This Row],[Codigo Area Liquidacion]],TBLAREA[PLANTA],TBLAREA[PROG])</f>
        <v>01</v>
      </c>
      <c r="C304" s="54" t="s">
        <v>11</v>
      </c>
      <c r="D304" s="88" t="str">
        <f>Tabla8[[#This Row],[Numero Documento]]&amp;Tabla8[[#This Row],[PROG]]&amp;LEFT(Tabla8[[#This Row],[Tipo Empleado]],3)</f>
        <v>0010183064401FIJ</v>
      </c>
      <c r="E304" s="87" t="s">
        <v>271</v>
      </c>
      <c r="F304" s="54" t="s">
        <v>254</v>
      </c>
      <c r="G304" s="87" t="s">
        <v>2581</v>
      </c>
      <c r="H304" s="87" t="s">
        <v>269</v>
      </c>
      <c r="I304" s="55" t="s">
        <v>1487</v>
      </c>
      <c r="J304" s="54" t="s">
        <v>2583</v>
      </c>
      <c r="K304" s="90" t="str">
        <f t="shared" si="4"/>
        <v>M</v>
      </c>
      <c r="L304">
        <v>104</v>
      </c>
    </row>
    <row r="305" spans="1:12" hidden="1">
      <c r="A305" s="81" t="s">
        <v>1762</v>
      </c>
      <c r="B305" s="88" t="str">
        <f>_xlfn.XLOOKUP(Tabla8[[#This Row],[Codigo Area Liquidacion]],TBLAREA[PLANTA],TBLAREA[PROG])</f>
        <v>01</v>
      </c>
      <c r="C305" s="54" t="s">
        <v>11</v>
      </c>
      <c r="D305" s="88" t="str">
        <f>Tabla8[[#This Row],[Numero Documento]]&amp;Tabla8[[#This Row],[PROG]]&amp;LEFT(Tabla8[[#This Row],[Tipo Empleado]],3)</f>
        <v>0010549621001FIJ</v>
      </c>
      <c r="E305" s="87" t="s">
        <v>268</v>
      </c>
      <c r="F305" s="54" t="s">
        <v>254</v>
      </c>
      <c r="G305" s="87" t="s">
        <v>2581</v>
      </c>
      <c r="H305" s="87" t="s">
        <v>269</v>
      </c>
      <c r="I305" s="55" t="s">
        <v>1487</v>
      </c>
      <c r="J305" s="54" t="s">
        <v>2584</v>
      </c>
      <c r="K305" s="90" t="str">
        <f t="shared" si="4"/>
        <v>F</v>
      </c>
      <c r="L305">
        <v>220</v>
      </c>
    </row>
    <row r="306" spans="1:12" hidden="1">
      <c r="A306" s="81" t="s">
        <v>2378</v>
      </c>
      <c r="B306" s="88" t="str">
        <f>_xlfn.XLOOKUP(Tabla8[[#This Row],[Codigo Area Liquidacion]],TBLAREA[PLANTA],TBLAREA[PROG])</f>
        <v>01</v>
      </c>
      <c r="C306" s="54" t="s">
        <v>2510</v>
      </c>
      <c r="D306" s="88" t="str">
        <f>Tabla8[[#This Row],[Numero Documento]]&amp;Tabla8[[#This Row],[PROG]]&amp;LEFT(Tabla8[[#This Row],[Tipo Empleado]],3)</f>
        <v>0170001181801EMP</v>
      </c>
      <c r="E306" s="87" t="s">
        <v>1661</v>
      </c>
      <c r="F306" s="54" t="s">
        <v>100</v>
      </c>
      <c r="G306" s="87" t="s">
        <v>2581</v>
      </c>
      <c r="H306" s="87" t="s">
        <v>269</v>
      </c>
      <c r="I306" s="55" t="s">
        <v>1487</v>
      </c>
      <c r="J306" s="54" t="s">
        <v>2584</v>
      </c>
      <c r="K306" s="90" t="str">
        <f t="shared" si="4"/>
        <v>F</v>
      </c>
      <c r="L306">
        <v>654</v>
      </c>
    </row>
    <row r="307" spans="1:12" hidden="1">
      <c r="A307" s="81" t="s">
        <v>2776</v>
      </c>
      <c r="B307" s="88" t="str">
        <f>_xlfn.XLOOKUP(Tabla8[[#This Row],[Codigo Area Liquidacion]],TBLAREA[PLANTA],TBLAREA[PROG])</f>
        <v>01</v>
      </c>
      <c r="C307" s="54" t="s">
        <v>11</v>
      </c>
      <c r="D307" s="88" t="str">
        <f>Tabla8[[#This Row],[Numero Documento]]&amp;Tabla8[[#This Row],[PROG]]&amp;LEFT(Tabla8[[#This Row],[Tipo Empleado]],3)</f>
        <v>0170020336501FIJ</v>
      </c>
      <c r="E307" s="87" t="s">
        <v>2775</v>
      </c>
      <c r="F307" s="54" t="s">
        <v>360</v>
      </c>
      <c r="G307" s="87" t="s">
        <v>2581</v>
      </c>
      <c r="H307" s="87" t="s">
        <v>269</v>
      </c>
      <c r="I307" s="55" t="s">
        <v>1487</v>
      </c>
      <c r="J307" s="54" t="s">
        <v>2584</v>
      </c>
      <c r="K307" s="90" t="str">
        <f t="shared" si="4"/>
        <v>F</v>
      </c>
      <c r="L307">
        <v>657</v>
      </c>
    </row>
    <row r="308" spans="1:12" hidden="1">
      <c r="A308" s="81" t="s">
        <v>2701</v>
      </c>
      <c r="B308" s="88" t="str">
        <f>_xlfn.XLOOKUP(Tabla8[[#This Row],[Codigo Area Liquidacion]],TBLAREA[PLANTA],TBLAREA[PROG])</f>
        <v>01</v>
      </c>
      <c r="C308" s="54" t="s">
        <v>2510</v>
      </c>
      <c r="D308" s="88" t="str">
        <f>Tabla8[[#This Row],[Numero Documento]]&amp;Tabla8[[#This Row],[PROG]]&amp;LEFT(Tabla8[[#This Row],[Tipo Empleado]],3)</f>
        <v>2240064730501EMP</v>
      </c>
      <c r="E308" s="87" t="s">
        <v>2671</v>
      </c>
      <c r="F308" s="54" t="s">
        <v>129</v>
      </c>
      <c r="G308" s="87" t="s">
        <v>2581</v>
      </c>
      <c r="H308" s="87" t="s">
        <v>269</v>
      </c>
      <c r="I308" s="55" t="s">
        <v>1487</v>
      </c>
      <c r="J308" s="54" t="s">
        <v>2583</v>
      </c>
      <c r="K308" s="90" t="str">
        <f t="shared" si="4"/>
        <v>M</v>
      </c>
      <c r="L308">
        <v>1020</v>
      </c>
    </row>
    <row r="309" spans="1:12" hidden="1">
      <c r="A309" s="81" t="s">
        <v>2374</v>
      </c>
      <c r="B309" s="88" t="str">
        <f>_xlfn.XLOOKUP(Tabla8[[#This Row],[Codigo Area Liquidacion]],TBLAREA[PLANTA],TBLAREA[PROG])</f>
        <v>01</v>
      </c>
      <c r="C309" s="54" t="s">
        <v>2510</v>
      </c>
      <c r="D309" s="88" t="str">
        <f>Tabla8[[#This Row],[Numero Documento]]&amp;Tabla8[[#This Row],[PROG]]&amp;LEFT(Tabla8[[#This Row],[Tipo Empleado]],3)</f>
        <v>0030068772001EMP</v>
      </c>
      <c r="E309" s="87" t="s">
        <v>959</v>
      </c>
      <c r="F309" s="54" t="s">
        <v>129</v>
      </c>
      <c r="G309" s="87" t="s">
        <v>2581</v>
      </c>
      <c r="H309" s="87" t="s">
        <v>1717</v>
      </c>
      <c r="I309" s="55" t="s">
        <v>1469</v>
      </c>
      <c r="J309" s="54" t="s">
        <v>2584</v>
      </c>
      <c r="K309" s="90" t="str">
        <f t="shared" si="4"/>
        <v>F</v>
      </c>
      <c r="L309">
        <v>586</v>
      </c>
    </row>
    <row r="310" spans="1:12" hidden="1">
      <c r="A310" s="81" t="s">
        <v>3011</v>
      </c>
      <c r="B310" s="88" t="str">
        <f>_xlfn.XLOOKUP(Tabla8[[#This Row],[Codigo Area Liquidacion]],TBLAREA[PLANTA],TBLAREA[PROG])</f>
        <v>01</v>
      </c>
      <c r="C310" s="54" t="s">
        <v>2510</v>
      </c>
      <c r="D310" s="88" t="str">
        <f>Tabla8[[#This Row],[Numero Documento]]&amp;Tabla8[[#This Row],[PROG]]&amp;LEFT(Tabla8[[#This Row],[Tipo Empleado]],3)</f>
        <v>0100106236101EMP</v>
      </c>
      <c r="E310" s="87" t="s">
        <v>3010</v>
      </c>
      <c r="F310" s="54" t="s">
        <v>1539</v>
      </c>
      <c r="G310" s="87" t="s">
        <v>2581</v>
      </c>
      <c r="H310" s="87" t="s">
        <v>2384</v>
      </c>
      <c r="I310" s="55" t="s">
        <v>3184</v>
      </c>
      <c r="J310" s="54" t="s">
        <v>2583</v>
      </c>
      <c r="K310" s="90" t="str">
        <f t="shared" si="4"/>
        <v>M</v>
      </c>
      <c r="L310">
        <v>603</v>
      </c>
    </row>
    <row r="311" spans="1:12" hidden="1">
      <c r="A311" s="81" t="s">
        <v>3025</v>
      </c>
      <c r="B311" s="88" t="str">
        <f>_xlfn.XLOOKUP(Tabla8[[#This Row],[Codigo Area Liquidacion]],TBLAREA[PLANTA],TBLAREA[PROG])</f>
        <v>01</v>
      </c>
      <c r="C311" s="54" t="s">
        <v>2510</v>
      </c>
      <c r="D311" s="88" t="str">
        <f>Tabla8[[#This Row],[Numero Documento]]&amp;Tabla8[[#This Row],[PROG]]&amp;LEFT(Tabla8[[#This Row],[Tipo Empleado]],3)</f>
        <v>0100108568501EMP</v>
      </c>
      <c r="E311" s="87" t="s">
        <v>3126</v>
      </c>
      <c r="F311" s="54" t="s">
        <v>100</v>
      </c>
      <c r="G311" s="87" t="s">
        <v>2581</v>
      </c>
      <c r="H311" s="87" t="s">
        <v>2384</v>
      </c>
      <c r="I311" s="55" t="s">
        <v>3184</v>
      </c>
      <c r="J311" s="54" t="s">
        <v>2584</v>
      </c>
      <c r="K311" s="90" t="str">
        <f t="shared" si="4"/>
        <v>F</v>
      </c>
      <c r="L311">
        <v>606</v>
      </c>
    </row>
    <row r="312" spans="1:12" hidden="1">
      <c r="A312" s="81" t="s">
        <v>2915</v>
      </c>
      <c r="B312" s="88" t="str">
        <f>_xlfn.XLOOKUP(Tabla8[[#This Row],[Codigo Area Liquidacion]],TBLAREA[PLANTA],TBLAREA[PROG])</f>
        <v>01</v>
      </c>
      <c r="C312" s="54" t="s">
        <v>2510</v>
      </c>
      <c r="D312" s="88" t="str">
        <f>Tabla8[[#This Row],[Numero Documento]]&amp;Tabla8[[#This Row],[PROG]]&amp;LEFT(Tabla8[[#This Row],[Tipo Empleado]],3)</f>
        <v>0230009538301EMP</v>
      </c>
      <c r="E312" s="87" t="s">
        <v>2914</v>
      </c>
      <c r="F312" s="54" t="s">
        <v>1539</v>
      </c>
      <c r="G312" s="87" t="s">
        <v>2581</v>
      </c>
      <c r="H312" s="87" t="s">
        <v>2384</v>
      </c>
      <c r="I312" s="55" t="s">
        <v>3184</v>
      </c>
      <c r="J312" s="54" t="s">
        <v>2584</v>
      </c>
      <c r="K312" s="90" t="str">
        <f t="shared" si="4"/>
        <v>F</v>
      </c>
      <c r="L312">
        <v>678</v>
      </c>
    </row>
    <row r="313" spans="1:12" hidden="1">
      <c r="A313" s="81" t="s">
        <v>2383</v>
      </c>
      <c r="B313" s="88" t="str">
        <f>_xlfn.XLOOKUP(Tabla8[[#This Row],[Codigo Area Liquidacion]],TBLAREA[PLANTA],TBLAREA[PROG])</f>
        <v>01</v>
      </c>
      <c r="C313" s="54" t="s">
        <v>2510</v>
      </c>
      <c r="D313" s="88" t="str">
        <f>Tabla8[[#This Row],[Numero Documento]]&amp;Tabla8[[#This Row],[PROG]]&amp;LEFT(Tabla8[[#This Row],[Tipo Empleado]],3)</f>
        <v>0370110843701EMP</v>
      </c>
      <c r="E313" s="87" t="s">
        <v>961</v>
      </c>
      <c r="F313" s="54" t="s">
        <v>129</v>
      </c>
      <c r="G313" s="87" t="s">
        <v>2581</v>
      </c>
      <c r="H313" s="87" t="s">
        <v>2384</v>
      </c>
      <c r="I313" s="55" t="s">
        <v>3184</v>
      </c>
      <c r="J313" s="54" t="s">
        <v>2584</v>
      </c>
      <c r="K313" s="90" t="str">
        <f t="shared" si="4"/>
        <v>F</v>
      </c>
      <c r="L313">
        <v>824</v>
      </c>
    </row>
    <row r="314" spans="1:12" hidden="1">
      <c r="A314" s="81" t="s">
        <v>2921</v>
      </c>
      <c r="B314" s="88" t="str">
        <f>_xlfn.XLOOKUP(Tabla8[[#This Row],[Codigo Area Liquidacion]],TBLAREA[PLANTA],TBLAREA[PROG])</f>
        <v>01</v>
      </c>
      <c r="C314" s="54" t="s">
        <v>2510</v>
      </c>
      <c r="D314" s="88" t="str">
        <f>Tabla8[[#This Row],[Numero Documento]]&amp;Tabla8[[#This Row],[PROG]]&amp;LEFT(Tabla8[[#This Row],[Tipo Empleado]],3)</f>
        <v>0370112741101EMP</v>
      </c>
      <c r="E314" s="87" t="s">
        <v>2920</v>
      </c>
      <c r="F314" s="54" t="s">
        <v>1539</v>
      </c>
      <c r="G314" s="87" t="s">
        <v>2581</v>
      </c>
      <c r="H314" s="87" t="s">
        <v>2384</v>
      </c>
      <c r="I314" s="55" t="s">
        <v>3184</v>
      </c>
      <c r="J314" s="54" t="s">
        <v>2583</v>
      </c>
      <c r="K314" s="90" t="str">
        <f t="shared" si="4"/>
        <v>M</v>
      </c>
      <c r="L314">
        <v>825</v>
      </c>
    </row>
    <row r="315" spans="1:12" hidden="1">
      <c r="A315" s="81" t="s">
        <v>2838</v>
      </c>
      <c r="B315" s="88" t="str">
        <f>_xlfn.XLOOKUP(Tabla8[[#This Row],[Codigo Area Liquidacion]],TBLAREA[PLANTA],TBLAREA[PROG])</f>
        <v>01</v>
      </c>
      <c r="C315" s="54" t="s">
        <v>2510</v>
      </c>
      <c r="D315" s="88" t="str">
        <f>Tabla8[[#This Row],[Numero Documento]]&amp;Tabla8[[#This Row],[PROG]]&amp;LEFT(Tabla8[[#This Row],[Tipo Empleado]],3)</f>
        <v>0370114410101EMP</v>
      </c>
      <c r="E315" s="87" t="s">
        <v>2837</v>
      </c>
      <c r="F315" s="54" t="s">
        <v>1539</v>
      </c>
      <c r="G315" s="87" t="s">
        <v>2581</v>
      </c>
      <c r="H315" s="87" t="s">
        <v>2384</v>
      </c>
      <c r="I315" s="55" t="s">
        <v>3184</v>
      </c>
      <c r="J315" s="54" t="s">
        <v>2584</v>
      </c>
      <c r="K315" s="90" t="str">
        <f t="shared" si="4"/>
        <v>F</v>
      </c>
      <c r="L315">
        <v>826</v>
      </c>
    </row>
    <row r="316" spans="1:12" hidden="1">
      <c r="A316" s="81" t="s">
        <v>2749</v>
      </c>
      <c r="B316" s="88" t="str">
        <f>_xlfn.XLOOKUP(Tabla8[[#This Row],[Codigo Area Liquidacion]],TBLAREA[PLANTA],TBLAREA[PROG])</f>
        <v>01</v>
      </c>
      <c r="C316" s="54" t="s">
        <v>2510</v>
      </c>
      <c r="D316" s="88" t="str">
        <f>Tabla8[[#This Row],[Numero Documento]]&amp;Tabla8[[#This Row],[PROG]]&amp;LEFT(Tabla8[[#This Row],[Tipo Empleado]],3)</f>
        <v>0410018158701EMP</v>
      </c>
      <c r="E316" s="87" t="s">
        <v>2748</v>
      </c>
      <c r="F316" s="54" t="s">
        <v>1539</v>
      </c>
      <c r="G316" s="87" t="s">
        <v>2581</v>
      </c>
      <c r="H316" s="87" t="s">
        <v>2384</v>
      </c>
      <c r="I316" s="55" t="s">
        <v>3184</v>
      </c>
      <c r="J316" s="54" t="s">
        <v>2583</v>
      </c>
      <c r="K316" s="90" t="str">
        <f t="shared" si="4"/>
        <v>M</v>
      </c>
      <c r="L316">
        <v>845</v>
      </c>
    </row>
    <row r="317" spans="1:12" hidden="1">
      <c r="A317" s="81" t="s">
        <v>1137</v>
      </c>
      <c r="B317" s="88" t="str">
        <f>_xlfn.XLOOKUP(Tabla8[[#This Row],[Codigo Area Liquidacion]],TBLAREA[PLANTA],TBLAREA[PROG])</f>
        <v>01</v>
      </c>
      <c r="C317" s="54" t="s">
        <v>11</v>
      </c>
      <c r="D317" s="88" t="str">
        <f>Tabla8[[#This Row],[Numero Documento]]&amp;Tabla8[[#This Row],[PROG]]&amp;LEFT(Tabla8[[#This Row],[Tipo Empleado]],3)</f>
        <v>0010118428101FIJ</v>
      </c>
      <c r="E317" s="87" t="s">
        <v>274</v>
      </c>
      <c r="F317" s="54" t="s">
        <v>254</v>
      </c>
      <c r="G317" s="87" t="s">
        <v>2581</v>
      </c>
      <c r="H317" s="87" t="s">
        <v>273</v>
      </c>
      <c r="I317" s="55" t="s">
        <v>1485</v>
      </c>
      <c r="J317" s="54" t="s">
        <v>2584</v>
      </c>
      <c r="K317" s="90" t="str">
        <f t="shared" si="4"/>
        <v>F</v>
      </c>
      <c r="L317">
        <v>80</v>
      </c>
    </row>
    <row r="318" spans="1:12" hidden="1">
      <c r="A318" s="84" t="s">
        <v>2654</v>
      </c>
      <c r="B318" s="88" t="str">
        <f>_xlfn.XLOOKUP(Tabla8[[#This Row],[Codigo Area Liquidacion]],TBLAREA[PLANTA],TBLAREA[PROG])</f>
        <v>01</v>
      </c>
      <c r="C318" s="54" t="s">
        <v>11</v>
      </c>
      <c r="D318" s="88" t="str">
        <f>Tabla8[[#This Row],[Numero Documento]]&amp;Tabla8[[#This Row],[PROG]]&amp;LEFT(Tabla8[[#This Row],[Tipo Empleado]],3)</f>
        <v>0930052440301FIJ</v>
      </c>
      <c r="E318" s="87" t="s">
        <v>2638</v>
      </c>
      <c r="F318" s="54" t="s">
        <v>2639</v>
      </c>
      <c r="G318" s="87" t="s">
        <v>2581</v>
      </c>
      <c r="H318" s="87" t="s">
        <v>273</v>
      </c>
      <c r="I318" s="55" t="s">
        <v>1485</v>
      </c>
      <c r="J318" s="54" t="s">
        <v>2584</v>
      </c>
      <c r="K318" s="90" t="str">
        <f t="shared" si="4"/>
        <v>F</v>
      </c>
      <c r="L318">
        <v>956</v>
      </c>
    </row>
    <row r="319" spans="1:12" hidden="1">
      <c r="A319" s="81" t="s">
        <v>2847</v>
      </c>
      <c r="B319" s="88" t="str">
        <f>_xlfn.XLOOKUP(Tabla8[[#This Row],[Codigo Area Liquidacion]],TBLAREA[PLANTA],TBLAREA[PROG])</f>
        <v>01</v>
      </c>
      <c r="C319" s="54" t="s">
        <v>2510</v>
      </c>
      <c r="D319" s="88" t="str">
        <f>Tabla8[[#This Row],[Numero Documento]]&amp;Tabla8[[#This Row],[PROG]]&amp;LEFT(Tabla8[[#This Row],[Tipo Empleado]],3)</f>
        <v>4022333960301EMP</v>
      </c>
      <c r="E319" s="87" t="s">
        <v>2846</v>
      </c>
      <c r="F319" s="54" t="s">
        <v>279</v>
      </c>
      <c r="G319" s="87" t="s">
        <v>2581</v>
      </c>
      <c r="H319" s="87" t="s">
        <v>273</v>
      </c>
      <c r="I319" s="55" t="s">
        <v>1485</v>
      </c>
      <c r="J319" s="54" t="s">
        <v>2584</v>
      </c>
      <c r="K319" s="90" t="str">
        <f t="shared" si="4"/>
        <v>F</v>
      </c>
      <c r="L319">
        <v>1145</v>
      </c>
    </row>
    <row r="320" spans="1:12" hidden="1">
      <c r="A320" s="81" t="s">
        <v>1955</v>
      </c>
      <c r="B320" s="88" t="str">
        <f>_xlfn.XLOOKUP(Tabla8[[#This Row],[Codigo Area Liquidacion]],TBLAREA[PLANTA],TBLAREA[PROG])</f>
        <v>01</v>
      </c>
      <c r="C320" s="54" t="s">
        <v>11</v>
      </c>
      <c r="D320" s="88" t="str">
        <f>Tabla8[[#This Row],[Numero Documento]]&amp;Tabla8[[#This Row],[PROG]]&amp;LEFT(Tabla8[[#This Row],[Tipo Empleado]],3)</f>
        <v>0010014719801FIJ</v>
      </c>
      <c r="E320" s="87" t="s">
        <v>275</v>
      </c>
      <c r="F320" s="54" t="s">
        <v>129</v>
      </c>
      <c r="G320" s="87" t="s">
        <v>2581</v>
      </c>
      <c r="H320" s="87" t="s">
        <v>277</v>
      </c>
      <c r="I320" s="55" t="s">
        <v>1497</v>
      </c>
      <c r="J320" s="54" t="s">
        <v>2583</v>
      </c>
      <c r="K320" s="90" t="str">
        <f t="shared" si="4"/>
        <v>M</v>
      </c>
      <c r="L320">
        <v>20</v>
      </c>
    </row>
    <row r="321" spans="1:12" hidden="1">
      <c r="A321" s="81" t="s">
        <v>3130</v>
      </c>
      <c r="B321" s="88" t="str">
        <f>_xlfn.XLOOKUP(Tabla8[[#This Row],[Codigo Area Liquidacion]],TBLAREA[PLANTA],TBLAREA[PROG])</f>
        <v>01</v>
      </c>
      <c r="C321" s="54" t="s">
        <v>2510</v>
      </c>
      <c r="D321" s="88" t="str">
        <f>Tabla8[[#This Row],[Numero Documento]]&amp;Tabla8[[#This Row],[PROG]]&amp;LEFT(Tabla8[[#This Row],[Tipo Empleado]],3)</f>
        <v>0010051679801EMP</v>
      </c>
      <c r="E321" s="87" t="s">
        <v>3150</v>
      </c>
      <c r="F321" s="54" t="s">
        <v>2639</v>
      </c>
      <c r="G321" s="87" t="s">
        <v>2581</v>
      </c>
      <c r="H321" s="87" t="s">
        <v>277</v>
      </c>
      <c r="I321" s="55" t="s">
        <v>1497</v>
      </c>
      <c r="J321" s="54" t="s">
        <v>2584</v>
      </c>
      <c r="K321" s="90" t="str">
        <f t="shared" si="4"/>
        <v>F</v>
      </c>
      <c r="L321">
        <v>38</v>
      </c>
    </row>
    <row r="322" spans="1:12" hidden="1">
      <c r="A322" s="81" t="s">
        <v>1120</v>
      </c>
      <c r="B322" s="88" t="str">
        <f>_xlfn.XLOOKUP(Tabla8[[#This Row],[Codigo Area Liquidacion]],TBLAREA[PLANTA],TBLAREA[PROG])</f>
        <v>01</v>
      </c>
      <c r="C322" s="54" t="s">
        <v>11</v>
      </c>
      <c r="D322" s="88" t="str">
        <f>Tabla8[[#This Row],[Numero Documento]]&amp;Tabla8[[#This Row],[PROG]]&amp;LEFT(Tabla8[[#This Row],[Tipo Empleado]],3)</f>
        <v>0010895698801FIJ</v>
      </c>
      <c r="E322" s="87" t="s">
        <v>278</v>
      </c>
      <c r="F322" s="54" t="s">
        <v>279</v>
      </c>
      <c r="G322" s="87" t="s">
        <v>2581</v>
      </c>
      <c r="H322" s="87" t="s">
        <v>277</v>
      </c>
      <c r="I322" s="55" t="s">
        <v>1497</v>
      </c>
      <c r="J322" s="54" t="s">
        <v>2584</v>
      </c>
      <c r="K322" s="90" t="str">
        <f t="shared" si="4"/>
        <v>F</v>
      </c>
      <c r="L322">
        <v>278</v>
      </c>
    </row>
    <row r="323" spans="1:12" hidden="1">
      <c r="A323" s="81" t="s">
        <v>2525</v>
      </c>
      <c r="B323" s="88" t="str">
        <f>_xlfn.XLOOKUP(Tabla8[[#This Row],[Codigo Area Liquidacion]],TBLAREA[PLANTA],TBLAREA[PROG])</f>
        <v>01</v>
      </c>
      <c r="C323" s="54" t="s">
        <v>2510</v>
      </c>
      <c r="D323" s="88" t="str">
        <f>Tabla8[[#This Row],[Numero Documento]]&amp;Tabla8[[#This Row],[PROG]]&amp;LEFT(Tabla8[[#This Row],[Tipo Empleado]],3)</f>
        <v>0010977673201EMP</v>
      </c>
      <c r="E323" s="87" t="s">
        <v>2536</v>
      </c>
      <c r="F323" s="54" t="s">
        <v>59</v>
      </c>
      <c r="G323" s="87" t="s">
        <v>2581</v>
      </c>
      <c r="H323" s="87" t="s">
        <v>277</v>
      </c>
      <c r="I323" s="55" t="s">
        <v>1497</v>
      </c>
      <c r="J323" s="54" t="s">
        <v>2583</v>
      </c>
      <c r="K323" s="90" t="str">
        <f t="shared" si="4"/>
        <v>M</v>
      </c>
      <c r="L323">
        <v>310</v>
      </c>
    </row>
    <row r="324" spans="1:12" hidden="1">
      <c r="A324" s="81" t="s">
        <v>2530</v>
      </c>
      <c r="B324" s="88" t="str">
        <f>_xlfn.XLOOKUP(Tabla8[[#This Row],[Codigo Area Liquidacion]],TBLAREA[PLANTA],TBLAREA[PROG])</f>
        <v>01</v>
      </c>
      <c r="C324" s="54" t="s">
        <v>11</v>
      </c>
      <c r="D324" s="88" t="str">
        <f>Tabla8[[#This Row],[Numero Documento]]&amp;Tabla8[[#This Row],[PROG]]&amp;LEFT(Tabla8[[#This Row],[Tipo Empleado]],3)</f>
        <v>0011904950001FIJ</v>
      </c>
      <c r="E324" s="87" t="s">
        <v>2542</v>
      </c>
      <c r="F324" s="54" t="s">
        <v>42</v>
      </c>
      <c r="G324" s="87" t="s">
        <v>2581</v>
      </c>
      <c r="H324" s="87" t="s">
        <v>277</v>
      </c>
      <c r="I324" s="55" t="s">
        <v>1497</v>
      </c>
      <c r="J324" s="54" t="s">
        <v>2583</v>
      </c>
      <c r="K324" s="90" t="str">
        <f t="shared" ref="K324:K387" si="5">LEFT(J324,1)</f>
        <v>M</v>
      </c>
      <c r="L324">
        <v>555</v>
      </c>
    </row>
    <row r="325" spans="1:12" hidden="1">
      <c r="A325" s="81" t="s">
        <v>1965</v>
      </c>
      <c r="B325" s="88" t="str">
        <f>_xlfn.XLOOKUP(Tabla8[[#This Row],[Codigo Area Liquidacion]],TBLAREA[PLANTA],TBLAREA[PROG])</f>
        <v>01</v>
      </c>
      <c r="C325" s="54" t="s">
        <v>11</v>
      </c>
      <c r="D325" s="88" t="str">
        <f>Tabla8[[#This Row],[Numero Documento]]&amp;Tabla8[[#This Row],[PROG]]&amp;LEFT(Tabla8[[#This Row],[Tipo Empleado]],3)</f>
        <v>0011922172901FIJ</v>
      </c>
      <c r="E325" s="87" t="s">
        <v>600</v>
      </c>
      <c r="F325" s="54" t="s">
        <v>10</v>
      </c>
      <c r="G325" s="87" t="s">
        <v>2581</v>
      </c>
      <c r="H325" s="87" t="s">
        <v>277</v>
      </c>
      <c r="I325" s="55" t="s">
        <v>1497</v>
      </c>
      <c r="J325" s="54" t="s">
        <v>2584</v>
      </c>
      <c r="K325" s="90" t="str">
        <f t="shared" si="5"/>
        <v>F</v>
      </c>
      <c r="L325">
        <v>560</v>
      </c>
    </row>
    <row r="326" spans="1:12" hidden="1">
      <c r="A326" s="81" t="s">
        <v>1128</v>
      </c>
      <c r="B326" s="88" t="str">
        <f>_xlfn.XLOOKUP(Tabla8[[#This Row],[Codigo Area Liquidacion]],TBLAREA[PLANTA],TBLAREA[PROG])</f>
        <v>01</v>
      </c>
      <c r="C326" s="54" t="s">
        <v>11</v>
      </c>
      <c r="D326" s="88" t="str">
        <f>Tabla8[[#This Row],[Numero Documento]]&amp;Tabla8[[#This Row],[PROG]]&amp;LEFT(Tabla8[[#This Row],[Tipo Empleado]],3)</f>
        <v>0120043541801FIJ</v>
      </c>
      <c r="E326" s="87" t="s">
        <v>280</v>
      </c>
      <c r="F326" s="54" t="s">
        <v>279</v>
      </c>
      <c r="G326" s="87" t="s">
        <v>2581</v>
      </c>
      <c r="H326" s="87" t="s">
        <v>277</v>
      </c>
      <c r="I326" s="55" t="s">
        <v>1497</v>
      </c>
      <c r="J326" s="54" t="s">
        <v>2584</v>
      </c>
      <c r="K326" s="90" t="str">
        <f t="shared" si="5"/>
        <v>F</v>
      </c>
      <c r="L326">
        <v>623</v>
      </c>
    </row>
    <row r="327" spans="1:12" hidden="1">
      <c r="A327" s="81" t="s">
        <v>3141</v>
      </c>
      <c r="B327" s="88" t="str">
        <f>_xlfn.XLOOKUP(Tabla8[[#This Row],[Codigo Area Liquidacion]],TBLAREA[PLANTA],TBLAREA[PROG])</f>
        <v>01</v>
      </c>
      <c r="C327" s="54" t="s">
        <v>11</v>
      </c>
      <c r="D327" s="88" t="str">
        <f>Tabla8[[#This Row],[Numero Documento]]&amp;Tabla8[[#This Row],[PROG]]&amp;LEFT(Tabla8[[#This Row],[Tipo Empleado]],3)</f>
        <v>0690001172401FIJ</v>
      </c>
      <c r="E327" s="87" t="s">
        <v>3161</v>
      </c>
      <c r="F327" s="54" t="s">
        <v>10</v>
      </c>
      <c r="G327" s="87" t="s">
        <v>2581</v>
      </c>
      <c r="H327" s="87" t="s">
        <v>277</v>
      </c>
      <c r="I327" s="55" t="s">
        <v>1497</v>
      </c>
      <c r="J327" s="54" t="s">
        <v>2584</v>
      </c>
      <c r="K327" s="90" t="str">
        <f t="shared" si="5"/>
        <v>F</v>
      </c>
      <c r="L327">
        <v>921</v>
      </c>
    </row>
    <row r="328" spans="1:12" hidden="1">
      <c r="A328" s="81" t="s">
        <v>1946</v>
      </c>
      <c r="B328" s="88" t="str">
        <f>_xlfn.XLOOKUP(Tabla8[[#This Row],[Codigo Area Liquidacion]],TBLAREA[PLANTA],TBLAREA[PROG])</f>
        <v>01</v>
      </c>
      <c r="C328" s="54" t="s">
        <v>11</v>
      </c>
      <c r="D328" s="88" t="str">
        <f>Tabla8[[#This Row],[Numero Documento]]&amp;Tabla8[[#This Row],[PROG]]&amp;LEFT(Tabla8[[#This Row],[Tipo Empleado]],3)</f>
        <v>2230159693201FIJ</v>
      </c>
      <c r="E328" s="87" t="s">
        <v>282</v>
      </c>
      <c r="F328" s="54" t="s">
        <v>360</v>
      </c>
      <c r="G328" s="87" t="s">
        <v>2581</v>
      </c>
      <c r="H328" s="87" t="s">
        <v>277</v>
      </c>
      <c r="I328" s="55" t="s">
        <v>1497</v>
      </c>
      <c r="J328" s="54" t="s">
        <v>2583</v>
      </c>
      <c r="K328" s="90" t="str">
        <f t="shared" si="5"/>
        <v>M</v>
      </c>
      <c r="L328">
        <v>1006</v>
      </c>
    </row>
    <row r="329" spans="1:12" hidden="1">
      <c r="A329" s="81" t="s">
        <v>2709</v>
      </c>
      <c r="B329" s="88" t="str">
        <f>_xlfn.XLOOKUP(Tabla8[[#This Row],[Codigo Area Liquidacion]],TBLAREA[PLANTA],TBLAREA[PROG])</f>
        <v>01</v>
      </c>
      <c r="C329" s="54" t="s">
        <v>11</v>
      </c>
      <c r="D329" s="88" t="str">
        <f>Tabla8[[#This Row],[Numero Documento]]&amp;Tabla8[[#This Row],[PROG]]&amp;LEFT(Tabla8[[#This Row],[Tipo Empleado]],3)</f>
        <v>4020917698701FIJ</v>
      </c>
      <c r="E329" s="87" t="s">
        <v>2681</v>
      </c>
      <c r="F329" s="54" t="s">
        <v>360</v>
      </c>
      <c r="G329" s="87" t="s">
        <v>2581</v>
      </c>
      <c r="H329" s="87" t="s">
        <v>277</v>
      </c>
      <c r="I329" s="55" t="s">
        <v>1497</v>
      </c>
      <c r="J329" s="54" t="s">
        <v>2583</v>
      </c>
      <c r="K329" s="90" t="str">
        <f t="shared" si="5"/>
        <v>M</v>
      </c>
      <c r="L329">
        <v>1064</v>
      </c>
    </row>
    <row r="330" spans="1:12" hidden="1">
      <c r="A330" s="81" t="s">
        <v>1791</v>
      </c>
      <c r="B330" s="88" t="str">
        <f>_xlfn.XLOOKUP(Tabla8[[#This Row],[Codigo Area Liquidacion]],TBLAREA[PLANTA],TBLAREA[PROG])</f>
        <v>01</v>
      </c>
      <c r="C330" s="54" t="s">
        <v>11</v>
      </c>
      <c r="D330" s="88" t="str">
        <f>Tabla8[[#This Row],[Numero Documento]]&amp;Tabla8[[#This Row],[PROG]]&amp;LEFT(Tabla8[[#This Row],[Tipo Empleado]],3)</f>
        <v>0010010311801FIJ</v>
      </c>
      <c r="E330" s="87" t="s">
        <v>883</v>
      </c>
      <c r="F330" s="54" t="s">
        <v>289</v>
      </c>
      <c r="G330" s="87" t="s">
        <v>2581</v>
      </c>
      <c r="H330" s="87" t="s">
        <v>283</v>
      </c>
      <c r="I330" s="55" t="s">
        <v>1444</v>
      </c>
      <c r="J330" s="54" t="s">
        <v>2583</v>
      </c>
      <c r="K330" s="90" t="str">
        <f t="shared" si="5"/>
        <v>M</v>
      </c>
      <c r="L330">
        <v>12</v>
      </c>
    </row>
    <row r="331" spans="1:12" hidden="1">
      <c r="A331" s="81" t="s">
        <v>1111</v>
      </c>
      <c r="B331" s="88" t="str">
        <f>_xlfn.XLOOKUP(Tabla8[[#This Row],[Codigo Area Liquidacion]],TBLAREA[PLANTA],TBLAREA[PROG])</f>
        <v>01</v>
      </c>
      <c r="C331" s="54" t="s">
        <v>11</v>
      </c>
      <c r="D331" s="88" t="str">
        <f>Tabla8[[#This Row],[Numero Documento]]&amp;Tabla8[[#This Row],[PROG]]&amp;LEFT(Tabla8[[#This Row],[Tipo Empleado]],3)</f>
        <v>0010031623101FIJ</v>
      </c>
      <c r="E331" s="87" t="s">
        <v>290</v>
      </c>
      <c r="F331" s="54" t="s">
        <v>287</v>
      </c>
      <c r="G331" s="87" t="s">
        <v>2581</v>
      </c>
      <c r="H331" s="87" t="s">
        <v>283</v>
      </c>
      <c r="I331" s="55" t="s">
        <v>1444</v>
      </c>
      <c r="J331" s="54" t="s">
        <v>2583</v>
      </c>
      <c r="K331" s="90" t="str">
        <f t="shared" si="5"/>
        <v>M</v>
      </c>
      <c r="L331">
        <v>25</v>
      </c>
    </row>
    <row r="332" spans="1:12" hidden="1">
      <c r="A332" s="81" t="s">
        <v>1827</v>
      </c>
      <c r="B332" s="88" t="str">
        <f>_xlfn.XLOOKUP(Tabla8[[#This Row],[Codigo Area Liquidacion]],TBLAREA[PLANTA],TBLAREA[PROG])</f>
        <v>01</v>
      </c>
      <c r="C332" s="54" t="s">
        <v>11</v>
      </c>
      <c r="D332" s="88" t="str">
        <f>Tabla8[[#This Row],[Numero Documento]]&amp;Tabla8[[#This Row],[PROG]]&amp;LEFT(Tabla8[[#This Row],[Tipo Empleado]],3)</f>
        <v>0010289347601FIJ</v>
      </c>
      <c r="E332" s="87" t="s">
        <v>1515</v>
      </c>
      <c r="F332" s="54" t="s">
        <v>100</v>
      </c>
      <c r="G332" s="87" t="s">
        <v>2581</v>
      </c>
      <c r="H332" s="87" t="s">
        <v>283</v>
      </c>
      <c r="I332" s="55" t="s">
        <v>1444</v>
      </c>
      <c r="J332" s="54" t="s">
        <v>2583</v>
      </c>
      <c r="K332" s="90" t="str">
        <f t="shared" si="5"/>
        <v>M</v>
      </c>
      <c r="L332">
        <v>147</v>
      </c>
    </row>
    <row r="333" spans="1:12" hidden="1">
      <c r="A333" s="81" t="s">
        <v>1113</v>
      </c>
      <c r="B333" s="88" t="str">
        <f>_xlfn.XLOOKUP(Tabla8[[#This Row],[Codigo Area Liquidacion]],TBLAREA[PLANTA],TBLAREA[PROG])</f>
        <v>01</v>
      </c>
      <c r="C333" s="54" t="s">
        <v>11</v>
      </c>
      <c r="D333" s="88" t="str">
        <f>Tabla8[[#This Row],[Numero Documento]]&amp;Tabla8[[#This Row],[PROG]]&amp;LEFT(Tabla8[[#This Row],[Tipo Empleado]],3)</f>
        <v>0010302212501FIJ</v>
      </c>
      <c r="E333" s="87" t="s">
        <v>291</v>
      </c>
      <c r="F333" s="54" t="s">
        <v>285</v>
      </c>
      <c r="G333" s="87" t="s">
        <v>2581</v>
      </c>
      <c r="H333" s="87" t="s">
        <v>283</v>
      </c>
      <c r="I333" s="55" t="s">
        <v>1444</v>
      </c>
      <c r="J333" s="54" t="s">
        <v>2583</v>
      </c>
      <c r="K333" s="90" t="str">
        <f t="shared" si="5"/>
        <v>M</v>
      </c>
      <c r="L333">
        <v>152</v>
      </c>
    </row>
    <row r="334" spans="1:12" hidden="1">
      <c r="A334" s="81" t="s">
        <v>1805</v>
      </c>
      <c r="B334" s="88" t="str">
        <f>_xlfn.XLOOKUP(Tabla8[[#This Row],[Codigo Area Liquidacion]],TBLAREA[PLANTA],TBLAREA[PROG])</f>
        <v>01</v>
      </c>
      <c r="C334" s="54" t="s">
        <v>11</v>
      </c>
      <c r="D334" s="88" t="str">
        <f>Tabla8[[#This Row],[Numero Documento]]&amp;Tabla8[[#This Row],[PROG]]&amp;LEFT(Tabla8[[#This Row],[Tipo Empleado]],3)</f>
        <v>0010391003001FIJ</v>
      </c>
      <c r="E334" s="87" t="s">
        <v>288</v>
      </c>
      <c r="F334" s="54" t="s">
        <v>289</v>
      </c>
      <c r="G334" s="87" t="s">
        <v>2581</v>
      </c>
      <c r="H334" s="87" t="s">
        <v>283</v>
      </c>
      <c r="I334" s="55" t="s">
        <v>1444</v>
      </c>
      <c r="J334" s="54" t="s">
        <v>2583</v>
      </c>
      <c r="K334" s="90" t="str">
        <f t="shared" si="5"/>
        <v>M</v>
      </c>
      <c r="L334">
        <v>178</v>
      </c>
    </row>
    <row r="335" spans="1:12" hidden="1">
      <c r="A335" s="81" t="s">
        <v>2365</v>
      </c>
      <c r="B335" s="88" t="str">
        <f>_xlfn.XLOOKUP(Tabla8[[#This Row],[Codigo Area Liquidacion]],TBLAREA[PLANTA],TBLAREA[PROG])</f>
        <v>01</v>
      </c>
      <c r="C335" s="54" t="s">
        <v>2510</v>
      </c>
      <c r="D335" s="88" t="str">
        <f>Tabla8[[#This Row],[Numero Documento]]&amp;Tabla8[[#This Row],[PROG]]&amp;LEFT(Tabla8[[#This Row],[Tipo Empleado]],3)</f>
        <v>0010815422001EMP</v>
      </c>
      <c r="E335" s="87" t="s">
        <v>1519</v>
      </c>
      <c r="F335" s="54" t="s">
        <v>1520</v>
      </c>
      <c r="G335" s="87" t="s">
        <v>2581</v>
      </c>
      <c r="H335" s="87" t="s">
        <v>283</v>
      </c>
      <c r="I335" s="55" t="s">
        <v>1444</v>
      </c>
      <c r="J335" s="54" t="s">
        <v>2583</v>
      </c>
      <c r="K335" s="90" t="str">
        <f t="shared" si="5"/>
        <v>M</v>
      </c>
      <c r="L335">
        <v>260</v>
      </c>
    </row>
    <row r="336" spans="1:12" hidden="1">
      <c r="A336" s="81" t="s">
        <v>1936</v>
      </c>
      <c r="B336" s="88" t="str">
        <f>_xlfn.XLOOKUP(Tabla8[[#This Row],[Codigo Area Liquidacion]],TBLAREA[PLANTA],TBLAREA[PROG])</f>
        <v>01</v>
      </c>
      <c r="C336" s="54" t="s">
        <v>11</v>
      </c>
      <c r="D336" s="88" t="str">
        <f>Tabla8[[#This Row],[Numero Documento]]&amp;Tabla8[[#This Row],[PROG]]&amp;LEFT(Tabla8[[#This Row],[Tipo Empleado]],3)</f>
        <v>0010929068401FIJ</v>
      </c>
      <c r="E336" s="87" t="s">
        <v>966</v>
      </c>
      <c r="F336" s="54" t="s">
        <v>32</v>
      </c>
      <c r="G336" s="87" t="s">
        <v>2581</v>
      </c>
      <c r="H336" s="87" t="s">
        <v>283</v>
      </c>
      <c r="I336" s="55" t="s">
        <v>1444</v>
      </c>
      <c r="J336" s="54" t="s">
        <v>2584</v>
      </c>
      <c r="K336" s="90" t="str">
        <f t="shared" si="5"/>
        <v>F</v>
      </c>
      <c r="L336">
        <v>294</v>
      </c>
    </row>
    <row r="337" spans="1:12" hidden="1">
      <c r="A337" s="81" t="s">
        <v>2341</v>
      </c>
      <c r="B337" s="88" t="str">
        <f>_xlfn.XLOOKUP(Tabla8[[#This Row],[Codigo Area Liquidacion]],TBLAREA[PLANTA],TBLAREA[PROG])</f>
        <v>01</v>
      </c>
      <c r="C337" s="54" t="s">
        <v>2510</v>
      </c>
      <c r="D337" s="88" t="str">
        <f>Tabla8[[#This Row],[Numero Documento]]&amp;Tabla8[[#This Row],[PROG]]&amp;LEFT(Tabla8[[#This Row],[Tipo Empleado]],3)</f>
        <v>0011074663301EMP</v>
      </c>
      <c r="E337" s="87" t="s">
        <v>1523</v>
      </c>
      <c r="F337" s="54" t="s">
        <v>285</v>
      </c>
      <c r="G337" s="87" t="s">
        <v>2581</v>
      </c>
      <c r="H337" s="87" t="s">
        <v>283</v>
      </c>
      <c r="I337" s="55" t="s">
        <v>1444</v>
      </c>
      <c r="J337" s="54" t="s">
        <v>2584</v>
      </c>
      <c r="K337" s="90" t="str">
        <f t="shared" si="5"/>
        <v>F</v>
      </c>
      <c r="L337">
        <v>331</v>
      </c>
    </row>
    <row r="338" spans="1:12" hidden="1">
      <c r="A338" s="81" t="s">
        <v>1150</v>
      </c>
      <c r="B338" s="88" t="str">
        <f>_xlfn.XLOOKUP(Tabla8[[#This Row],[Codigo Area Liquidacion]],TBLAREA[PLANTA],TBLAREA[PROG])</f>
        <v>01</v>
      </c>
      <c r="C338" s="54" t="s">
        <v>11</v>
      </c>
      <c r="D338" s="88" t="str">
        <f>Tabla8[[#This Row],[Numero Documento]]&amp;Tabla8[[#This Row],[PROG]]&amp;LEFT(Tabla8[[#This Row],[Tipo Empleado]],3)</f>
        <v>0011690235401FIJ</v>
      </c>
      <c r="E338" s="87" t="s">
        <v>293</v>
      </c>
      <c r="F338" s="54" t="s">
        <v>100</v>
      </c>
      <c r="G338" s="87" t="s">
        <v>2581</v>
      </c>
      <c r="H338" s="87" t="s">
        <v>283</v>
      </c>
      <c r="I338" s="55" t="s">
        <v>1444</v>
      </c>
      <c r="J338" s="54" t="s">
        <v>2584</v>
      </c>
      <c r="K338" s="90" t="str">
        <f t="shared" si="5"/>
        <v>F</v>
      </c>
      <c r="L338">
        <v>482</v>
      </c>
    </row>
    <row r="339" spans="1:12" hidden="1">
      <c r="A339" s="81" t="s">
        <v>3135</v>
      </c>
      <c r="B339" s="88" t="str">
        <f>_xlfn.XLOOKUP(Tabla8[[#This Row],[Codigo Area Liquidacion]],TBLAREA[PLANTA],TBLAREA[PROG])</f>
        <v>01</v>
      </c>
      <c r="C339" s="54" t="s">
        <v>2510</v>
      </c>
      <c r="D339" s="88" t="str">
        <f>Tabla8[[#This Row],[Numero Documento]]&amp;Tabla8[[#This Row],[PROG]]&amp;LEFT(Tabla8[[#This Row],[Tipo Empleado]],3)</f>
        <v>0011778795201EMP</v>
      </c>
      <c r="E339" s="87" t="s">
        <v>3155</v>
      </c>
      <c r="F339" s="54" t="s">
        <v>1620</v>
      </c>
      <c r="G339" s="87" t="s">
        <v>2581</v>
      </c>
      <c r="H339" s="87" t="s">
        <v>283</v>
      </c>
      <c r="I339" s="55" t="s">
        <v>1444</v>
      </c>
      <c r="J339" s="54" t="s">
        <v>2584</v>
      </c>
      <c r="K339" s="90" t="str">
        <f t="shared" si="5"/>
        <v>F</v>
      </c>
      <c r="L339">
        <v>509</v>
      </c>
    </row>
    <row r="340" spans="1:12" hidden="1">
      <c r="A340" s="81" t="s">
        <v>2903</v>
      </c>
      <c r="B340" s="88" t="str">
        <f>_xlfn.XLOOKUP(Tabla8[[#This Row],[Codigo Area Liquidacion]],TBLAREA[PLANTA],TBLAREA[PROG])</f>
        <v>01</v>
      </c>
      <c r="C340" s="54" t="s">
        <v>2510</v>
      </c>
      <c r="D340" s="88" t="str">
        <f>Tabla8[[#This Row],[Numero Documento]]&amp;Tabla8[[#This Row],[PROG]]&amp;LEFT(Tabla8[[#This Row],[Tipo Empleado]],3)</f>
        <v>0011875961201EMP</v>
      </c>
      <c r="E340" s="87" t="s">
        <v>2902</v>
      </c>
      <c r="F340" s="54" t="s">
        <v>1620</v>
      </c>
      <c r="G340" s="87" t="s">
        <v>2581</v>
      </c>
      <c r="H340" s="87" t="s">
        <v>283</v>
      </c>
      <c r="I340" s="55" t="s">
        <v>1444</v>
      </c>
      <c r="J340" s="54" t="s">
        <v>2583</v>
      </c>
      <c r="K340" s="90" t="str">
        <f t="shared" si="5"/>
        <v>M</v>
      </c>
      <c r="L340">
        <v>542</v>
      </c>
    </row>
    <row r="341" spans="1:12" hidden="1">
      <c r="A341" s="81" t="s">
        <v>2298</v>
      </c>
      <c r="B341" s="88" t="str">
        <f>_xlfn.XLOOKUP(Tabla8[[#This Row],[Codigo Area Liquidacion]],TBLAREA[PLANTA],TBLAREA[PROG])</f>
        <v>01</v>
      </c>
      <c r="C341" s="54" t="s">
        <v>2510</v>
      </c>
      <c r="D341" s="88" t="str">
        <f>Tabla8[[#This Row],[Numero Documento]]&amp;Tabla8[[#This Row],[PROG]]&amp;LEFT(Tabla8[[#This Row],[Tipo Empleado]],3)</f>
        <v>0020163591901EMP</v>
      </c>
      <c r="E341" s="87" t="s">
        <v>1629</v>
      </c>
      <c r="F341" s="54" t="s">
        <v>100</v>
      </c>
      <c r="G341" s="87" t="s">
        <v>2581</v>
      </c>
      <c r="H341" s="87" t="s">
        <v>283</v>
      </c>
      <c r="I341" s="55" t="s">
        <v>1444</v>
      </c>
      <c r="J341" s="54" t="s">
        <v>2583</v>
      </c>
      <c r="K341" s="90" t="str">
        <f t="shared" si="5"/>
        <v>M</v>
      </c>
      <c r="L341">
        <v>582</v>
      </c>
    </row>
    <row r="342" spans="1:12" hidden="1">
      <c r="A342" s="81" t="s">
        <v>1106</v>
      </c>
      <c r="B342" s="88" t="str">
        <f>_xlfn.XLOOKUP(Tabla8[[#This Row],[Codigo Area Liquidacion]],TBLAREA[PLANTA],TBLAREA[PROG])</f>
        <v>01</v>
      </c>
      <c r="C342" s="54" t="s">
        <v>11</v>
      </c>
      <c r="D342" s="88" t="str">
        <f>Tabla8[[#This Row],[Numero Documento]]&amp;Tabla8[[#This Row],[PROG]]&amp;LEFT(Tabla8[[#This Row],[Tipo Empleado]],3)</f>
        <v>0120006276601FIJ</v>
      </c>
      <c r="E342" s="87" t="s">
        <v>286</v>
      </c>
      <c r="F342" s="54" t="s">
        <v>287</v>
      </c>
      <c r="G342" s="87" t="s">
        <v>2581</v>
      </c>
      <c r="H342" s="87" t="s">
        <v>283</v>
      </c>
      <c r="I342" s="55" t="s">
        <v>1444</v>
      </c>
      <c r="J342" s="54" t="s">
        <v>2583</v>
      </c>
      <c r="K342" s="90" t="str">
        <f t="shared" si="5"/>
        <v>M</v>
      </c>
      <c r="L342">
        <v>621</v>
      </c>
    </row>
    <row r="343" spans="1:12" hidden="1">
      <c r="A343" s="81" t="s">
        <v>1796</v>
      </c>
      <c r="B343" s="88" t="str">
        <f>_xlfn.XLOOKUP(Tabla8[[#This Row],[Codigo Area Liquidacion]],TBLAREA[PLANTA],TBLAREA[PROG])</f>
        <v>01</v>
      </c>
      <c r="C343" s="54" t="s">
        <v>11</v>
      </c>
      <c r="D343" s="88" t="str">
        <f>Tabla8[[#This Row],[Numero Documento]]&amp;Tabla8[[#This Row],[PROG]]&amp;LEFT(Tabla8[[#This Row],[Tipo Empleado]],3)</f>
        <v>0340063594601FIJ</v>
      </c>
      <c r="E343" s="87" t="s">
        <v>1020</v>
      </c>
      <c r="F343" s="54" t="s">
        <v>287</v>
      </c>
      <c r="G343" s="87" t="s">
        <v>2581</v>
      </c>
      <c r="H343" s="87" t="s">
        <v>283</v>
      </c>
      <c r="I343" s="55" t="s">
        <v>1444</v>
      </c>
      <c r="J343" s="54" t="s">
        <v>2584</v>
      </c>
      <c r="K343" s="90" t="str">
        <f t="shared" si="5"/>
        <v>F</v>
      </c>
      <c r="L343">
        <v>812</v>
      </c>
    </row>
    <row r="344" spans="1:12" hidden="1">
      <c r="A344" s="81" t="s">
        <v>2350</v>
      </c>
      <c r="B344" s="88" t="str">
        <f>_xlfn.XLOOKUP(Tabla8[[#This Row],[Codigo Area Liquidacion]],TBLAREA[PLANTA],TBLAREA[PROG])</f>
        <v>01</v>
      </c>
      <c r="C344" s="54" t="s">
        <v>2510</v>
      </c>
      <c r="D344" s="88" t="str">
        <f>Tabla8[[#This Row],[Numero Documento]]&amp;Tabla8[[#This Row],[PROG]]&amp;LEFT(Tabla8[[#This Row],[Tipo Empleado]],3)</f>
        <v>0370094229901EMP</v>
      </c>
      <c r="E344" s="87" t="s">
        <v>1559</v>
      </c>
      <c r="F344" s="54" t="s">
        <v>59</v>
      </c>
      <c r="G344" s="87" t="s">
        <v>2581</v>
      </c>
      <c r="H344" s="87" t="s">
        <v>283</v>
      </c>
      <c r="I344" s="55" t="s">
        <v>1444</v>
      </c>
      <c r="J344" s="54" t="s">
        <v>2584</v>
      </c>
      <c r="K344" s="90" t="str">
        <f t="shared" si="5"/>
        <v>F</v>
      </c>
      <c r="L344">
        <v>823</v>
      </c>
    </row>
    <row r="345" spans="1:12" hidden="1">
      <c r="A345" s="81" t="s">
        <v>1836</v>
      </c>
      <c r="B345" s="88" t="str">
        <f>_xlfn.XLOOKUP(Tabla8[[#This Row],[Codigo Area Liquidacion]],TBLAREA[PLANTA],TBLAREA[PROG])</f>
        <v>01</v>
      </c>
      <c r="C345" s="54" t="s">
        <v>11</v>
      </c>
      <c r="D345" s="88" t="str">
        <f>Tabla8[[#This Row],[Numero Documento]]&amp;Tabla8[[#This Row],[PROG]]&amp;LEFT(Tabla8[[#This Row],[Tipo Empleado]],3)</f>
        <v>0470188754101FIJ</v>
      </c>
      <c r="E345" s="87" t="s">
        <v>1017</v>
      </c>
      <c r="F345" s="54" t="s">
        <v>1016</v>
      </c>
      <c r="G345" s="87" t="s">
        <v>2581</v>
      </c>
      <c r="H345" s="87" t="s">
        <v>283</v>
      </c>
      <c r="I345" s="55" t="s">
        <v>1444</v>
      </c>
      <c r="J345" s="54" t="s">
        <v>2583</v>
      </c>
      <c r="K345" s="90" t="str">
        <f t="shared" si="5"/>
        <v>M</v>
      </c>
      <c r="L345">
        <v>866</v>
      </c>
    </row>
    <row r="346" spans="1:12" hidden="1">
      <c r="A346" s="81" t="s">
        <v>2312</v>
      </c>
      <c r="B346" s="88" t="str">
        <f>_xlfn.XLOOKUP(Tabla8[[#This Row],[Codigo Area Liquidacion]],TBLAREA[PLANTA],TBLAREA[PROG])</f>
        <v>01</v>
      </c>
      <c r="C346" s="54" t="s">
        <v>2510</v>
      </c>
      <c r="D346" s="88" t="str">
        <f>Tabla8[[#This Row],[Numero Documento]]&amp;Tabla8[[#This Row],[PROG]]&amp;LEFT(Tabla8[[#This Row],[Tipo Empleado]],3)</f>
        <v>0510021785901EMP</v>
      </c>
      <c r="E346" s="87" t="s">
        <v>1742</v>
      </c>
      <c r="F346" s="54" t="s">
        <v>1520</v>
      </c>
      <c r="G346" s="87" t="s">
        <v>2581</v>
      </c>
      <c r="H346" s="87" t="s">
        <v>283</v>
      </c>
      <c r="I346" s="55" t="s">
        <v>1444</v>
      </c>
      <c r="J346" s="54" t="s">
        <v>2584</v>
      </c>
      <c r="K346" s="90" t="str">
        <f t="shared" si="5"/>
        <v>F</v>
      </c>
      <c r="L346">
        <v>882</v>
      </c>
    </row>
    <row r="347" spans="1:12" hidden="1">
      <c r="A347" s="81" t="s">
        <v>1798</v>
      </c>
      <c r="B347" s="88" t="str">
        <f>_xlfn.XLOOKUP(Tabla8[[#This Row],[Codigo Area Liquidacion]],TBLAREA[PLANTA],TBLAREA[PROG])</f>
        <v>01</v>
      </c>
      <c r="C347" s="54" t="s">
        <v>11</v>
      </c>
      <c r="D347" s="88" t="str">
        <f>Tabla8[[#This Row],[Numero Documento]]&amp;Tabla8[[#This Row],[PROG]]&amp;LEFT(Tabla8[[#This Row],[Tipo Empleado]],3)</f>
        <v>0960026061701FIJ</v>
      </c>
      <c r="E347" s="87" t="s">
        <v>284</v>
      </c>
      <c r="F347" s="54" t="s">
        <v>285</v>
      </c>
      <c r="G347" s="87" t="s">
        <v>2581</v>
      </c>
      <c r="H347" s="87" t="s">
        <v>283</v>
      </c>
      <c r="I347" s="55" t="s">
        <v>1444</v>
      </c>
      <c r="J347" s="54" t="s">
        <v>2584</v>
      </c>
      <c r="K347" s="90" t="str">
        <f t="shared" si="5"/>
        <v>F</v>
      </c>
      <c r="L347">
        <v>963</v>
      </c>
    </row>
    <row r="348" spans="1:12" hidden="1">
      <c r="A348" s="81" t="s">
        <v>2354</v>
      </c>
      <c r="B348" s="88" t="str">
        <f>_xlfn.XLOOKUP(Tabla8[[#This Row],[Codigo Area Liquidacion]],TBLAREA[PLANTA],TBLAREA[PROG])</f>
        <v>01</v>
      </c>
      <c r="C348" s="54" t="s">
        <v>2510</v>
      </c>
      <c r="D348" s="88" t="str">
        <f>Tabla8[[#This Row],[Numero Documento]]&amp;Tabla8[[#This Row],[PROG]]&amp;LEFT(Tabla8[[#This Row],[Tipo Empleado]],3)</f>
        <v>2230042677601EMP</v>
      </c>
      <c r="E348" s="87" t="s">
        <v>3127</v>
      </c>
      <c r="F348" s="54" t="s">
        <v>100</v>
      </c>
      <c r="G348" s="87" t="s">
        <v>2581</v>
      </c>
      <c r="H348" s="87" t="s">
        <v>283</v>
      </c>
      <c r="I348" s="55" t="s">
        <v>1444</v>
      </c>
      <c r="J348" s="54" t="s">
        <v>2584</v>
      </c>
      <c r="K348" s="90" t="str">
        <f t="shared" si="5"/>
        <v>F</v>
      </c>
      <c r="L348">
        <v>985</v>
      </c>
    </row>
    <row r="349" spans="1:12" hidden="1">
      <c r="A349" s="81" t="s">
        <v>2332</v>
      </c>
      <c r="B349" s="88" t="str">
        <f>_xlfn.XLOOKUP(Tabla8[[#This Row],[Codigo Area Liquidacion]],TBLAREA[PLANTA],TBLAREA[PROG])</f>
        <v>01</v>
      </c>
      <c r="C349" s="54" t="s">
        <v>2510</v>
      </c>
      <c r="D349" s="88" t="str">
        <f>Tabla8[[#This Row],[Numero Documento]]&amp;Tabla8[[#This Row],[PROG]]&amp;LEFT(Tabla8[[#This Row],[Tipo Empleado]],3)</f>
        <v>2230075986101EMP</v>
      </c>
      <c r="E349" s="87" t="s">
        <v>1435</v>
      </c>
      <c r="F349" s="54" t="s">
        <v>1430</v>
      </c>
      <c r="G349" s="87" t="s">
        <v>2581</v>
      </c>
      <c r="H349" s="87" t="s">
        <v>283</v>
      </c>
      <c r="I349" s="55" t="s">
        <v>1444</v>
      </c>
      <c r="J349" s="54" t="s">
        <v>2584</v>
      </c>
      <c r="K349" s="90" t="str">
        <f t="shared" si="5"/>
        <v>F</v>
      </c>
      <c r="L349">
        <v>992</v>
      </c>
    </row>
    <row r="350" spans="1:12" hidden="1">
      <c r="A350" s="81" t="s">
        <v>3146</v>
      </c>
      <c r="B350" s="88" t="str">
        <f>_xlfn.XLOOKUP(Tabla8[[#This Row],[Codigo Area Liquidacion]],TBLAREA[PLANTA],TBLAREA[PROG])</f>
        <v>01</v>
      </c>
      <c r="C350" s="54" t="s">
        <v>11</v>
      </c>
      <c r="D350" s="88" t="str">
        <f>Tabla8[[#This Row],[Numero Documento]]&amp;Tabla8[[#This Row],[PROG]]&amp;LEFT(Tabla8[[#This Row],[Tipo Empleado]],3)</f>
        <v>2230156619001FIJ</v>
      </c>
      <c r="E350" s="87" t="s">
        <v>3166</v>
      </c>
      <c r="F350" s="54" t="s">
        <v>287</v>
      </c>
      <c r="G350" s="87" t="s">
        <v>2581</v>
      </c>
      <c r="H350" s="87" t="s">
        <v>283</v>
      </c>
      <c r="I350" s="55" t="s">
        <v>1444</v>
      </c>
      <c r="J350" s="54" t="s">
        <v>2584</v>
      </c>
      <c r="K350" s="90" t="str">
        <f t="shared" si="5"/>
        <v>F</v>
      </c>
      <c r="L350">
        <v>1005</v>
      </c>
    </row>
    <row r="351" spans="1:12" hidden="1">
      <c r="A351" s="81" t="s">
        <v>2279</v>
      </c>
      <c r="B351" s="88" t="str">
        <f>_xlfn.XLOOKUP(Tabla8[[#This Row],[Codigo Area Liquidacion]],TBLAREA[PLANTA],TBLAREA[PROG])</f>
        <v>01</v>
      </c>
      <c r="C351" s="54" t="s">
        <v>2510</v>
      </c>
      <c r="D351" s="88" t="str">
        <f>Tabla8[[#This Row],[Numero Documento]]&amp;Tabla8[[#This Row],[PROG]]&amp;LEFT(Tabla8[[#This Row],[Tipo Empleado]],3)</f>
        <v>2250050773001EMP</v>
      </c>
      <c r="E351" s="87" t="s">
        <v>1577</v>
      </c>
      <c r="F351" s="54" t="s">
        <v>285</v>
      </c>
      <c r="G351" s="87" t="s">
        <v>2581</v>
      </c>
      <c r="H351" s="87" t="s">
        <v>283</v>
      </c>
      <c r="I351" s="55" t="s">
        <v>1444</v>
      </c>
      <c r="J351" s="54" t="s">
        <v>2583</v>
      </c>
      <c r="K351" s="90" t="str">
        <f t="shared" si="5"/>
        <v>M</v>
      </c>
      <c r="L351">
        <v>1039</v>
      </c>
    </row>
    <row r="352" spans="1:12" hidden="1">
      <c r="A352" s="81" t="s">
        <v>3007</v>
      </c>
      <c r="B352" s="88" t="str">
        <f>_xlfn.XLOOKUP(Tabla8[[#This Row],[Codigo Area Liquidacion]],TBLAREA[PLANTA],TBLAREA[PROG])</f>
        <v>01</v>
      </c>
      <c r="C352" s="54" t="s">
        <v>2510</v>
      </c>
      <c r="D352" s="88" t="str">
        <f>Tabla8[[#This Row],[Numero Documento]]&amp;Tabla8[[#This Row],[PROG]]&amp;LEFT(Tabla8[[#This Row],[Tipo Empleado]],3)</f>
        <v>4020049783801EMP</v>
      </c>
      <c r="E352" s="87" t="s">
        <v>3006</v>
      </c>
      <c r="F352" s="54" t="s">
        <v>1520</v>
      </c>
      <c r="G352" s="87" t="s">
        <v>2581</v>
      </c>
      <c r="H352" s="87" t="s">
        <v>283</v>
      </c>
      <c r="I352" s="55" t="s">
        <v>1444</v>
      </c>
      <c r="J352" s="54" t="s">
        <v>2584</v>
      </c>
      <c r="K352" s="90" t="str">
        <f t="shared" si="5"/>
        <v>F</v>
      </c>
      <c r="L352">
        <v>1055</v>
      </c>
    </row>
    <row r="353" spans="1:12" hidden="1">
      <c r="A353" s="81" t="s">
        <v>2970</v>
      </c>
      <c r="B353" s="88" t="str">
        <f>_xlfn.XLOOKUP(Tabla8[[#This Row],[Codigo Area Liquidacion]],TBLAREA[PLANTA],TBLAREA[PROG])</f>
        <v>01</v>
      </c>
      <c r="C353" s="54" t="s">
        <v>2510</v>
      </c>
      <c r="D353" s="88" t="str">
        <f>Tabla8[[#This Row],[Numero Documento]]&amp;Tabla8[[#This Row],[PROG]]&amp;LEFT(Tabla8[[#This Row],[Tipo Empleado]],3)</f>
        <v>4020051229701EMP</v>
      </c>
      <c r="E353" s="87" t="s">
        <v>2969</v>
      </c>
      <c r="F353" s="54" t="s">
        <v>1620</v>
      </c>
      <c r="G353" s="87" t="s">
        <v>2581</v>
      </c>
      <c r="H353" s="87" t="s">
        <v>283</v>
      </c>
      <c r="I353" s="55" t="s">
        <v>1444</v>
      </c>
      <c r="J353" s="54" t="s">
        <v>2583</v>
      </c>
      <c r="K353" s="90" t="str">
        <f t="shared" si="5"/>
        <v>M</v>
      </c>
      <c r="L353">
        <v>1056</v>
      </c>
    </row>
    <row r="354" spans="1:12" hidden="1">
      <c r="A354" s="81" t="s">
        <v>1858</v>
      </c>
      <c r="B354" s="88" t="str">
        <f>_xlfn.XLOOKUP(Tabla8[[#This Row],[Codigo Area Liquidacion]],TBLAREA[PLANTA],TBLAREA[PROG])</f>
        <v>01</v>
      </c>
      <c r="C354" s="54" t="s">
        <v>11</v>
      </c>
      <c r="D354" s="88" t="str">
        <f>Tabla8[[#This Row],[Numero Documento]]&amp;Tabla8[[#This Row],[PROG]]&amp;LEFT(Tabla8[[#This Row],[Tipo Empleado]],3)</f>
        <v>4021537611801FIJ</v>
      </c>
      <c r="E354" s="87" t="s">
        <v>1607</v>
      </c>
      <c r="F354" s="54" t="s">
        <v>289</v>
      </c>
      <c r="G354" s="87" t="s">
        <v>2581</v>
      </c>
      <c r="H354" s="87" t="s">
        <v>283</v>
      </c>
      <c r="I354" s="55" t="s">
        <v>1444</v>
      </c>
      <c r="J354" s="54" t="s">
        <v>2583</v>
      </c>
      <c r="K354" s="90" t="str">
        <f t="shared" si="5"/>
        <v>M</v>
      </c>
      <c r="L354">
        <v>1098</v>
      </c>
    </row>
    <row r="355" spans="1:12" hidden="1">
      <c r="A355" s="81" t="s">
        <v>1852</v>
      </c>
      <c r="B355" s="88" t="str">
        <f>_xlfn.XLOOKUP(Tabla8[[#This Row],[Codigo Area Liquidacion]],TBLAREA[PLANTA],TBLAREA[PROG])</f>
        <v>01</v>
      </c>
      <c r="C355" s="54" t="s">
        <v>11</v>
      </c>
      <c r="D355" s="88" t="str">
        <f>Tabla8[[#This Row],[Numero Documento]]&amp;Tabla8[[#This Row],[PROG]]&amp;LEFT(Tabla8[[#This Row],[Tipo Empleado]],3)</f>
        <v>4022016653801FIJ</v>
      </c>
      <c r="E355" s="87" t="s">
        <v>1606</v>
      </c>
      <c r="F355" s="54" t="s">
        <v>287</v>
      </c>
      <c r="G355" s="87" t="s">
        <v>2581</v>
      </c>
      <c r="H355" s="87" t="s">
        <v>283</v>
      </c>
      <c r="I355" s="55" t="s">
        <v>1444</v>
      </c>
      <c r="J355" s="54" t="s">
        <v>2583</v>
      </c>
      <c r="K355" s="90" t="str">
        <f t="shared" si="5"/>
        <v>M</v>
      </c>
      <c r="L355">
        <v>1102</v>
      </c>
    </row>
    <row r="356" spans="1:12" hidden="1">
      <c r="A356" s="81" t="s">
        <v>1970</v>
      </c>
      <c r="B356" s="88" t="str">
        <f>_xlfn.XLOOKUP(Tabla8[[#This Row],[Codigo Area Liquidacion]],TBLAREA[PLANTA],TBLAREA[PROG])</f>
        <v>01</v>
      </c>
      <c r="C356" s="54" t="s">
        <v>11</v>
      </c>
      <c r="D356" s="88" t="str">
        <f>Tabla8[[#This Row],[Numero Documento]]&amp;Tabla8[[#This Row],[PROG]]&amp;LEFT(Tabla8[[#This Row],[Tipo Empleado]],3)</f>
        <v>4022037278901FIJ</v>
      </c>
      <c r="E356" s="87" t="s">
        <v>2616</v>
      </c>
      <c r="F356" s="54" t="s">
        <v>995</v>
      </c>
      <c r="G356" s="87" t="s">
        <v>2581</v>
      </c>
      <c r="H356" s="87" t="s">
        <v>283</v>
      </c>
      <c r="I356" s="55" t="s">
        <v>1444</v>
      </c>
      <c r="J356" s="54" t="s">
        <v>2583</v>
      </c>
      <c r="K356" s="90" t="str">
        <f t="shared" si="5"/>
        <v>M</v>
      </c>
      <c r="L356">
        <v>1104</v>
      </c>
    </row>
    <row r="357" spans="1:12" hidden="1">
      <c r="A357" s="81" t="s">
        <v>2294</v>
      </c>
      <c r="B357" s="88" t="str">
        <f>_xlfn.XLOOKUP(Tabla8[[#This Row],[Codigo Area Liquidacion]],TBLAREA[PLANTA],TBLAREA[PROG])</f>
        <v>01</v>
      </c>
      <c r="C357" s="54" t="s">
        <v>2510</v>
      </c>
      <c r="D357" s="88" t="str">
        <f>Tabla8[[#This Row],[Numero Documento]]&amp;Tabla8[[#This Row],[PROG]]&amp;LEFT(Tabla8[[#This Row],[Tipo Empleado]],3)</f>
        <v>4022099927601EMP</v>
      </c>
      <c r="E357" s="87" t="s">
        <v>1081</v>
      </c>
      <c r="F357" s="54" t="s">
        <v>100</v>
      </c>
      <c r="G357" s="87" t="s">
        <v>2581</v>
      </c>
      <c r="H357" s="87" t="s">
        <v>283</v>
      </c>
      <c r="I357" s="55" t="s">
        <v>1444</v>
      </c>
      <c r="J357" s="54" t="s">
        <v>2584</v>
      </c>
      <c r="K357" s="90" t="str">
        <f t="shared" si="5"/>
        <v>F</v>
      </c>
      <c r="L357">
        <v>1110</v>
      </c>
    </row>
    <row r="358" spans="1:12" hidden="1">
      <c r="A358" s="81" t="s">
        <v>2276</v>
      </c>
      <c r="B358" s="88" t="str">
        <f>_xlfn.XLOOKUP(Tabla8[[#This Row],[Codigo Area Liquidacion]],TBLAREA[PLANTA],TBLAREA[PROG])</f>
        <v>01</v>
      </c>
      <c r="C358" s="54" t="s">
        <v>2510</v>
      </c>
      <c r="D358" s="88" t="str">
        <f>Tabla8[[#This Row],[Numero Documento]]&amp;Tabla8[[#This Row],[PROG]]&amp;LEFT(Tabla8[[#This Row],[Tipo Empleado]],3)</f>
        <v>4022249306201EMP</v>
      </c>
      <c r="E358" s="87" t="s">
        <v>1626</v>
      </c>
      <c r="F358" s="54" t="s">
        <v>285</v>
      </c>
      <c r="G358" s="87" t="s">
        <v>2581</v>
      </c>
      <c r="H358" s="87" t="s">
        <v>283</v>
      </c>
      <c r="I358" s="55" t="s">
        <v>1444</v>
      </c>
      <c r="J358" s="54" t="s">
        <v>2584</v>
      </c>
      <c r="K358" s="90" t="str">
        <f t="shared" si="5"/>
        <v>F</v>
      </c>
      <c r="L358">
        <v>1133</v>
      </c>
    </row>
    <row r="359" spans="1:12" hidden="1">
      <c r="A359" s="81" t="s">
        <v>2764</v>
      </c>
      <c r="B359" s="88" t="str">
        <f>_xlfn.XLOOKUP(Tabla8[[#This Row],[Codigo Area Liquidacion]],TBLAREA[PLANTA],TBLAREA[PROG])</f>
        <v>01</v>
      </c>
      <c r="C359" s="54" t="s">
        <v>2510</v>
      </c>
      <c r="D359" s="88" t="str">
        <f>Tabla8[[#This Row],[Numero Documento]]&amp;Tabla8[[#This Row],[PROG]]&amp;LEFT(Tabla8[[#This Row],[Tipo Empleado]],3)</f>
        <v>4022374417401EMP</v>
      </c>
      <c r="E359" s="87" t="s">
        <v>2763</v>
      </c>
      <c r="F359" s="54" t="s">
        <v>285</v>
      </c>
      <c r="G359" s="87" t="s">
        <v>2581</v>
      </c>
      <c r="H359" s="87" t="s">
        <v>283</v>
      </c>
      <c r="I359" s="55" t="s">
        <v>1444</v>
      </c>
      <c r="J359" s="54" t="s">
        <v>2584</v>
      </c>
      <c r="K359" s="90" t="str">
        <f t="shared" si="5"/>
        <v>F</v>
      </c>
      <c r="L359">
        <v>1152</v>
      </c>
    </row>
    <row r="360" spans="1:12" hidden="1">
      <c r="A360" s="81" t="s">
        <v>2270</v>
      </c>
      <c r="B360" s="88" t="str">
        <f>_xlfn.XLOOKUP(Tabla8[[#This Row],[Codigo Area Liquidacion]],TBLAREA[PLANTA],TBLAREA[PROG])</f>
        <v>01</v>
      </c>
      <c r="C360" s="54" t="s">
        <v>2510</v>
      </c>
      <c r="D360" s="88" t="str">
        <f>Tabla8[[#This Row],[Numero Documento]]&amp;Tabla8[[#This Row],[PROG]]&amp;LEFT(Tabla8[[#This Row],[Tipo Empleado]],3)</f>
        <v>4022415755801EMP</v>
      </c>
      <c r="E360" s="87" t="s">
        <v>1619</v>
      </c>
      <c r="F360" s="54" t="s">
        <v>1620</v>
      </c>
      <c r="G360" s="87" t="s">
        <v>2581</v>
      </c>
      <c r="H360" s="87" t="s">
        <v>283</v>
      </c>
      <c r="I360" s="55" t="s">
        <v>1444</v>
      </c>
      <c r="J360" s="54" t="s">
        <v>2584</v>
      </c>
      <c r="K360" s="90" t="str">
        <f t="shared" si="5"/>
        <v>F</v>
      </c>
      <c r="L360">
        <v>1155</v>
      </c>
    </row>
    <row r="361" spans="1:12" hidden="1">
      <c r="A361" s="81" t="s">
        <v>1898</v>
      </c>
      <c r="B361" s="88" t="str">
        <f>_xlfn.XLOOKUP(Tabla8[[#This Row],[Codigo Area Liquidacion]],TBLAREA[PLANTA],TBLAREA[PROG])</f>
        <v>01</v>
      </c>
      <c r="C361" s="54" t="s">
        <v>11</v>
      </c>
      <c r="D361" s="88" t="str">
        <f>Tabla8[[#This Row],[Numero Documento]]&amp;Tabla8[[#This Row],[PROG]]&amp;LEFT(Tabla8[[#This Row],[Tipo Empleado]],3)</f>
        <v>4022448906801FIJ</v>
      </c>
      <c r="E361" s="87" t="s">
        <v>1609</v>
      </c>
      <c r="F361" s="54" t="s">
        <v>289</v>
      </c>
      <c r="G361" s="87" t="s">
        <v>2581</v>
      </c>
      <c r="H361" s="87" t="s">
        <v>283</v>
      </c>
      <c r="I361" s="55" t="s">
        <v>1444</v>
      </c>
      <c r="J361" s="54" t="s">
        <v>2583</v>
      </c>
      <c r="K361" s="90" t="str">
        <f t="shared" si="5"/>
        <v>M</v>
      </c>
      <c r="L361">
        <v>1158</v>
      </c>
    </row>
    <row r="362" spans="1:12" hidden="1">
      <c r="A362" s="81" t="s">
        <v>2272</v>
      </c>
      <c r="B362" s="88" t="str">
        <f>_xlfn.XLOOKUP(Tabla8[[#This Row],[Codigo Area Liquidacion]],TBLAREA[PLANTA],TBLAREA[PROG])</f>
        <v>01</v>
      </c>
      <c r="C362" s="54" t="s">
        <v>2510</v>
      </c>
      <c r="D362" s="88" t="str">
        <f>Tabla8[[#This Row],[Numero Documento]]&amp;Tabla8[[#This Row],[PROG]]&amp;LEFT(Tabla8[[#This Row],[Tipo Empleado]],3)</f>
        <v>4022505366501EMP</v>
      </c>
      <c r="E362" s="87" t="s">
        <v>1621</v>
      </c>
      <c r="F362" s="54" t="s">
        <v>1620</v>
      </c>
      <c r="G362" s="87" t="s">
        <v>2581</v>
      </c>
      <c r="H362" s="87" t="s">
        <v>283</v>
      </c>
      <c r="I362" s="55" t="s">
        <v>1444</v>
      </c>
      <c r="J362" s="54" t="s">
        <v>2583</v>
      </c>
      <c r="K362" s="90" t="str">
        <f t="shared" si="5"/>
        <v>M</v>
      </c>
      <c r="L362">
        <v>1164</v>
      </c>
    </row>
    <row r="363" spans="1:12" hidden="1">
      <c r="A363" s="82" t="s">
        <v>1793</v>
      </c>
      <c r="B363" s="89" t="str">
        <f>_xlfn.XLOOKUP(Tabla8[[#This Row],[Codigo Area Liquidacion]],TBLAREA[PLANTA],TBLAREA[PROG])</f>
        <v>01</v>
      </c>
      <c r="C363" s="54" t="s">
        <v>11</v>
      </c>
      <c r="D363" s="88" t="str">
        <f>Tabla8[[#This Row],[Numero Documento]]&amp;Tabla8[[#This Row],[PROG]]&amp;LEFT(Tabla8[[#This Row],[Tipo Empleado]],3)</f>
        <v>4024293863301FIJ</v>
      </c>
      <c r="E363" s="87" t="s">
        <v>1600</v>
      </c>
      <c r="F363" s="54" t="s">
        <v>287</v>
      </c>
      <c r="G363" s="87" t="s">
        <v>2581</v>
      </c>
      <c r="H363" s="87" t="s">
        <v>283</v>
      </c>
      <c r="I363" s="55" t="s">
        <v>1444</v>
      </c>
      <c r="J363" s="54" t="s">
        <v>2583</v>
      </c>
      <c r="K363" s="90" t="str">
        <f t="shared" si="5"/>
        <v>M</v>
      </c>
      <c r="L363">
        <v>1219</v>
      </c>
    </row>
    <row r="364" spans="1:12" hidden="1">
      <c r="A364" s="81" t="s">
        <v>2181</v>
      </c>
      <c r="B364" s="88" t="str">
        <f>_xlfn.XLOOKUP(Tabla8[[#This Row],[Codigo Area Liquidacion]],TBLAREA[PLANTA],TBLAREA[PROG])</f>
        <v>11</v>
      </c>
      <c r="C364" s="54" t="s">
        <v>11</v>
      </c>
      <c r="D364" s="88" t="str">
        <f>Tabla8[[#This Row],[Numero Documento]]&amp;Tabla8[[#This Row],[PROG]]&amp;LEFT(Tabla8[[#This Row],[Tipo Empleado]],3)</f>
        <v>0010075680811FIJ</v>
      </c>
      <c r="E364" s="87" t="s">
        <v>134</v>
      </c>
      <c r="F364" s="54" t="s">
        <v>135</v>
      </c>
      <c r="G364" s="87" t="s">
        <v>2589</v>
      </c>
      <c r="H364" s="87" t="s">
        <v>295</v>
      </c>
      <c r="I364" s="55" t="s">
        <v>1480</v>
      </c>
      <c r="J364" s="54" t="s">
        <v>2583</v>
      </c>
      <c r="K364" s="90" t="str">
        <f t="shared" si="5"/>
        <v>M</v>
      </c>
      <c r="L364">
        <v>63</v>
      </c>
    </row>
    <row r="365" spans="1:12" hidden="1">
      <c r="A365" s="81" t="s">
        <v>2164</v>
      </c>
      <c r="B365" s="88" t="str">
        <f>_xlfn.XLOOKUP(Tabla8[[#This Row],[Codigo Area Liquidacion]],TBLAREA[PLANTA],TBLAREA[PROG])</f>
        <v>11</v>
      </c>
      <c r="C365" s="54" t="s">
        <v>11</v>
      </c>
      <c r="D365" s="88" t="str">
        <f>Tabla8[[#This Row],[Numero Documento]]&amp;Tabla8[[#This Row],[PROG]]&amp;LEFT(Tabla8[[#This Row],[Tipo Empleado]],3)</f>
        <v>0010089690111FIJ</v>
      </c>
      <c r="E365" s="87" t="s">
        <v>1077</v>
      </c>
      <c r="F365" s="54" t="s">
        <v>59</v>
      </c>
      <c r="G365" s="87" t="s">
        <v>2589</v>
      </c>
      <c r="H365" s="87" t="s">
        <v>295</v>
      </c>
      <c r="I365" s="55" t="s">
        <v>1480</v>
      </c>
      <c r="J365" s="54" t="s">
        <v>2583</v>
      </c>
      <c r="K365" s="90" t="str">
        <f t="shared" si="5"/>
        <v>M</v>
      </c>
      <c r="L365">
        <v>68</v>
      </c>
    </row>
    <row r="366" spans="1:12" hidden="1">
      <c r="A366" s="81" t="s">
        <v>1306</v>
      </c>
      <c r="B366" s="88" t="str">
        <f>_xlfn.XLOOKUP(Tabla8[[#This Row],[Codigo Area Liquidacion]],TBLAREA[PLANTA],TBLAREA[PROG])</f>
        <v>11</v>
      </c>
      <c r="C366" s="54" t="s">
        <v>11</v>
      </c>
      <c r="D366" s="88" t="str">
        <f>Tabla8[[#This Row],[Numero Documento]]&amp;Tabla8[[#This Row],[PROG]]&amp;LEFT(Tabla8[[#This Row],[Tipo Empleado]],3)</f>
        <v>0010183168311FIJ</v>
      </c>
      <c r="E366" s="87" t="s">
        <v>133</v>
      </c>
      <c r="F366" s="54" t="s">
        <v>8</v>
      </c>
      <c r="G366" s="87" t="s">
        <v>2589</v>
      </c>
      <c r="H366" s="87" t="s">
        <v>295</v>
      </c>
      <c r="I366" s="55" t="s">
        <v>1480</v>
      </c>
      <c r="J366" s="54" t="s">
        <v>2584</v>
      </c>
      <c r="K366" s="90" t="str">
        <f t="shared" si="5"/>
        <v>F</v>
      </c>
      <c r="L366">
        <v>105</v>
      </c>
    </row>
    <row r="367" spans="1:12" hidden="1">
      <c r="A367" s="81" t="s">
        <v>2218</v>
      </c>
      <c r="B367" s="88" t="str">
        <f>_xlfn.XLOOKUP(Tabla8[[#This Row],[Codigo Area Liquidacion]],TBLAREA[PLANTA],TBLAREA[PROG])</f>
        <v>11</v>
      </c>
      <c r="C367" s="54" t="s">
        <v>11</v>
      </c>
      <c r="D367" s="88" t="str">
        <f>Tabla8[[#This Row],[Numero Documento]]&amp;Tabla8[[#This Row],[PROG]]&amp;LEFT(Tabla8[[#This Row],[Tipo Empleado]],3)</f>
        <v>2250001007311FIJ</v>
      </c>
      <c r="E367" s="87" t="s">
        <v>136</v>
      </c>
      <c r="F367" s="54" t="s">
        <v>15</v>
      </c>
      <c r="G367" s="87" t="s">
        <v>2589</v>
      </c>
      <c r="H367" s="87" t="s">
        <v>295</v>
      </c>
      <c r="I367" s="55" t="s">
        <v>1480</v>
      </c>
      <c r="J367" s="54" t="s">
        <v>2583</v>
      </c>
      <c r="K367" s="90" t="str">
        <f t="shared" si="5"/>
        <v>M</v>
      </c>
      <c r="L367">
        <v>1023</v>
      </c>
    </row>
    <row r="368" spans="1:12" hidden="1">
      <c r="A368" s="81" t="s">
        <v>2908</v>
      </c>
      <c r="B368" s="88" t="str">
        <f>_xlfn.XLOOKUP(Tabla8[[#This Row],[Codigo Area Liquidacion]],TBLAREA[PLANTA],TBLAREA[PROG])</f>
        <v>01</v>
      </c>
      <c r="C368" s="54" t="s">
        <v>2510</v>
      </c>
      <c r="D368" s="88" t="str">
        <f>Tabla8[[#This Row],[Numero Documento]]&amp;Tabla8[[#This Row],[PROG]]&amp;LEFT(Tabla8[[#This Row],[Tipo Empleado]],3)</f>
        <v>0010733129001EMP</v>
      </c>
      <c r="E368" s="87" t="s">
        <v>2907</v>
      </c>
      <c r="F368" s="54" t="s">
        <v>2909</v>
      </c>
      <c r="G368" s="87" t="s">
        <v>2581</v>
      </c>
      <c r="H368" s="87" t="s">
        <v>3176</v>
      </c>
      <c r="I368" s="55" t="s">
        <v>3177</v>
      </c>
      <c r="J368" s="54" t="s">
        <v>2583</v>
      </c>
      <c r="K368" s="90" t="str">
        <f t="shared" si="5"/>
        <v>M</v>
      </c>
      <c r="L368">
        <v>247</v>
      </c>
    </row>
    <row r="369" spans="1:12" hidden="1">
      <c r="A369" s="81" t="s">
        <v>2945</v>
      </c>
      <c r="B369" s="88" t="str">
        <f>_xlfn.XLOOKUP(Tabla8[[#This Row],[Codigo Area Liquidacion]],TBLAREA[PLANTA],TBLAREA[PROG])</f>
        <v>01</v>
      </c>
      <c r="C369" s="54" t="s">
        <v>2510</v>
      </c>
      <c r="D369" s="88" t="str">
        <f>Tabla8[[#This Row],[Numero Documento]]&amp;Tabla8[[#This Row],[PROG]]&amp;LEFT(Tabla8[[#This Row],[Tipo Empleado]],3)</f>
        <v>0011860015401EMP</v>
      </c>
      <c r="E369" s="87" t="s">
        <v>3109</v>
      </c>
      <c r="F369" s="54" t="s">
        <v>2632</v>
      </c>
      <c r="G369" s="87" t="s">
        <v>2581</v>
      </c>
      <c r="H369" s="87" t="s">
        <v>3176</v>
      </c>
      <c r="I369" s="55" t="s">
        <v>3177</v>
      </c>
      <c r="J369" s="54" t="s">
        <v>2584</v>
      </c>
      <c r="K369" s="90" t="str">
        <f t="shared" si="5"/>
        <v>F</v>
      </c>
      <c r="L369">
        <v>540</v>
      </c>
    </row>
    <row r="370" spans="1:12" hidden="1">
      <c r="A370" s="81" t="s">
        <v>2366</v>
      </c>
      <c r="B370" s="88" t="str">
        <f>_xlfn.XLOOKUP(Tabla8[[#This Row],[Codigo Area Liquidacion]],TBLAREA[PLANTA],TBLAREA[PROG])</f>
        <v>01</v>
      </c>
      <c r="C370" s="54" t="s">
        <v>2510</v>
      </c>
      <c r="D370" s="88" t="str">
        <f>Tabla8[[#This Row],[Numero Documento]]&amp;Tabla8[[#This Row],[PROG]]&amp;LEFT(Tabla8[[#This Row],[Tipo Empleado]],3)</f>
        <v>2240005660601EMP</v>
      </c>
      <c r="E370" s="87" t="s">
        <v>958</v>
      </c>
      <c r="F370" s="54" t="s">
        <v>59</v>
      </c>
      <c r="G370" s="87" t="s">
        <v>2581</v>
      </c>
      <c r="H370" s="87" t="s">
        <v>3176</v>
      </c>
      <c r="I370" s="55" t="s">
        <v>3177</v>
      </c>
      <c r="J370" s="54" t="s">
        <v>2583</v>
      </c>
      <c r="K370" s="90" t="str">
        <f t="shared" si="5"/>
        <v>M</v>
      </c>
      <c r="L370">
        <v>1011</v>
      </c>
    </row>
    <row r="371" spans="1:12" hidden="1">
      <c r="A371" s="81" t="s">
        <v>2072</v>
      </c>
      <c r="B371" s="88" t="str">
        <f>_xlfn.XLOOKUP(Tabla8[[#This Row],[Codigo Area Liquidacion]],TBLAREA[PLANTA],TBLAREA[PROG])</f>
        <v>13</v>
      </c>
      <c r="C371" s="54" t="s">
        <v>11</v>
      </c>
      <c r="D371" s="88" t="str">
        <f>Tabla8[[#This Row],[Numero Documento]]&amp;Tabla8[[#This Row],[PROG]]&amp;LEFT(Tabla8[[#This Row],[Tipo Empleado]],3)</f>
        <v>0011260774213FIJ</v>
      </c>
      <c r="E371" s="87" t="s">
        <v>420</v>
      </c>
      <c r="F371" s="54" t="s">
        <v>246</v>
      </c>
      <c r="G371" s="87" t="s">
        <v>2618</v>
      </c>
      <c r="H371" s="87" t="s">
        <v>1705</v>
      </c>
      <c r="I371" s="55" t="s">
        <v>1478</v>
      </c>
      <c r="J371" s="54" t="s">
        <v>2584</v>
      </c>
      <c r="K371" s="90" t="str">
        <f t="shared" si="5"/>
        <v>F</v>
      </c>
      <c r="L371">
        <v>376</v>
      </c>
    </row>
    <row r="372" spans="1:12" hidden="1">
      <c r="A372" s="81" t="s">
        <v>2331</v>
      </c>
      <c r="B372" s="88" t="str">
        <f>_xlfn.XLOOKUP(Tabla8[[#This Row],[Codigo Area Liquidacion]],TBLAREA[PLANTA],TBLAREA[PROG])</f>
        <v>01</v>
      </c>
      <c r="C372" s="54" t="s">
        <v>2510</v>
      </c>
      <c r="D372" s="88" t="str">
        <f>Tabla8[[#This Row],[Numero Documento]]&amp;Tabla8[[#This Row],[PROG]]&amp;LEFT(Tabla8[[#This Row],[Tipo Empleado]],3)</f>
        <v>2230000850901EMP</v>
      </c>
      <c r="E372" s="87" t="s">
        <v>986</v>
      </c>
      <c r="F372" s="54" t="s">
        <v>59</v>
      </c>
      <c r="G372" s="87" t="s">
        <v>2581</v>
      </c>
      <c r="H372" s="87" t="s">
        <v>1705</v>
      </c>
      <c r="I372" s="55" t="s">
        <v>1478</v>
      </c>
      <c r="J372" s="54" t="s">
        <v>2584</v>
      </c>
      <c r="K372" s="90" t="str">
        <f t="shared" si="5"/>
        <v>F</v>
      </c>
      <c r="L372">
        <v>974</v>
      </c>
    </row>
    <row r="373" spans="1:12" hidden="1">
      <c r="A373" s="81" t="s">
        <v>2353</v>
      </c>
      <c r="B373" s="88" t="str">
        <f>_xlfn.XLOOKUP(Tabla8[[#This Row],[Codigo Area Liquidacion]],TBLAREA[PLANTA],TBLAREA[PROG])</f>
        <v>01</v>
      </c>
      <c r="C373" s="54" t="s">
        <v>2510</v>
      </c>
      <c r="D373" s="88" t="str">
        <f>Tabla8[[#This Row],[Numero Documento]]&amp;Tabla8[[#This Row],[PROG]]&amp;LEFT(Tabla8[[#This Row],[Tipo Empleado]],3)</f>
        <v>4022369978201EMP</v>
      </c>
      <c r="E373" s="87" t="s">
        <v>1419</v>
      </c>
      <c r="F373" s="54" t="s">
        <v>1004</v>
      </c>
      <c r="G373" s="87" t="s">
        <v>2581</v>
      </c>
      <c r="H373" s="87" t="s">
        <v>1705</v>
      </c>
      <c r="I373" s="55" t="s">
        <v>1478</v>
      </c>
      <c r="J373" s="54" t="s">
        <v>2584</v>
      </c>
      <c r="K373" s="90" t="str">
        <f t="shared" si="5"/>
        <v>F</v>
      </c>
      <c r="L373">
        <v>1151</v>
      </c>
    </row>
    <row r="374" spans="1:12" hidden="1">
      <c r="A374" s="81" t="s">
        <v>1346</v>
      </c>
      <c r="B374" s="88" t="str">
        <f>_xlfn.XLOOKUP(Tabla8[[#This Row],[Codigo Area Liquidacion]],TBLAREA[PLANTA],TBLAREA[PROG])</f>
        <v>11</v>
      </c>
      <c r="C374" s="54" t="s">
        <v>11</v>
      </c>
      <c r="D374" s="88" t="str">
        <f>Tabla8[[#This Row],[Numero Documento]]&amp;Tabla8[[#This Row],[PROG]]&amp;LEFT(Tabla8[[#This Row],[Tipo Empleado]],3)</f>
        <v>0010009236011FIJ</v>
      </c>
      <c r="E374" s="87" t="s">
        <v>302</v>
      </c>
      <c r="F374" s="54" t="s">
        <v>10</v>
      </c>
      <c r="G374" s="87" t="s">
        <v>2589</v>
      </c>
      <c r="H374" s="87" t="s">
        <v>301</v>
      </c>
      <c r="I374" s="55" t="s">
        <v>1483</v>
      </c>
      <c r="J374" s="54" t="s">
        <v>2584</v>
      </c>
      <c r="K374" s="90" t="str">
        <f t="shared" si="5"/>
        <v>F</v>
      </c>
      <c r="L374">
        <v>11</v>
      </c>
    </row>
    <row r="375" spans="1:12" hidden="1">
      <c r="A375" s="81" t="s">
        <v>1954</v>
      </c>
      <c r="B375" s="88" t="str">
        <f>_xlfn.XLOOKUP(Tabla8[[#This Row],[Codigo Area Liquidacion]],TBLAREA[PLANTA],TBLAREA[PROG])</f>
        <v>11</v>
      </c>
      <c r="C375" s="54" t="s">
        <v>11</v>
      </c>
      <c r="D375" s="88" t="str">
        <f>Tabla8[[#This Row],[Numero Documento]]&amp;Tabla8[[#This Row],[PROG]]&amp;LEFT(Tabla8[[#This Row],[Tipo Empleado]],3)</f>
        <v>0540106937111FIJ</v>
      </c>
      <c r="E375" s="87" t="s">
        <v>137</v>
      </c>
      <c r="F375" s="54" t="s">
        <v>59</v>
      </c>
      <c r="G375" s="87" t="s">
        <v>2589</v>
      </c>
      <c r="H375" s="87" t="s">
        <v>301</v>
      </c>
      <c r="I375" s="55" t="s">
        <v>1483</v>
      </c>
      <c r="J375" s="54" t="s">
        <v>2583</v>
      </c>
      <c r="K375" s="90" t="str">
        <f t="shared" si="5"/>
        <v>M</v>
      </c>
      <c r="L375">
        <v>893</v>
      </c>
    </row>
    <row r="376" spans="1:12" hidden="1">
      <c r="A376" s="81" t="s">
        <v>3079</v>
      </c>
      <c r="B376" s="88" t="str">
        <f>_xlfn.XLOOKUP(Tabla8[[#This Row],[Codigo Area Liquidacion]],TBLAREA[PLANTA],TBLAREA[PROG])</f>
        <v>01</v>
      </c>
      <c r="C376" s="54" t="s">
        <v>2510</v>
      </c>
      <c r="D376" s="88" t="str">
        <f>Tabla8[[#This Row],[Numero Documento]]&amp;Tabla8[[#This Row],[PROG]]&amp;LEFT(Tabla8[[#This Row],[Tipo Empleado]],3)</f>
        <v>0010021419601EMP</v>
      </c>
      <c r="E376" s="87" t="s">
        <v>3078</v>
      </c>
      <c r="F376" s="54" t="s">
        <v>256</v>
      </c>
      <c r="G376" s="87" t="s">
        <v>2581</v>
      </c>
      <c r="H376" s="87" t="s">
        <v>304</v>
      </c>
      <c r="I376" s="55" t="s">
        <v>1464</v>
      </c>
      <c r="J376" s="54" t="s">
        <v>2583</v>
      </c>
      <c r="K376" s="90" t="str">
        <f t="shared" si="5"/>
        <v>M</v>
      </c>
      <c r="L376">
        <v>22</v>
      </c>
    </row>
    <row r="377" spans="1:12" hidden="1">
      <c r="A377" s="81" t="s">
        <v>1754</v>
      </c>
      <c r="B377" s="88" t="str">
        <f>_xlfn.XLOOKUP(Tabla8[[#This Row],[Codigo Area Liquidacion]],TBLAREA[PLANTA],TBLAREA[PROG])</f>
        <v>01</v>
      </c>
      <c r="C377" s="54" t="s">
        <v>11</v>
      </c>
      <c r="D377" s="88" t="str">
        <f>Tabla8[[#This Row],[Numero Documento]]&amp;Tabla8[[#This Row],[PROG]]&amp;LEFT(Tabla8[[#This Row],[Tipo Empleado]],3)</f>
        <v>0010137995601FIJ</v>
      </c>
      <c r="E377" s="87" t="s">
        <v>303</v>
      </c>
      <c r="F377" s="54" t="s">
        <v>192</v>
      </c>
      <c r="G377" s="87" t="s">
        <v>2581</v>
      </c>
      <c r="H377" s="87" t="s">
        <v>304</v>
      </c>
      <c r="I377" s="55" t="s">
        <v>1464</v>
      </c>
      <c r="J377" s="54" t="s">
        <v>2583</v>
      </c>
      <c r="K377" s="90" t="str">
        <f t="shared" si="5"/>
        <v>M</v>
      </c>
      <c r="L377">
        <v>87</v>
      </c>
    </row>
    <row r="378" spans="1:12" hidden="1">
      <c r="A378" s="81" t="s">
        <v>1104</v>
      </c>
      <c r="B378" s="88" t="str">
        <f>_xlfn.XLOOKUP(Tabla8[[#This Row],[Codigo Area Liquidacion]],TBLAREA[PLANTA],TBLAREA[PROG])</f>
        <v>01</v>
      </c>
      <c r="C378" s="54" t="s">
        <v>11</v>
      </c>
      <c r="D378" s="88" t="str">
        <f>Tabla8[[#This Row],[Numero Documento]]&amp;Tabla8[[#This Row],[PROG]]&amp;LEFT(Tabla8[[#This Row],[Tipo Empleado]],3)</f>
        <v>0010258714401FIJ</v>
      </c>
      <c r="E378" s="87" t="s">
        <v>306</v>
      </c>
      <c r="F378" s="54" t="s">
        <v>10</v>
      </c>
      <c r="G378" s="87" t="s">
        <v>2581</v>
      </c>
      <c r="H378" s="87" t="s">
        <v>304</v>
      </c>
      <c r="I378" s="55" t="s">
        <v>1464</v>
      </c>
      <c r="J378" s="54" t="s">
        <v>2584</v>
      </c>
      <c r="K378" s="90" t="str">
        <f t="shared" si="5"/>
        <v>F</v>
      </c>
      <c r="L378">
        <v>136</v>
      </c>
    </row>
    <row r="379" spans="1:12" hidden="1">
      <c r="A379" s="81" t="s">
        <v>2391</v>
      </c>
      <c r="B379" s="88" t="str">
        <f>_xlfn.XLOOKUP(Tabla8[[#This Row],[Codigo Area Liquidacion]],TBLAREA[PLANTA],TBLAREA[PROG])</f>
        <v>01</v>
      </c>
      <c r="C379" s="54" t="s">
        <v>2519</v>
      </c>
      <c r="D379" s="88" t="str">
        <f>Tabla8[[#This Row],[Numero Documento]]&amp;Tabla8[[#This Row],[PROG]]&amp;LEFT(Tabla8[[#This Row],[Tipo Empleado]],3)</f>
        <v>0010354981201TRA</v>
      </c>
      <c r="E379" s="87" t="s">
        <v>863</v>
      </c>
      <c r="F379" s="54" t="s">
        <v>422</v>
      </c>
      <c r="G379" s="87" t="s">
        <v>2581</v>
      </c>
      <c r="H379" s="87" t="s">
        <v>304</v>
      </c>
      <c r="I379" s="55" t="s">
        <v>1464</v>
      </c>
      <c r="J379" s="54" t="s">
        <v>2584</v>
      </c>
      <c r="K379" s="90" t="str">
        <f t="shared" si="5"/>
        <v>F</v>
      </c>
      <c r="L379">
        <v>163</v>
      </c>
    </row>
    <row r="380" spans="1:12" hidden="1">
      <c r="A380" s="81" t="s">
        <v>1871</v>
      </c>
      <c r="B380" s="88" t="str">
        <f>_xlfn.XLOOKUP(Tabla8[[#This Row],[Codigo Area Liquidacion]],TBLAREA[PLANTA],TBLAREA[PROG])</f>
        <v>01</v>
      </c>
      <c r="C380" s="54" t="s">
        <v>11</v>
      </c>
      <c r="D380" s="88" t="str">
        <f>Tabla8[[#This Row],[Numero Documento]]&amp;Tabla8[[#This Row],[PROG]]&amp;LEFT(Tabla8[[#This Row],[Tipo Empleado]],3)</f>
        <v>0010575975701FIJ</v>
      </c>
      <c r="E380" s="87" t="s">
        <v>308</v>
      </c>
      <c r="F380" s="54" t="s">
        <v>192</v>
      </c>
      <c r="G380" s="87" t="s">
        <v>2581</v>
      </c>
      <c r="H380" s="87" t="s">
        <v>304</v>
      </c>
      <c r="I380" s="55" t="s">
        <v>1464</v>
      </c>
      <c r="J380" s="54" t="s">
        <v>2583</v>
      </c>
      <c r="K380" s="90" t="str">
        <f t="shared" si="5"/>
        <v>M</v>
      </c>
      <c r="L380">
        <v>231</v>
      </c>
    </row>
    <row r="381" spans="1:12" hidden="1">
      <c r="A381" s="81" t="s">
        <v>1811</v>
      </c>
      <c r="B381" s="88" t="str">
        <f>_xlfn.XLOOKUP(Tabla8[[#This Row],[Codigo Area Liquidacion]],TBLAREA[PLANTA],TBLAREA[PROG])</f>
        <v>01</v>
      </c>
      <c r="C381" s="54" t="s">
        <v>11</v>
      </c>
      <c r="D381" s="88" t="str">
        <f>Tabla8[[#This Row],[Numero Documento]]&amp;Tabla8[[#This Row],[PROG]]&amp;LEFT(Tabla8[[#This Row],[Tipo Empleado]],3)</f>
        <v>0010950408401FIJ</v>
      </c>
      <c r="E381" s="87" t="s">
        <v>945</v>
      </c>
      <c r="F381" s="54" t="s">
        <v>192</v>
      </c>
      <c r="G381" s="87" t="s">
        <v>2581</v>
      </c>
      <c r="H381" s="87" t="s">
        <v>304</v>
      </c>
      <c r="I381" s="55" t="s">
        <v>1464</v>
      </c>
      <c r="J381" s="54" t="s">
        <v>2583</v>
      </c>
      <c r="K381" s="90" t="str">
        <f t="shared" si="5"/>
        <v>M</v>
      </c>
      <c r="L381">
        <v>301</v>
      </c>
    </row>
    <row r="382" spans="1:12" hidden="1">
      <c r="A382" s="81" t="s">
        <v>2951</v>
      </c>
      <c r="B382" s="88" t="str">
        <f>_xlfn.XLOOKUP(Tabla8[[#This Row],[Codigo Area Liquidacion]],TBLAREA[PLANTA],TBLAREA[PROG])</f>
        <v>01</v>
      </c>
      <c r="C382" s="54" t="s">
        <v>2510</v>
      </c>
      <c r="D382" s="88" t="str">
        <f>Tabla8[[#This Row],[Numero Documento]]&amp;Tabla8[[#This Row],[PROG]]&amp;LEFT(Tabla8[[#This Row],[Tipo Empleado]],3)</f>
        <v>0011010725701EMP</v>
      </c>
      <c r="E382" s="87" t="s">
        <v>2950</v>
      </c>
      <c r="F382" s="54" t="s">
        <v>256</v>
      </c>
      <c r="G382" s="87" t="s">
        <v>2581</v>
      </c>
      <c r="H382" s="87" t="s">
        <v>304</v>
      </c>
      <c r="I382" s="55" t="s">
        <v>1464</v>
      </c>
      <c r="J382" s="54" t="s">
        <v>2583</v>
      </c>
      <c r="K382" s="90" t="str">
        <f t="shared" si="5"/>
        <v>M</v>
      </c>
      <c r="L382">
        <v>318</v>
      </c>
    </row>
    <row r="383" spans="1:12" hidden="1">
      <c r="A383" s="81" t="s">
        <v>2866</v>
      </c>
      <c r="B383" s="88" t="str">
        <f>_xlfn.XLOOKUP(Tabla8[[#This Row],[Codigo Area Liquidacion]],TBLAREA[PLANTA],TBLAREA[PROG])</f>
        <v>01</v>
      </c>
      <c r="C383" s="54" t="s">
        <v>2510</v>
      </c>
      <c r="D383" s="88" t="str">
        <f>Tabla8[[#This Row],[Numero Documento]]&amp;Tabla8[[#This Row],[PROG]]&amp;LEFT(Tabla8[[#This Row],[Tipo Empleado]],3)</f>
        <v>0011528144601EMP</v>
      </c>
      <c r="E383" s="87" t="s">
        <v>2865</v>
      </c>
      <c r="F383" s="54" t="s">
        <v>192</v>
      </c>
      <c r="G383" s="87" t="s">
        <v>2581</v>
      </c>
      <c r="H383" s="87" t="s">
        <v>304</v>
      </c>
      <c r="I383" s="55" t="s">
        <v>1464</v>
      </c>
      <c r="J383" s="54" t="s">
        <v>2584</v>
      </c>
      <c r="K383" s="90" t="str">
        <f t="shared" si="5"/>
        <v>F</v>
      </c>
      <c r="L383">
        <v>444</v>
      </c>
    </row>
    <row r="384" spans="1:12" hidden="1">
      <c r="A384" s="81" t="s">
        <v>1143</v>
      </c>
      <c r="B384" s="88" t="str">
        <f>_xlfn.XLOOKUP(Tabla8[[#This Row],[Codigo Area Liquidacion]],TBLAREA[PLANTA],TBLAREA[PROG])</f>
        <v>01</v>
      </c>
      <c r="C384" s="54" t="s">
        <v>11</v>
      </c>
      <c r="D384" s="88" t="str">
        <f>Tabla8[[#This Row],[Numero Documento]]&amp;Tabla8[[#This Row],[PROG]]&amp;LEFT(Tabla8[[#This Row],[Tipo Empleado]],3)</f>
        <v>0020023910101FIJ</v>
      </c>
      <c r="E384" s="87" t="s">
        <v>309</v>
      </c>
      <c r="F384" s="54" t="s">
        <v>305</v>
      </c>
      <c r="G384" s="87" t="s">
        <v>2581</v>
      </c>
      <c r="H384" s="87" t="s">
        <v>304</v>
      </c>
      <c r="I384" s="55" t="s">
        <v>1464</v>
      </c>
      <c r="J384" s="54" t="s">
        <v>2584</v>
      </c>
      <c r="K384" s="90" t="str">
        <f t="shared" si="5"/>
        <v>F</v>
      </c>
      <c r="L384">
        <v>570</v>
      </c>
    </row>
    <row r="385" spans="1:12" hidden="1">
      <c r="A385" s="81" t="s">
        <v>2526</v>
      </c>
      <c r="B385" s="88" t="str">
        <f>_xlfn.XLOOKUP(Tabla8[[#This Row],[Codigo Area Liquidacion]],TBLAREA[PLANTA],TBLAREA[PROG])</f>
        <v>01</v>
      </c>
      <c r="C385" s="54" t="s">
        <v>2510</v>
      </c>
      <c r="D385" s="88" t="str">
        <f>Tabla8[[#This Row],[Numero Documento]]&amp;Tabla8[[#This Row],[PROG]]&amp;LEFT(Tabla8[[#This Row],[Tipo Empleado]],3)</f>
        <v>0011783781501EMP</v>
      </c>
      <c r="E385" s="87" t="s">
        <v>2537</v>
      </c>
      <c r="F385" s="54" t="s">
        <v>59</v>
      </c>
      <c r="G385" s="87" t="s">
        <v>2581</v>
      </c>
      <c r="H385" s="87" t="s">
        <v>311</v>
      </c>
      <c r="I385" s="55" t="s">
        <v>1454</v>
      </c>
      <c r="J385" s="54" t="s">
        <v>2584</v>
      </c>
      <c r="K385" s="90" t="str">
        <f t="shared" si="5"/>
        <v>F</v>
      </c>
      <c r="L385">
        <v>512</v>
      </c>
    </row>
    <row r="386" spans="1:12" hidden="1">
      <c r="A386" s="84" t="s">
        <v>3136</v>
      </c>
      <c r="B386" s="88" t="str">
        <f>_xlfn.XLOOKUP(Tabla8[[#This Row],[Codigo Area Liquidacion]],TBLAREA[PLANTA],TBLAREA[PROG])</f>
        <v>01</v>
      </c>
      <c r="C386" s="54" t="s">
        <v>2510</v>
      </c>
      <c r="D386" s="88" t="str">
        <f>Tabla8[[#This Row],[Numero Documento]]&amp;Tabla8[[#This Row],[PROG]]&amp;LEFT(Tabla8[[#This Row],[Tipo Empleado]],3)</f>
        <v>0011834357301EMP</v>
      </c>
      <c r="E386" s="87" t="s">
        <v>3156</v>
      </c>
      <c r="F386" s="54" t="s">
        <v>2669</v>
      </c>
      <c r="G386" s="87" t="s">
        <v>2581</v>
      </c>
      <c r="H386" s="87" t="s">
        <v>311</v>
      </c>
      <c r="I386" s="55" t="s">
        <v>1454</v>
      </c>
      <c r="J386" s="54" t="s">
        <v>2584</v>
      </c>
      <c r="K386" s="90" t="str">
        <f t="shared" si="5"/>
        <v>F</v>
      </c>
      <c r="L386">
        <v>530</v>
      </c>
    </row>
    <row r="387" spans="1:12" hidden="1">
      <c r="A387" s="84" t="s">
        <v>1845</v>
      </c>
      <c r="B387" s="88" t="str">
        <f>_xlfn.XLOOKUP(Tabla8[[#This Row],[Codigo Area Liquidacion]],TBLAREA[PLANTA],TBLAREA[PROG])</f>
        <v>01</v>
      </c>
      <c r="C387" s="54" t="s">
        <v>11</v>
      </c>
      <c r="D387" s="88" t="str">
        <f>Tabla8[[#This Row],[Numero Documento]]&amp;Tabla8[[#This Row],[PROG]]&amp;LEFT(Tabla8[[#This Row],[Tipo Empleado]],3)</f>
        <v>2280001178901FIJ</v>
      </c>
      <c r="E387" s="87" t="s">
        <v>904</v>
      </c>
      <c r="F387" s="54" t="s">
        <v>254</v>
      </c>
      <c r="G387" s="87" t="s">
        <v>2581</v>
      </c>
      <c r="H387" s="87" t="s">
        <v>311</v>
      </c>
      <c r="I387" s="55" t="s">
        <v>1454</v>
      </c>
      <c r="J387" s="54" t="s">
        <v>2584</v>
      </c>
      <c r="K387" s="90" t="str">
        <f t="shared" si="5"/>
        <v>F</v>
      </c>
      <c r="L387">
        <v>1049</v>
      </c>
    </row>
    <row r="388" spans="1:12" hidden="1">
      <c r="A388" s="81" t="s">
        <v>2995</v>
      </c>
      <c r="B388" s="88" t="str">
        <f>_xlfn.XLOOKUP(Tabla8[[#This Row],[Codigo Area Liquidacion]],TBLAREA[PLANTA],TBLAREA[PROG])</f>
        <v>01</v>
      </c>
      <c r="C388" s="54" t="s">
        <v>2510</v>
      </c>
      <c r="D388" s="88" t="str">
        <f>Tabla8[[#This Row],[Numero Documento]]&amp;Tabla8[[#This Row],[PROG]]&amp;LEFT(Tabla8[[#This Row],[Tipo Empleado]],3)</f>
        <v>2290002120901EMP</v>
      </c>
      <c r="E388" s="87" t="s">
        <v>2994</v>
      </c>
      <c r="F388" s="54" t="s">
        <v>2669</v>
      </c>
      <c r="G388" s="87" t="s">
        <v>2581</v>
      </c>
      <c r="H388" s="87" t="s">
        <v>311</v>
      </c>
      <c r="I388" s="55" t="s">
        <v>1454</v>
      </c>
      <c r="J388" s="54" t="s">
        <v>2584</v>
      </c>
      <c r="K388" s="90" t="str">
        <f t="shared" ref="K388:K451" si="6">LEFT(J388,1)</f>
        <v>F</v>
      </c>
      <c r="L388">
        <v>1050</v>
      </c>
    </row>
    <row r="389" spans="1:12" hidden="1">
      <c r="A389" s="81" t="s">
        <v>2014</v>
      </c>
      <c r="B389" s="88" t="str">
        <f>_xlfn.XLOOKUP(Tabla8[[#This Row],[Codigo Area Liquidacion]],TBLAREA[PLANTA],TBLAREA[PROG])</f>
        <v>01</v>
      </c>
      <c r="C389" s="54" t="s">
        <v>11</v>
      </c>
      <c r="D389" s="88" t="str">
        <f>Tabla8[[#This Row],[Numero Documento]]&amp;Tabla8[[#This Row],[PROG]]&amp;LEFT(Tabla8[[#This Row],[Tipo Empleado]],3)</f>
        <v>4022078042901FIJ</v>
      </c>
      <c r="E389" s="87" t="s">
        <v>887</v>
      </c>
      <c r="F389" s="54" t="s">
        <v>360</v>
      </c>
      <c r="G389" s="87" t="s">
        <v>2581</v>
      </c>
      <c r="H389" s="87" t="s">
        <v>311</v>
      </c>
      <c r="I389" s="55" t="s">
        <v>1454</v>
      </c>
      <c r="J389" s="54" t="s">
        <v>2583</v>
      </c>
      <c r="K389" s="90" t="str">
        <f t="shared" si="6"/>
        <v>M</v>
      </c>
      <c r="L389">
        <v>1106</v>
      </c>
    </row>
    <row r="390" spans="1:12" hidden="1">
      <c r="A390" s="81" t="s">
        <v>1896</v>
      </c>
      <c r="B390" s="88" t="str">
        <f>_xlfn.XLOOKUP(Tabla8[[#This Row],[Codigo Area Liquidacion]],TBLAREA[PLANTA],TBLAREA[PROG])</f>
        <v>01</v>
      </c>
      <c r="C390" s="54" t="s">
        <v>11</v>
      </c>
      <c r="D390" s="88" t="str">
        <f>Tabla8[[#This Row],[Numero Documento]]&amp;Tabla8[[#This Row],[PROG]]&amp;LEFT(Tabla8[[#This Row],[Tipo Empleado]],3)</f>
        <v>4022325076801FIJ</v>
      </c>
      <c r="E390" s="87" t="s">
        <v>884</v>
      </c>
      <c r="F390" s="54" t="s">
        <v>10</v>
      </c>
      <c r="G390" s="87" t="s">
        <v>2581</v>
      </c>
      <c r="H390" s="87" t="s">
        <v>311</v>
      </c>
      <c r="I390" s="55" t="s">
        <v>1454</v>
      </c>
      <c r="J390" s="54" t="s">
        <v>2584</v>
      </c>
      <c r="K390" s="90" t="str">
        <f t="shared" si="6"/>
        <v>F</v>
      </c>
      <c r="L390">
        <v>1144</v>
      </c>
    </row>
    <row r="391" spans="1:12" hidden="1">
      <c r="A391" s="81" t="s">
        <v>3149</v>
      </c>
      <c r="B391" s="88" t="str">
        <f>_xlfn.XLOOKUP(Tabla8[[#This Row],[Codigo Area Liquidacion]],TBLAREA[PLANTA],TBLAREA[PROG])</f>
        <v>01</v>
      </c>
      <c r="C391" s="54" t="s">
        <v>2510</v>
      </c>
      <c r="D391" s="88" t="str">
        <f>Tabla8[[#This Row],[Numero Documento]]&amp;Tabla8[[#This Row],[PROG]]&amp;LEFT(Tabla8[[#This Row],[Tipo Empleado]],3)</f>
        <v>4023090828301EMP</v>
      </c>
      <c r="E391" s="87" t="s">
        <v>3169</v>
      </c>
      <c r="F391" s="54" t="s">
        <v>2669</v>
      </c>
      <c r="G391" s="87" t="s">
        <v>2581</v>
      </c>
      <c r="H391" s="87" t="s">
        <v>311</v>
      </c>
      <c r="I391" s="55" t="s">
        <v>1454</v>
      </c>
      <c r="J391" s="54" t="s">
        <v>2584</v>
      </c>
      <c r="K391" s="90" t="str">
        <f t="shared" si="6"/>
        <v>F</v>
      </c>
      <c r="L391">
        <v>1198</v>
      </c>
    </row>
    <row r="392" spans="1:12" hidden="1">
      <c r="A392" s="81" t="s">
        <v>2864</v>
      </c>
      <c r="B392" s="88" t="str">
        <f>_xlfn.XLOOKUP(Tabla8[[#This Row],[Codigo Area Liquidacion]],TBLAREA[PLANTA],TBLAREA[PROG])</f>
        <v>01</v>
      </c>
      <c r="C392" s="54" t="s">
        <v>2510</v>
      </c>
      <c r="D392" s="88" t="str">
        <f>Tabla8[[#This Row],[Numero Documento]]&amp;Tabla8[[#This Row],[PROG]]&amp;LEFT(Tabla8[[#This Row],[Tipo Empleado]],3)</f>
        <v>0010066360801EMP</v>
      </c>
      <c r="E392" s="87" t="s">
        <v>2863</v>
      </c>
      <c r="F392" s="54" t="s">
        <v>59</v>
      </c>
      <c r="G392" s="87" t="s">
        <v>2581</v>
      </c>
      <c r="H392" s="87" t="s">
        <v>3172</v>
      </c>
      <c r="I392" s="55" t="s">
        <v>3173</v>
      </c>
      <c r="J392" s="54" t="s">
        <v>2583</v>
      </c>
      <c r="K392" s="90" t="str">
        <f t="shared" si="6"/>
        <v>M</v>
      </c>
      <c r="L392">
        <v>53</v>
      </c>
    </row>
    <row r="393" spans="1:12" hidden="1">
      <c r="A393" s="81" t="s">
        <v>1844</v>
      </c>
      <c r="B393" s="88" t="str">
        <f>_xlfn.XLOOKUP(Tabla8[[#This Row],[Codigo Area Liquidacion]],TBLAREA[PLANTA],TBLAREA[PROG])</f>
        <v>01</v>
      </c>
      <c r="C393" s="54" t="s">
        <v>11</v>
      </c>
      <c r="D393" s="88" t="str">
        <f>Tabla8[[#This Row],[Numero Documento]]&amp;Tabla8[[#This Row],[PROG]]&amp;LEFT(Tabla8[[#This Row],[Tipo Empleado]],3)</f>
        <v>0010043337401FIJ</v>
      </c>
      <c r="E393" s="87" t="s">
        <v>318</v>
      </c>
      <c r="F393" s="54" t="s">
        <v>59</v>
      </c>
      <c r="G393" s="87" t="s">
        <v>2581</v>
      </c>
      <c r="H393" s="87" t="s">
        <v>314</v>
      </c>
      <c r="I393" s="55" t="s">
        <v>1470</v>
      </c>
      <c r="J393" s="54" t="s">
        <v>2584</v>
      </c>
      <c r="K393" s="90" t="str">
        <f t="shared" si="6"/>
        <v>F</v>
      </c>
      <c r="L393">
        <v>35</v>
      </c>
    </row>
    <row r="394" spans="1:12" hidden="1">
      <c r="A394" s="81" t="s">
        <v>1984</v>
      </c>
      <c r="B394" s="88" t="str">
        <f>_xlfn.XLOOKUP(Tabla8[[#This Row],[Codigo Area Liquidacion]],TBLAREA[PLANTA],TBLAREA[PROG])</f>
        <v>01</v>
      </c>
      <c r="C394" s="54" t="s">
        <v>11</v>
      </c>
      <c r="D394" s="88" t="str">
        <f>Tabla8[[#This Row],[Numero Documento]]&amp;Tabla8[[#This Row],[PROG]]&amp;LEFT(Tabla8[[#This Row],[Tipo Empleado]],3)</f>
        <v>0011087081301FIJ</v>
      </c>
      <c r="E394" s="87" t="s">
        <v>321</v>
      </c>
      <c r="F394" s="54" t="s">
        <v>15</v>
      </c>
      <c r="G394" s="87" t="s">
        <v>2581</v>
      </c>
      <c r="H394" s="87" t="s">
        <v>314</v>
      </c>
      <c r="I394" s="55" t="s">
        <v>1470</v>
      </c>
      <c r="J394" s="54" t="s">
        <v>2583</v>
      </c>
      <c r="K394" s="90" t="str">
        <f t="shared" si="6"/>
        <v>M</v>
      </c>
      <c r="L394">
        <v>333</v>
      </c>
    </row>
    <row r="395" spans="1:12" hidden="1">
      <c r="A395" s="81" t="s">
        <v>1107</v>
      </c>
      <c r="B395" s="88" t="str">
        <f>_xlfn.XLOOKUP(Tabla8[[#This Row],[Codigo Area Liquidacion]],TBLAREA[PLANTA],TBLAREA[PROG])</f>
        <v>01</v>
      </c>
      <c r="C395" s="54" t="s">
        <v>11</v>
      </c>
      <c r="D395" s="88" t="str">
        <f>Tabla8[[#This Row],[Numero Documento]]&amp;Tabla8[[#This Row],[PROG]]&amp;LEFT(Tabla8[[#This Row],[Tipo Empleado]],3)</f>
        <v>0011602482901FIJ</v>
      </c>
      <c r="E395" s="87" t="s">
        <v>150</v>
      </c>
      <c r="F395" s="54" t="s">
        <v>10</v>
      </c>
      <c r="G395" s="87" t="s">
        <v>2581</v>
      </c>
      <c r="H395" s="87" t="s">
        <v>314</v>
      </c>
      <c r="I395" s="55" t="s">
        <v>1470</v>
      </c>
      <c r="J395" s="54" t="s">
        <v>2584</v>
      </c>
      <c r="K395" s="90" t="str">
        <f t="shared" si="6"/>
        <v>F</v>
      </c>
      <c r="L395">
        <v>458</v>
      </c>
    </row>
    <row r="396" spans="1:12" hidden="1">
      <c r="A396" s="81" t="s">
        <v>1378</v>
      </c>
      <c r="B396" s="88" t="str">
        <f>_xlfn.XLOOKUP(Tabla8[[#This Row],[Codigo Area Liquidacion]],TBLAREA[PLANTA],TBLAREA[PROG])</f>
        <v>01</v>
      </c>
      <c r="C396" s="54" t="s">
        <v>11</v>
      </c>
      <c r="D396" s="88" t="str">
        <f>Tabla8[[#This Row],[Numero Documento]]&amp;Tabla8[[#This Row],[PROG]]&amp;LEFT(Tabla8[[#This Row],[Tipo Empleado]],3)</f>
        <v>0011746485901FIJ</v>
      </c>
      <c r="E396" s="87" t="s">
        <v>1396</v>
      </c>
      <c r="F396" s="54" t="s">
        <v>1397</v>
      </c>
      <c r="G396" s="87" t="s">
        <v>2581</v>
      </c>
      <c r="H396" s="87" t="s">
        <v>314</v>
      </c>
      <c r="I396" s="55" t="s">
        <v>1470</v>
      </c>
      <c r="J396" s="54" t="s">
        <v>2583</v>
      </c>
      <c r="K396" s="90" t="str">
        <f t="shared" si="6"/>
        <v>M</v>
      </c>
      <c r="L396">
        <v>497</v>
      </c>
    </row>
    <row r="397" spans="1:12" hidden="1">
      <c r="A397" s="81" t="s">
        <v>3271</v>
      </c>
      <c r="B397" s="88" t="str">
        <f>_xlfn.XLOOKUP(Tabla8[[#This Row],[Codigo Area Liquidacion]],TBLAREA[PLANTA],TBLAREA[PROG])</f>
        <v>01</v>
      </c>
      <c r="C397" s="54" t="s">
        <v>2510</v>
      </c>
      <c r="D397" s="88" t="str">
        <f>Tabla8[[#This Row],[Numero Documento]]&amp;Tabla8[[#This Row],[PROG]]&amp;LEFT(Tabla8[[#This Row],[Tipo Empleado]],3)</f>
        <v>0280039931901EMP</v>
      </c>
      <c r="E397" s="87" t="s">
        <v>3270</v>
      </c>
      <c r="F397" s="54" t="s">
        <v>59</v>
      </c>
      <c r="G397" s="87" t="s">
        <v>2581</v>
      </c>
      <c r="H397" s="87" t="s">
        <v>314</v>
      </c>
      <c r="I397" s="55" t="s">
        <v>1470</v>
      </c>
      <c r="J397" s="54" t="s">
        <v>2584</v>
      </c>
      <c r="K397" s="90" t="str">
        <f t="shared" si="6"/>
        <v>F</v>
      </c>
      <c r="L397">
        <v>702</v>
      </c>
    </row>
    <row r="398" spans="1:12" hidden="1">
      <c r="A398" s="81" t="s">
        <v>2330</v>
      </c>
      <c r="B398" s="88" t="str">
        <f>_xlfn.XLOOKUP(Tabla8[[#This Row],[Codigo Area Liquidacion]],TBLAREA[PLANTA],TBLAREA[PROG])</f>
        <v>01</v>
      </c>
      <c r="C398" s="54" t="s">
        <v>2510</v>
      </c>
      <c r="D398" s="88" t="str">
        <f>Tabla8[[#This Row],[Numero Documento]]&amp;Tabla8[[#This Row],[PROG]]&amp;LEFT(Tabla8[[#This Row],[Tipo Empleado]],3)</f>
        <v>0790015470401EMP</v>
      </c>
      <c r="E398" s="87" t="s">
        <v>1666</v>
      </c>
      <c r="F398" s="54" t="s">
        <v>1397</v>
      </c>
      <c r="G398" s="87" t="s">
        <v>2581</v>
      </c>
      <c r="H398" s="87" t="s">
        <v>314</v>
      </c>
      <c r="I398" s="55" t="s">
        <v>1470</v>
      </c>
      <c r="J398" s="54" t="s">
        <v>2584</v>
      </c>
      <c r="K398" s="90" t="str">
        <f t="shared" si="6"/>
        <v>F</v>
      </c>
      <c r="L398">
        <v>938</v>
      </c>
    </row>
    <row r="399" spans="1:12" hidden="1">
      <c r="A399" s="81" t="s">
        <v>1969</v>
      </c>
      <c r="B399" s="88" t="str">
        <f>_xlfn.XLOOKUP(Tabla8[[#This Row],[Codigo Area Liquidacion]],TBLAREA[PLANTA],TBLAREA[PROG])</f>
        <v>01</v>
      </c>
      <c r="C399" s="54" t="s">
        <v>11</v>
      </c>
      <c r="D399" s="88" t="str">
        <f>Tabla8[[#This Row],[Numero Documento]]&amp;Tabla8[[#This Row],[PROG]]&amp;LEFT(Tabla8[[#This Row],[Tipo Empleado]],3)</f>
        <v>2230064960901FIJ</v>
      </c>
      <c r="E399" s="87" t="s">
        <v>1031</v>
      </c>
      <c r="F399" s="54" t="s">
        <v>55</v>
      </c>
      <c r="G399" s="87" t="s">
        <v>2581</v>
      </c>
      <c r="H399" s="87" t="s">
        <v>314</v>
      </c>
      <c r="I399" s="55" t="s">
        <v>1470</v>
      </c>
      <c r="J399" s="54" t="s">
        <v>2584</v>
      </c>
      <c r="K399" s="90" t="str">
        <f t="shared" si="6"/>
        <v>F</v>
      </c>
      <c r="L399">
        <v>989</v>
      </c>
    </row>
    <row r="400" spans="1:12" hidden="1">
      <c r="A400" s="81" t="s">
        <v>1766</v>
      </c>
      <c r="B400" s="88" t="str">
        <f>_xlfn.XLOOKUP(Tabla8[[#This Row],[Codigo Area Liquidacion]],TBLAREA[PLANTA],TBLAREA[PROG])</f>
        <v>01</v>
      </c>
      <c r="C400" s="54" t="s">
        <v>11</v>
      </c>
      <c r="D400" s="88" t="str">
        <f>Tabla8[[#This Row],[Numero Documento]]&amp;Tabla8[[#This Row],[PROG]]&amp;LEFT(Tabla8[[#This Row],[Tipo Empleado]],3)</f>
        <v>2230126547001FIJ</v>
      </c>
      <c r="E400" s="87" t="s">
        <v>315</v>
      </c>
      <c r="F400" s="54" t="s">
        <v>254</v>
      </c>
      <c r="G400" s="87" t="s">
        <v>2581</v>
      </c>
      <c r="H400" s="87" t="s">
        <v>314</v>
      </c>
      <c r="I400" s="55" t="s">
        <v>1470</v>
      </c>
      <c r="J400" s="54" t="s">
        <v>2584</v>
      </c>
      <c r="K400" s="90" t="str">
        <f t="shared" si="6"/>
        <v>F</v>
      </c>
      <c r="L400">
        <v>1002</v>
      </c>
    </row>
    <row r="401" spans="1:12" hidden="1">
      <c r="A401" s="81" t="s">
        <v>2655</v>
      </c>
      <c r="B401" s="88" t="str">
        <f>_xlfn.XLOOKUP(Tabla8[[#This Row],[Codigo Area Liquidacion]],TBLAREA[PLANTA],TBLAREA[PROG])</f>
        <v>01</v>
      </c>
      <c r="C401" s="54" t="s">
        <v>11</v>
      </c>
      <c r="D401" s="88" t="str">
        <f>Tabla8[[#This Row],[Numero Documento]]&amp;Tabla8[[#This Row],[PROG]]&amp;LEFT(Tabla8[[#This Row],[Tipo Empleado]],3)</f>
        <v>2240059876301FIJ</v>
      </c>
      <c r="E401" s="87" t="s">
        <v>2640</v>
      </c>
      <c r="F401" s="54" t="s">
        <v>55</v>
      </c>
      <c r="G401" s="87" t="s">
        <v>2581</v>
      </c>
      <c r="H401" s="87" t="s">
        <v>314</v>
      </c>
      <c r="I401" s="55" t="s">
        <v>1470</v>
      </c>
      <c r="J401" s="54" t="s">
        <v>2584</v>
      </c>
      <c r="K401" s="90" t="str">
        <f t="shared" si="6"/>
        <v>F</v>
      </c>
      <c r="L401">
        <v>1019</v>
      </c>
    </row>
    <row r="402" spans="1:12" hidden="1">
      <c r="A402" s="81" t="s">
        <v>1758</v>
      </c>
      <c r="B402" s="88" t="str">
        <f>_xlfn.XLOOKUP(Tabla8[[#This Row],[Codigo Area Liquidacion]],TBLAREA[PLANTA],TBLAREA[PROG])</f>
        <v>01</v>
      </c>
      <c r="C402" s="54" t="s">
        <v>11</v>
      </c>
      <c r="D402" s="88" t="str">
        <f>Tabla8[[#This Row],[Numero Documento]]&amp;Tabla8[[#This Row],[PROG]]&amp;LEFT(Tabla8[[#This Row],[Tipo Empleado]],3)</f>
        <v>2290012573701FIJ</v>
      </c>
      <c r="E402" s="87" t="s">
        <v>313</v>
      </c>
      <c r="F402" s="54" t="s">
        <v>254</v>
      </c>
      <c r="G402" s="87" t="s">
        <v>2581</v>
      </c>
      <c r="H402" s="87" t="s">
        <v>314</v>
      </c>
      <c r="I402" s="55" t="s">
        <v>1470</v>
      </c>
      <c r="J402" s="54" t="s">
        <v>2584</v>
      </c>
      <c r="K402" s="90" t="str">
        <f t="shared" si="6"/>
        <v>F</v>
      </c>
      <c r="L402">
        <v>1051</v>
      </c>
    </row>
    <row r="403" spans="1:12" hidden="1">
      <c r="A403" s="81" t="s">
        <v>1991</v>
      </c>
      <c r="B403" s="88" t="str">
        <f>_xlfn.XLOOKUP(Tabla8[[#This Row],[Codigo Area Liquidacion]],TBLAREA[PLANTA],TBLAREA[PROG])</f>
        <v>01</v>
      </c>
      <c r="C403" s="54" t="s">
        <v>11</v>
      </c>
      <c r="D403" s="88" t="str">
        <f>Tabla8[[#This Row],[Numero Documento]]&amp;Tabla8[[#This Row],[PROG]]&amp;LEFT(Tabla8[[#This Row],[Tipo Empleado]],3)</f>
        <v>4021316944001FIJ</v>
      </c>
      <c r="E403" s="87" t="s">
        <v>1057</v>
      </c>
      <c r="F403" s="54" t="s">
        <v>360</v>
      </c>
      <c r="G403" s="87" t="s">
        <v>2581</v>
      </c>
      <c r="H403" s="87" t="s">
        <v>314</v>
      </c>
      <c r="I403" s="55" t="s">
        <v>1470</v>
      </c>
      <c r="J403" s="54" t="s">
        <v>2583</v>
      </c>
      <c r="K403" s="90" t="str">
        <f t="shared" si="6"/>
        <v>M</v>
      </c>
      <c r="L403">
        <v>1083</v>
      </c>
    </row>
    <row r="404" spans="1:12" hidden="1">
      <c r="A404" s="81" t="s">
        <v>1931</v>
      </c>
      <c r="B404" s="88" t="str">
        <f>_xlfn.XLOOKUP(Tabla8[[#This Row],[Codigo Area Liquidacion]],TBLAREA[PLANTA],TBLAREA[PROG])</f>
        <v>01</v>
      </c>
      <c r="C404" s="54" t="s">
        <v>11</v>
      </c>
      <c r="D404" s="88" t="str">
        <f>Tabla8[[#This Row],[Numero Documento]]&amp;Tabla8[[#This Row],[PROG]]&amp;LEFT(Tabla8[[#This Row],[Tipo Empleado]],3)</f>
        <v>4022028661701FIJ</v>
      </c>
      <c r="E404" s="87" t="s">
        <v>1055</v>
      </c>
      <c r="F404" s="54" t="s">
        <v>319</v>
      </c>
      <c r="G404" s="87" t="s">
        <v>2581</v>
      </c>
      <c r="H404" s="87" t="s">
        <v>314</v>
      </c>
      <c r="I404" s="55" t="s">
        <v>1470</v>
      </c>
      <c r="J404" s="54" t="s">
        <v>2583</v>
      </c>
      <c r="K404" s="90" t="str">
        <f t="shared" si="6"/>
        <v>M</v>
      </c>
      <c r="L404">
        <v>1103</v>
      </c>
    </row>
    <row r="405" spans="1:12" hidden="1">
      <c r="A405" s="81" t="s">
        <v>1862</v>
      </c>
      <c r="B405" s="88" t="str">
        <f>_xlfn.XLOOKUP(Tabla8[[#This Row],[Codigo Area Liquidacion]],TBLAREA[PLANTA],TBLAREA[PROG])</f>
        <v>01</v>
      </c>
      <c r="C405" s="54" t="s">
        <v>11</v>
      </c>
      <c r="D405" s="88" t="str">
        <f>Tabla8[[#This Row],[Numero Documento]]&amp;Tabla8[[#This Row],[PROG]]&amp;LEFT(Tabla8[[#This Row],[Tipo Empleado]],3)</f>
        <v>4022064964001FIJ</v>
      </c>
      <c r="E405" s="87" t="s">
        <v>320</v>
      </c>
      <c r="F405" s="54" t="s">
        <v>254</v>
      </c>
      <c r="G405" s="87" t="s">
        <v>2581</v>
      </c>
      <c r="H405" s="87" t="s">
        <v>314</v>
      </c>
      <c r="I405" s="55" t="s">
        <v>1470</v>
      </c>
      <c r="J405" s="54" t="s">
        <v>2583</v>
      </c>
      <c r="K405" s="90" t="str">
        <f t="shared" si="6"/>
        <v>M</v>
      </c>
      <c r="L405">
        <v>1105</v>
      </c>
    </row>
    <row r="406" spans="1:12" hidden="1">
      <c r="A406" s="81" t="s">
        <v>2291</v>
      </c>
      <c r="B406" s="88" t="str">
        <f>_xlfn.XLOOKUP(Tabla8[[#This Row],[Codigo Area Liquidacion]],TBLAREA[PLANTA],TBLAREA[PROG])</f>
        <v>01</v>
      </c>
      <c r="C406" s="54" t="s">
        <v>2510</v>
      </c>
      <c r="D406" s="88" t="str">
        <f>Tabla8[[#This Row],[Numero Documento]]&amp;Tabla8[[#This Row],[PROG]]&amp;LEFT(Tabla8[[#This Row],[Tipo Empleado]],3)</f>
        <v>4022105438601EMP</v>
      </c>
      <c r="E406" s="87" t="s">
        <v>2290</v>
      </c>
      <c r="F406" s="54" t="s">
        <v>1397</v>
      </c>
      <c r="G406" s="87" t="s">
        <v>2581</v>
      </c>
      <c r="H406" s="87" t="s">
        <v>314</v>
      </c>
      <c r="I406" s="55" t="s">
        <v>1470</v>
      </c>
      <c r="J406" s="54" t="s">
        <v>2584</v>
      </c>
      <c r="K406" s="90" t="str">
        <f t="shared" si="6"/>
        <v>F</v>
      </c>
      <c r="L406">
        <v>1112</v>
      </c>
    </row>
    <row r="407" spans="1:12" hidden="1">
      <c r="A407" s="81" t="s">
        <v>2360</v>
      </c>
      <c r="B407" s="88" t="str">
        <f>_xlfn.XLOOKUP(Tabla8[[#This Row],[Codigo Area Liquidacion]],TBLAREA[PLANTA],TBLAREA[PROG])</f>
        <v>01</v>
      </c>
      <c r="C407" s="54" t="s">
        <v>2510</v>
      </c>
      <c r="D407" s="88" t="str">
        <f>Tabla8[[#This Row],[Numero Documento]]&amp;Tabla8[[#This Row],[PROG]]&amp;LEFT(Tabla8[[#This Row],[Tipo Empleado]],3)</f>
        <v>4022204719901EMP</v>
      </c>
      <c r="E407" s="87" t="s">
        <v>2359</v>
      </c>
      <c r="F407" s="54" t="s">
        <v>1397</v>
      </c>
      <c r="G407" s="87" t="s">
        <v>2581</v>
      </c>
      <c r="H407" s="87" t="s">
        <v>314</v>
      </c>
      <c r="I407" s="55" t="s">
        <v>1470</v>
      </c>
      <c r="J407" s="54" t="s">
        <v>2584</v>
      </c>
      <c r="K407" s="90" t="str">
        <f t="shared" si="6"/>
        <v>F</v>
      </c>
      <c r="L407">
        <v>1126</v>
      </c>
    </row>
    <row r="408" spans="1:12" hidden="1">
      <c r="A408" s="81" t="s">
        <v>2566</v>
      </c>
      <c r="B408" s="88" t="str">
        <f>_xlfn.XLOOKUP(Tabla8[[#This Row],[Codigo Area Liquidacion]],TBLAREA[PLANTA],TBLAREA[PROG])</f>
        <v>01</v>
      </c>
      <c r="C408" s="54" t="s">
        <v>2510</v>
      </c>
      <c r="D408" s="88" t="str">
        <f>Tabla8[[#This Row],[Numero Documento]]&amp;Tabla8[[#This Row],[PROG]]&amp;LEFT(Tabla8[[#This Row],[Tipo Empleado]],3)</f>
        <v>4022259054501EMP</v>
      </c>
      <c r="E408" s="87" t="s">
        <v>2565</v>
      </c>
      <c r="F408" s="54" t="s">
        <v>2567</v>
      </c>
      <c r="G408" s="87" t="s">
        <v>2581</v>
      </c>
      <c r="H408" s="87" t="s">
        <v>314</v>
      </c>
      <c r="I408" s="55" t="s">
        <v>1470</v>
      </c>
      <c r="J408" s="54" t="s">
        <v>2583</v>
      </c>
      <c r="K408" s="90" t="str">
        <f t="shared" si="6"/>
        <v>M</v>
      </c>
      <c r="L408">
        <v>1135</v>
      </c>
    </row>
    <row r="409" spans="1:12" hidden="1">
      <c r="A409" s="81" t="s">
        <v>2356</v>
      </c>
      <c r="B409" s="88" t="str">
        <f>_xlfn.XLOOKUP(Tabla8[[#This Row],[Codigo Area Liquidacion]],TBLAREA[PLANTA],TBLAREA[PROG])</f>
        <v>01</v>
      </c>
      <c r="C409" s="54" t="s">
        <v>2510</v>
      </c>
      <c r="D409" s="88" t="str">
        <f>Tabla8[[#This Row],[Numero Documento]]&amp;Tabla8[[#This Row],[PROG]]&amp;LEFT(Tabla8[[#This Row],[Tipo Empleado]],3)</f>
        <v>4022426711801EMP</v>
      </c>
      <c r="E409" s="87" t="s">
        <v>1643</v>
      </c>
      <c r="F409" s="54" t="s">
        <v>1397</v>
      </c>
      <c r="G409" s="87" t="s">
        <v>2581</v>
      </c>
      <c r="H409" s="87" t="s">
        <v>314</v>
      </c>
      <c r="I409" s="55" t="s">
        <v>1470</v>
      </c>
      <c r="J409" s="54" t="s">
        <v>2584</v>
      </c>
      <c r="K409" s="90" t="str">
        <f t="shared" si="6"/>
        <v>F</v>
      </c>
      <c r="L409">
        <v>1156</v>
      </c>
    </row>
    <row r="410" spans="1:12" hidden="1">
      <c r="A410" s="81" t="s">
        <v>1764</v>
      </c>
      <c r="B410" s="88" t="str">
        <f>_xlfn.XLOOKUP(Tabla8[[#This Row],[Codigo Area Liquidacion]],TBLAREA[PLANTA],TBLAREA[PROG])</f>
        <v>01</v>
      </c>
      <c r="C410" s="54" t="s">
        <v>11</v>
      </c>
      <c r="D410" s="88" t="str">
        <f>Tabla8[[#This Row],[Numero Documento]]&amp;Tabla8[[#This Row],[PROG]]&amp;LEFT(Tabla8[[#This Row],[Tipo Empleado]],3)</f>
        <v>0010199400201FIJ</v>
      </c>
      <c r="E410" s="87" t="s">
        <v>322</v>
      </c>
      <c r="F410" s="54" t="s">
        <v>100</v>
      </c>
      <c r="G410" s="87" t="s">
        <v>2581</v>
      </c>
      <c r="H410" s="87" t="s">
        <v>323</v>
      </c>
      <c r="I410" s="55" t="s">
        <v>1492</v>
      </c>
      <c r="J410" s="54" t="s">
        <v>2584</v>
      </c>
      <c r="K410" s="90" t="str">
        <f t="shared" si="6"/>
        <v>F</v>
      </c>
      <c r="L410">
        <v>112</v>
      </c>
    </row>
    <row r="411" spans="1:12" hidden="1">
      <c r="A411" s="81" t="s">
        <v>1895</v>
      </c>
      <c r="B411" s="88" t="str">
        <f>_xlfn.XLOOKUP(Tabla8[[#This Row],[Codigo Area Liquidacion]],TBLAREA[PLANTA],TBLAREA[PROG])</f>
        <v>01</v>
      </c>
      <c r="C411" s="54" t="s">
        <v>11</v>
      </c>
      <c r="D411" s="88" t="str">
        <f>Tabla8[[#This Row],[Numero Documento]]&amp;Tabla8[[#This Row],[PROG]]&amp;LEFT(Tabla8[[#This Row],[Tipo Empleado]],3)</f>
        <v>0011271500801FIJ</v>
      </c>
      <c r="E411" s="87" t="s">
        <v>324</v>
      </c>
      <c r="F411" s="54" t="s">
        <v>59</v>
      </c>
      <c r="G411" s="87" t="s">
        <v>2581</v>
      </c>
      <c r="H411" s="87" t="s">
        <v>323</v>
      </c>
      <c r="I411" s="55" t="s">
        <v>1492</v>
      </c>
      <c r="J411" s="54" t="s">
        <v>2584</v>
      </c>
      <c r="K411" s="90" t="str">
        <f t="shared" si="6"/>
        <v>F</v>
      </c>
      <c r="L411">
        <v>380</v>
      </c>
    </row>
    <row r="412" spans="1:12" hidden="1">
      <c r="A412" s="81" t="s">
        <v>2484</v>
      </c>
      <c r="B412" s="88" t="str">
        <f>_xlfn.XLOOKUP(Tabla8[[#This Row],[Codigo Area Liquidacion]],TBLAREA[PLANTA],TBLAREA[PROG])</f>
        <v>01</v>
      </c>
      <c r="C412" s="54" t="s">
        <v>2518</v>
      </c>
      <c r="D412" s="88" t="str">
        <f>Tabla8[[#This Row],[Numero Documento]]&amp;Tabla8[[#This Row],[PROG]]&amp;LEFT(Tabla8[[#This Row],[Tipo Empleado]],3)</f>
        <v>0011382125001PER</v>
      </c>
      <c r="E412" s="87" t="s">
        <v>1439</v>
      </c>
      <c r="F412" s="54" t="s">
        <v>894</v>
      </c>
      <c r="G412" s="87" t="s">
        <v>2581</v>
      </c>
      <c r="H412" s="87" t="s">
        <v>323</v>
      </c>
      <c r="I412" s="55" t="s">
        <v>1492</v>
      </c>
      <c r="J412" s="54" t="s">
        <v>2583</v>
      </c>
      <c r="K412" s="90" t="str">
        <f t="shared" si="6"/>
        <v>M</v>
      </c>
      <c r="L412">
        <v>410</v>
      </c>
    </row>
    <row r="413" spans="1:12" hidden="1">
      <c r="A413" s="81" t="s">
        <v>1883</v>
      </c>
      <c r="B413" s="88" t="str">
        <f>_xlfn.XLOOKUP(Tabla8[[#This Row],[Codigo Area Liquidacion]],TBLAREA[PLANTA],TBLAREA[PROG])</f>
        <v>01</v>
      </c>
      <c r="C413" s="54" t="s">
        <v>11</v>
      </c>
      <c r="D413" s="88" t="str">
        <f>Tabla8[[#This Row],[Numero Documento]]&amp;Tabla8[[#This Row],[PROG]]&amp;LEFT(Tabla8[[#This Row],[Tipo Empleado]],3)</f>
        <v>0370073378901FIJ</v>
      </c>
      <c r="E413" s="87" t="s">
        <v>909</v>
      </c>
      <c r="F413" s="54" t="s">
        <v>254</v>
      </c>
      <c r="G413" s="87" t="s">
        <v>2581</v>
      </c>
      <c r="H413" s="87" t="s">
        <v>323</v>
      </c>
      <c r="I413" s="55" t="s">
        <v>1492</v>
      </c>
      <c r="J413" s="54" t="s">
        <v>2584</v>
      </c>
      <c r="K413" s="90" t="str">
        <f t="shared" si="6"/>
        <v>F</v>
      </c>
      <c r="L413">
        <v>819</v>
      </c>
    </row>
    <row r="414" spans="1:12" hidden="1">
      <c r="A414" s="81" t="s">
        <v>2310</v>
      </c>
      <c r="B414" s="88" t="str">
        <f>_xlfn.XLOOKUP(Tabla8[[#This Row],[Codigo Area Liquidacion]],TBLAREA[PLANTA],TBLAREA[PROG])</f>
        <v>01</v>
      </c>
      <c r="C414" s="54" t="s">
        <v>2510</v>
      </c>
      <c r="D414" s="88" t="str">
        <f>Tabla8[[#This Row],[Numero Documento]]&amp;Tabla8[[#This Row],[PROG]]&amp;LEFT(Tabla8[[#This Row],[Tipo Empleado]],3)</f>
        <v>4020040221801EMP</v>
      </c>
      <c r="E414" s="87" t="s">
        <v>2514</v>
      </c>
      <c r="F414" s="54" t="s">
        <v>100</v>
      </c>
      <c r="G414" s="87" t="s">
        <v>2581</v>
      </c>
      <c r="H414" s="87" t="s">
        <v>323</v>
      </c>
      <c r="I414" s="55" t="s">
        <v>1492</v>
      </c>
      <c r="J414" s="54" t="s">
        <v>2584</v>
      </c>
      <c r="K414" s="90" t="str">
        <f t="shared" si="6"/>
        <v>F</v>
      </c>
      <c r="L414">
        <v>1053</v>
      </c>
    </row>
    <row r="415" spans="1:12" hidden="1">
      <c r="A415" s="81" t="s">
        <v>2697</v>
      </c>
      <c r="B415" s="88" t="str">
        <f>_xlfn.XLOOKUP(Tabla8[[#This Row],[Codigo Area Liquidacion]],TBLAREA[PLANTA],TBLAREA[PROG])</f>
        <v>01</v>
      </c>
      <c r="C415" s="54" t="s">
        <v>2510</v>
      </c>
      <c r="D415" s="88" t="str">
        <f>Tabla8[[#This Row],[Numero Documento]]&amp;Tabla8[[#This Row],[PROG]]&amp;LEFT(Tabla8[[#This Row],[Tipo Empleado]],3)</f>
        <v>0010062064001EMP</v>
      </c>
      <c r="E415" s="87" t="s">
        <v>2665</v>
      </c>
      <c r="F415" s="54" t="s">
        <v>59</v>
      </c>
      <c r="G415" s="87" t="s">
        <v>2581</v>
      </c>
      <c r="H415" s="87" t="s">
        <v>326</v>
      </c>
      <c r="I415" s="55" t="s">
        <v>1498</v>
      </c>
      <c r="J415" s="54" t="s">
        <v>2584</v>
      </c>
      <c r="K415" s="90" t="str">
        <f t="shared" si="6"/>
        <v>F</v>
      </c>
      <c r="L415">
        <v>46</v>
      </c>
    </row>
    <row r="416" spans="1:12" hidden="1">
      <c r="A416" s="81" t="s">
        <v>2277</v>
      </c>
      <c r="B416" s="88" t="str">
        <f>_xlfn.XLOOKUP(Tabla8[[#This Row],[Codigo Area Liquidacion]],TBLAREA[PLANTA],TBLAREA[PROG])</f>
        <v>01</v>
      </c>
      <c r="C416" s="54" t="s">
        <v>2510</v>
      </c>
      <c r="D416" s="88" t="str">
        <f>Tabla8[[#This Row],[Numero Documento]]&amp;Tabla8[[#This Row],[PROG]]&amp;LEFT(Tabla8[[#This Row],[Tipo Empleado]],3)</f>
        <v>0010210321501EMP</v>
      </c>
      <c r="E416" s="87" t="s">
        <v>1627</v>
      </c>
      <c r="F416" s="54" t="s">
        <v>292</v>
      </c>
      <c r="G416" s="87" t="s">
        <v>2581</v>
      </c>
      <c r="H416" s="87" t="s">
        <v>326</v>
      </c>
      <c r="I416" s="55" t="s">
        <v>1498</v>
      </c>
      <c r="J416" s="54" t="s">
        <v>2583</v>
      </c>
      <c r="K416" s="90" t="str">
        <f t="shared" si="6"/>
        <v>M</v>
      </c>
      <c r="L416">
        <v>116</v>
      </c>
    </row>
    <row r="417" spans="1:12" hidden="1">
      <c r="A417" s="81" t="s">
        <v>2096</v>
      </c>
      <c r="B417" s="88" t="str">
        <f>_xlfn.XLOOKUP(Tabla8[[#This Row],[Codigo Area Liquidacion]],TBLAREA[PLANTA],TBLAREA[PROG])</f>
        <v>11</v>
      </c>
      <c r="C417" s="54" t="s">
        <v>11</v>
      </c>
      <c r="D417" s="88" t="str">
        <f>Tabla8[[#This Row],[Numero Documento]]&amp;Tabla8[[#This Row],[PROG]]&amp;LEFT(Tabla8[[#This Row],[Tipo Empleado]],3)</f>
        <v>0010549548511FIJ</v>
      </c>
      <c r="E417" s="87" t="s">
        <v>328</v>
      </c>
      <c r="F417" s="54" t="s">
        <v>329</v>
      </c>
      <c r="G417" s="87" t="s">
        <v>2589</v>
      </c>
      <c r="H417" s="87" t="s">
        <v>326</v>
      </c>
      <c r="I417" s="55" t="s">
        <v>1498</v>
      </c>
      <c r="J417" s="54" t="s">
        <v>2583</v>
      </c>
      <c r="K417" s="90" t="str">
        <f t="shared" si="6"/>
        <v>M</v>
      </c>
      <c r="L417">
        <v>219</v>
      </c>
    </row>
    <row r="418" spans="1:12" hidden="1">
      <c r="A418" s="81" t="s">
        <v>2207</v>
      </c>
      <c r="B418" s="88" t="str">
        <f>_xlfn.XLOOKUP(Tabla8[[#This Row],[Codigo Area Liquidacion]],TBLAREA[PLANTA],TBLAREA[PROG])</f>
        <v>11</v>
      </c>
      <c r="C418" s="54" t="s">
        <v>11</v>
      </c>
      <c r="D418" s="88" t="str">
        <f>Tabla8[[#This Row],[Numero Documento]]&amp;Tabla8[[#This Row],[PROG]]&amp;LEFT(Tabla8[[#This Row],[Tipo Empleado]],3)</f>
        <v>0011114085111FIJ</v>
      </c>
      <c r="E418" s="87" t="s">
        <v>2596</v>
      </c>
      <c r="F418" s="54" t="s">
        <v>292</v>
      </c>
      <c r="G418" s="87" t="s">
        <v>2589</v>
      </c>
      <c r="H418" s="87" t="s">
        <v>326</v>
      </c>
      <c r="I418" s="55" t="s">
        <v>1498</v>
      </c>
      <c r="J418" s="54" t="s">
        <v>2584</v>
      </c>
      <c r="K418" s="90" t="str">
        <f t="shared" si="6"/>
        <v>F</v>
      </c>
      <c r="L418">
        <v>342</v>
      </c>
    </row>
    <row r="419" spans="1:12" hidden="1">
      <c r="A419" s="81" t="s">
        <v>2156</v>
      </c>
      <c r="B419" s="88" t="str">
        <f>_xlfn.XLOOKUP(Tabla8[[#This Row],[Codigo Area Liquidacion]],TBLAREA[PLANTA],TBLAREA[PROG])</f>
        <v>11</v>
      </c>
      <c r="C419" s="54" t="s">
        <v>11</v>
      </c>
      <c r="D419" s="88" t="str">
        <f>Tabla8[[#This Row],[Numero Documento]]&amp;Tabla8[[#This Row],[PROG]]&amp;LEFT(Tabla8[[#This Row],[Tipo Empleado]],3)</f>
        <v>0011817281611FIJ</v>
      </c>
      <c r="E419" s="87" t="s">
        <v>929</v>
      </c>
      <c r="F419" s="54" t="s">
        <v>254</v>
      </c>
      <c r="G419" s="87" t="s">
        <v>2589</v>
      </c>
      <c r="H419" s="87" t="s">
        <v>326</v>
      </c>
      <c r="I419" s="55" t="s">
        <v>1498</v>
      </c>
      <c r="J419" s="54" t="s">
        <v>2583</v>
      </c>
      <c r="K419" s="90" t="str">
        <f t="shared" si="6"/>
        <v>M</v>
      </c>
      <c r="L419">
        <v>523</v>
      </c>
    </row>
    <row r="420" spans="1:12" hidden="1">
      <c r="A420" s="81" t="s">
        <v>2121</v>
      </c>
      <c r="B420" s="88" t="str">
        <f>_xlfn.XLOOKUP(Tabla8[[#This Row],[Codigo Area Liquidacion]],TBLAREA[PLANTA],TBLAREA[PROG])</f>
        <v>11</v>
      </c>
      <c r="C420" s="54" t="s">
        <v>11</v>
      </c>
      <c r="D420" s="88" t="str">
        <f>Tabla8[[#This Row],[Numero Documento]]&amp;Tabla8[[#This Row],[PROG]]&amp;LEFT(Tabla8[[#This Row],[Tipo Empleado]],3)</f>
        <v>0011931752711FIJ</v>
      </c>
      <c r="E420" s="87" t="s">
        <v>1540</v>
      </c>
      <c r="F420" s="54" t="s">
        <v>287</v>
      </c>
      <c r="G420" s="87" t="s">
        <v>2589</v>
      </c>
      <c r="H420" s="87" t="s">
        <v>326</v>
      </c>
      <c r="I420" s="55" t="s">
        <v>1498</v>
      </c>
      <c r="J420" s="54" t="s">
        <v>2584</v>
      </c>
      <c r="K420" s="90" t="str">
        <f t="shared" si="6"/>
        <v>F</v>
      </c>
      <c r="L420">
        <v>563</v>
      </c>
    </row>
    <row r="421" spans="1:12" hidden="1">
      <c r="A421" s="81" t="s">
        <v>2091</v>
      </c>
      <c r="B421" s="88" t="str">
        <f>_xlfn.XLOOKUP(Tabla8[[#This Row],[Codigo Area Liquidacion]],TBLAREA[PLANTA],TBLAREA[PROG])</f>
        <v>11</v>
      </c>
      <c r="C421" s="54" t="s">
        <v>11</v>
      </c>
      <c r="D421" s="88" t="str">
        <f>Tabla8[[#This Row],[Numero Documento]]&amp;Tabla8[[#This Row],[PROG]]&amp;LEFT(Tabla8[[#This Row],[Tipo Empleado]],3)</f>
        <v>0130007043811FIJ</v>
      </c>
      <c r="E421" s="87" t="s">
        <v>325</v>
      </c>
      <c r="F421" s="54" t="s">
        <v>327</v>
      </c>
      <c r="G421" s="87" t="s">
        <v>2589</v>
      </c>
      <c r="H421" s="87" t="s">
        <v>326</v>
      </c>
      <c r="I421" s="55" t="s">
        <v>1498</v>
      </c>
      <c r="J421" s="54" t="s">
        <v>2584</v>
      </c>
      <c r="K421" s="90" t="str">
        <f t="shared" si="6"/>
        <v>F</v>
      </c>
      <c r="L421">
        <v>633</v>
      </c>
    </row>
    <row r="422" spans="1:12" hidden="1">
      <c r="A422" s="81" t="s">
        <v>2190</v>
      </c>
      <c r="B422" s="88" t="str">
        <f>_xlfn.XLOOKUP(Tabla8[[#This Row],[Codigo Area Liquidacion]],TBLAREA[PLANTA],TBLAREA[PROG])</f>
        <v>11</v>
      </c>
      <c r="C422" s="54" t="s">
        <v>11</v>
      </c>
      <c r="D422" s="88" t="str">
        <f>Tabla8[[#This Row],[Numero Documento]]&amp;Tabla8[[#This Row],[PROG]]&amp;LEFT(Tabla8[[#This Row],[Tipo Empleado]],3)</f>
        <v>0530035412211FIJ</v>
      </c>
      <c r="E422" s="87" t="s">
        <v>331</v>
      </c>
      <c r="F422" s="54" t="s">
        <v>254</v>
      </c>
      <c r="G422" s="87" t="s">
        <v>2589</v>
      </c>
      <c r="H422" s="87" t="s">
        <v>326</v>
      </c>
      <c r="I422" s="55" t="s">
        <v>1498</v>
      </c>
      <c r="J422" s="54" t="s">
        <v>2583</v>
      </c>
      <c r="K422" s="90" t="str">
        <f t="shared" si="6"/>
        <v>M</v>
      </c>
      <c r="L422">
        <v>887</v>
      </c>
    </row>
    <row r="423" spans="1:12" hidden="1">
      <c r="A423" s="81" t="s">
        <v>1938</v>
      </c>
      <c r="B423" s="88" t="str">
        <f>_xlfn.XLOOKUP(Tabla8[[#This Row],[Codigo Area Liquidacion]],TBLAREA[PLANTA],TBLAREA[PROG])</f>
        <v>01</v>
      </c>
      <c r="C423" s="54" t="s">
        <v>11</v>
      </c>
      <c r="D423" s="88" t="str">
        <f>Tabla8[[#This Row],[Numero Documento]]&amp;Tabla8[[#This Row],[PROG]]&amp;LEFT(Tabla8[[#This Row],[Tipo Empleado]],3)</f>
        <v>0010069499101FIJ</v>
      </c>
      <c r="E423" s="87" t="s">
        <v>334</v>
      </c>
      <c r="F423" s="54" t="s">
        <v>82</v>
      </c>
      <c r="G423" s="87" t="s">
        <v>2581</v>
      </c>
      <c r="H423" s="87" t="s">
        <v>333</v>
      </c>
      <c r="I423" s="55" t="s">
        <v>1456</v>
      </c>
      <c r="J423" s="54" t="s">
        <v>2583</v>
      </c>
      <c r="K423" s="90" t="str">
        <f t="shared" si="6"/>
        <v>M</v>
      </c>
      <c r="L423">
        <v>58</v>
      </c>
    </row>
    <row r="424" spans="1:12" hidden="1">
      <c r="A424" s="81" t="s">
        <v>2648</v>
      </c>
      <c r="B424" s="88" t="str">
        <f>_xlfn.XLOOKUP(Tabla8[[#This Row],[Codigo Area Liquidacion]],TBLAREA[PLANTA],TBLAREA[PROG])</f>
        <v>01</v>
      </c>
      <c r="C424" s="54" t="s">
        <v>2510</v>
      </c>
      <c r="D424" s="88" t="str">
        <f>Tabla8[[#This Row],[Numero Documento]]&amp;Tabla8[[#This Row],[PROG]]&amp;LEFT(Tabla8[[#This Row],[Tipo Empleado]],3)</f>
        <v>0010977412501EMP</v>
      </c>
      <c r="E424" s="87" t="s">
        <v>2631</v>
      </c>
      <c r="F424" s="54" t="s">
        <v>59</v>
      </c>
      <c r="G424" s="87" t="s">
        <v>2581</v>
      </c>
      <c r="H424" s="87" t="s">
        <v>333</v>
      </c>
      <c r="I424" s="55" t="s">
        <v>1456</v>
      </c>
      <c r="J424" s="54" t="s">
        <v>2584</v>
      </c>
      <c r="K424" s="90" t="str">
        <f t="shared" si="6"/>
        <v>F</v>
      </c>
      <c r="L424">
        <v>309</v>
      </c>
    </row>
    <row r="425" spans="1:12" hidden="1">
      <c r="A425" s="81" t="s">
        <v>3133</v>
      </c>
      <c r="B425" s="88" t="str">
        <f>_xlfn.XLOOKUP(Tabla8[[#This Row],[Codigo Area Liquidacion]],TBLAREA[PLANTA],TBLAREA[PROG])</f>
        <v>01</v>
      </c>
      <c r="C425" s="54" t="s">
        <v>11</v>
      </c>
      <c r="D425" s="88" t="str">
        <f>Tabla8[[#This Row],[Numero Documento]]&amp;Tabla8[[#This Row],[PROG]]&amp;LEFT(Tabla8[[#This Row],[Tipo Empleado]],3)</f>
        <v>0011238344301FIJ</v>
      </c>
      <c r="E425" s="87" t="s">
        <v>3153</v>
      </c>
      <c r="F425" s="54" t="s">
        <v>466</v>
      </c>
      <c r="G425" s="87" t="s">
        <v>2581</v>
      </c>
      <c r="H425" s="87" t="s">
        <v>333</v>
      </c>
      <c r="I425" s="55" t="s">
        <v>1456</v>
      </c>
      <c r="J425" s="54" t="s">
        <v>2584</v>
      </c>
      <c r="K425" s="90" t="str">
        <f t="shared" si="6"/>
        <v>F</v>
      </c>
      <c r="L425">
        <v>372</v>
      </c>
    </row>
    <row r="426" spans="1:12" hidden="1">
      <c r="A426" s="81" t="s">
        <v>1986</v>
      </c>
      <c r="B426" s="88" t="str">
        <f>_xlfn.XLOOKUP(Tabla8[[#This Row],[Codigo Area Liquidacion]],TBLAREA[PLANTA],TBLAREA[PROG])</f>
        <v>01</v>
      </c>
      <c r="C426" s="54" t="s">
        <v>11</v>
      </c>
      <c r="D426" s="88" t="str">
        <f>Tabla8[[#This Row],[Numero Documento]]&amp;Tabla8[[#This Row],[PROG]]&amp;LEFT(Tabla8[[#This Row],[Tipo Empleado]],3)</f>
        <v>0011416372801FIJ</v>
      </c>
      <c r="E426" s="87" t="s">
        <v>335</v>
      </c>
      <c r="F426" s="54" t="s">
        <v>2639</v>
      </c>
      <c r="G426" s="87" t="s">
        <v>2581</v>
      </c>
      <c r="H426" s="87" t="s">
        <v>333</v>
      </c>
      <c r="I426" s="55" t="s">
        <v>1456</v>
      </c>
      <c r="J426" s="54" t="s">
        <v>2584</v>
      </c>
      <c r="K426" s="90" t="str">
        <f t="shared" si="6"/>
        <v>F</v>
      </c>
      <c r="L426">
        <v>419</v>
      </c>
    </row>
    <row r="427" spans="1:12" hidden="1">
      <c r="A427" s="81" t="s">
        <v>3139</v>
      </c>
      <c r="B427" s="88" t="str">
        <f>_xlfn.XLOOKUP(Tabla8[[#This Row],[Codigo Area Liquidacion]],TBLAREA[PLANTA],TBLAREA[PROG])</f>
        <v>01</v>
      </c>
      <c r="C427" s="54" t="s">
        <v>2510</v>
      </c>
      <c r="D427" s="88" t="str">
        <f>Tabla8[[#This Row],[Numero Documento]]&amp;Tabla8[[#This Row],[PROG]]&amp;LEFT(Tabla8[[#This Row],[Tipo Empleado]],3)</f>
        <v>0030088824501EMP</v>
      </c>
      <c r="E427" s="87" t="s">
        <v>3159</v>
      </c>
      <c r="F427" s="54" t="s">
        <v>2639</v>
      </c>
      <c r="G427" s="87" t="s">
        <v>2581</v>
      </c>
      <c r="H427" s="87" t="s">
        <v>333</v>
      </c>
      <c r="I427" s="55" t="s">
        <v>1456</v>
      </c>
      <c r="J427" s="54" t="s">
        <v>2584</v>
      </c>
      <c r="K427" s="90" t="str">
        <f t="shared" si="6"/>
        <v>F</v>
      </c>
      <c r="L427">
        <v>587</v>
      </c>
    </row>
    <row r="428" spans="1:12" hidden="1">
      <c r="A428" s="81" t="s">
        <v>2345</v>
      </c>
      <c r="B428" s="88" t="str">
        <f>_xlfn.XLOOKUP(Tabla8[[#This Row],[Codigo Area Liquidacion]],TBLAREA[PLANTA],TBLAREA[PROG])</f>
        <v>01</v>
      </c>
      <c r="C428" s="54" t="s">
        <v>2510</v>
      </c>
      <c r="D428" s="88" t="str">
        <f>Tabla8[[#This Row],[Numero Documento]]&amp;Tabla8[[#This Row],[PROG]]&amp;LEFT(Tabla8[[#This Row],[Tipo Empleado]],3)</f>
        <v>0130049657501EMP</v>
      </c>
      <c r="E428" s="87" t="s">
        <v>1745</v>
      </c>
      <c r="F428" s="54" t="s">
        <v>279</v>
      </c>
      <c r="G428" s="87" t="s">
        <v>2581</v>
      </c>
      <c r="H428" s="87" t="s">
        <v>333</v>
      </c>
      <c r="I428" s="55" t="s">
        <v>1456</v>
      </c>
      <c r="J428" s="54" t="s">
        <v>2584</v>
      </c>
      <c r="K428" s="90" t="str">
        <f t="shared" si="6"/>
        <v>F</v>
      </c>
      <c r="L428">
        <v>637</v>
      </c>
    </row>
    <row r="429" spans="1:12" hidden="1">
      <c r="A429" s="81" t="s">
        <v>2788</v>
      </c>
      <c r="B429" s="88" t="str">
        <f>_xlfn.XLOOKUP(Tabla8[[#This Row],[Codigo Area Liquidacion]],TBLAREA[PLANTA],TBLAREA[PROG])</f>
        <v>01</v>
      </c>
      <c r="C429" s="54" t="s">
        <v>11</v>
      </c>
      <c r="D429" s="88" t="str">
        <f>Tabla8[[#This Row],[Numero Documento]]&amp;Tabla8[[#This Row],[PROG]]&amp;LEFT(Tabla8[[#This Row],[Tipo Empleado]],3)</f>
        <v>0570010536301FIJ</v>
      </c>
      <c r="E429" s="87" t="s">
        <v>2787</v>
      </c>
      <c r="F429" s="54" t="s">
        <v>598</v>
      </c>
      <c r="G429" s="87" t="s">
        <v>2581</v>
      </c>
      <c r="H429" s="87" t="s">
        <v>333</v>
      </c>
      <c r="I429" s="55" t="s">
        <v>1456</v>
      </c>
      <c r="J429" s="54" t="s">
        <v>2583</v>
      </c>
      <c r="K429" s="90" t="str">
        <f t="shared" si="6"/>
        <v>M</v>
      </c>
      <c r="L429">
        <v>906</v>
      </c>
    </row>
    <row r="430" spans="1:12" hidden="1">
      <c r="A430" s="81" t="s">
        <v>2757</v>
      </c>
      <c r="B430" s="88" t="str">
        <f>_xlfn.XLOOKUP(Tabla8[[#This Row],[Codigo Area Liquidacion]],TBLAREA[PLANTA],TBLAREA[PROG])</f>
        <v>01</v>
      </c>
      <c r="C430" s="54" t="s">
        <v>2510</v>
      </c>
      <c r="D430" s="88" t="str">
        <f>Tabla8[[#This Row],[Numero Documento]]&amp;Tabla8[[#This Row],[PROG]]&amp;LEFT(Tabla8[[#This Row],[Tipo Empleado]],3)</f>
        <v>0930029780201EMP</v>
      </c>
      <c r="E430" s="87" t="s">
        <v>2756</v>
      </c>
      <c r="F430" s="54" t="s">
        <v>279</v>
      </c>
      <c r="G430" s="87" t="s">
        <v>2581</v>
      </c>
      <c r="H430" s="87" t="s">
        <v>333</v>
      </c>
      <c r="I430" s="55" t="s">
        <v>1456</v>
      </c>
      <c r="J430" s="54" t="s">
        <v>2584</v>
      </c>
      <c r="K430" s="90" t="str">
        <f t="shared" si="6"/>
        <v>F</v>
      </c>
      <c r="L430">
        <v>954</v>
      </c>
    </row>
    <row r="431" spans="1:12" hidden="1">
      <c r="A431" s="81" t="s">
        <v>3094</v>
      </c>
      <c r="B431" s="88" t="str">
        <f>_xlfn.XLOOKUP(Tabla8[[#This Row],[Codigo Area Liquidacion]],TBLAREA[PLANTA],TBLAREA[PROG])</f>
        <v>01</v>
      </c>
      <c r="C431" s="54" t="s">
        <v>2510</v>
      </c>
      <c r="D431" s="88" t="str">
        <f>Tabla8[[#This Row],[Numero Documento]]&amp;Tabla8[[#This Row],[PROG]]&amp;LEFT(Tabla8[[#This Row],[Tipo Empleado]],3)</f>
        <v>2230119020701EMP</v>
      </c>
      <c r="E431" s="87" t="s">
        <v>3093</v>
      </c>
      <c r="F431" s="54" t="s">
        <v>2639</v>
      </c>
      <c r="G431" s="87" t="s">
        <v>2581</v>
      </c>
      <c r="H431" s="87" t="s">
        <v>333</v>
      </c>
      <c r="I431" s="55" t="s">
        <v>1456</v>
      </c>
      <c r="J431" s="54" t="s">
        <v>2584</v>
      </c>
      <c r="K431" s="90" t="str">
        <f t="shared" si="6"/>
        <v>F</v>
      </c>
      <c r="L431">
        <v>999</v>
      </c>
    </row>
    <row r="432" spans="1:12" hidden="1">
      <c r="A432" s="81" t="s">
        <v>2781</v>
      </c>
      <c r="B432" s="88" t="str">
        <f>_xlfn.XLOOKUP(Tabla8[[#This Row],[Codigo Area Liquidacion]],TBLAREA[PLANTA],TBLAREA[PROG])</f>
        <v>01</v>
      </c>
      <c r="C432" s="54" t="s">
        <v>11</v>
      </c>
      <c r="D432" s="88" t="str">
        <f>Tabla8[[#This Row],[Numero Documento]]&amp;Tabla8[[#This Row],[PROG]]&amp;LEFT(Tabla8[[#This Row],[Tipo Empleado]],3)</f>
        <v>2230180165401FIJ</v>
      </c>
      <c r="E432" s="87" t="s">
        <v>2780</v>
      </c>
      <c r="F432" s="54" t="s">
        <v>10</v>
      </c>
      <c r="G432" s="87" t="s">
        <v>2581</v>
      </c>
      <c r="H432" s="87" t="s">
        <v>333</v>
      </c>
      <c r="I432" s="55" t="s">
        <v>1456</v>
      </c>
      <c r="J432" s="54" t="s">
        <v>2584</v>
      </c>
      <c r="K432" s="90" t="str">
        <f t="shared" si="6"/>
        <v>F</v>
      </c>
      <c r="L432">
        <v>1010</v>
      </c>
    </row>
    <row r="433" spans="1:12" hidden="1">
      <c r="A433" s="81" t="s">
        <v>2327</v>
      </c>
      <c r="B433" s="88" t="str">
        <f>_xlfn.XLOOKUP(Tabla8[[#This Row],[Codigo Area Liquidacion]],TBLAREA[PLANTA],TBLAREA[PROG])</f>
        <v>01</v>
      </c>
      <c r="C433" s="54" t="s">
        <v>2510</v>
      </c>
      <c r="D433" s="88" t="str">
        <f>Tabla8[[#This Row],[Numero Documento]]&amp;Tabla8[[#This Row],[PROG]]&amp;LEFT(Tabla8[[#This Row],[Tipo Empleado]],3)</f>
        <v>0010119879401EMP</v>
      </c>
      <c r="E433" s="87" t="s">
        <v>2326</v>
      </c>
      <c r="F433" s="54" t="s">
        <v>59</v>
      </c>
      <c r="G433" s="87" t="s">
        <v>2581</v>
      </c>
      <c r="H433" s="87" t="s">
        <v>468</v>
      </c>
      <c r="I433" s="55" t="s">
        <v>1491</v>
      </c>
      <c r="J433" s="54" t="s">
        <v>2584</v>
      </c>
      <c r="K433" s="90" t="str">
        <f t="shared" si="6"/>
        <v>F</v>
      </c>
      <c r="L433">
        <v>81</v>
      </c>
    </row>
    <row r="434" spans="1:12" hidden="1">
      <c r="A434" s="81" t="s">
        <v>2243</v>
      </c>
      <c r="B434" s="88" t="str">
        <f>_xlfn.XLOOKUP(Tabla8[[#This Row],[Codigo Area Liquidacion]],TBLAREA[PLANTA],TBLAREA[PROG])</f>
        <v>11</v>
      </c>
      <c r="C434" s="54" t="s">
        <v>11</v>
      </c>
      <c r="D434" s="88" t="str">
        <f>Tabla8[[#This Row],[Numero Documento]]&amp;Tabla8[[#This Row],[PROG]]&amp;LEFT(Tabla8[[#This Row],[Tipo Empleado]],3)</f>
        <v>0010423115411FIJ</v>
      </c>
      <c r="E434" s="87" t="s">
        <v>472</v>
      </c>
      <c r="F434" s="54" t="s">
        <v>129</v>
      </c>
      <c r="G434" s="87" t="s">
        <v>2589</v>
      </c>
      <c r="H434" s="87" t="s">
        <v>468</v>
      </c>
      <c r="I434" s="55" t="s">
        <v>1491</v>
      </c>
      <c r="J434" s="54" t="s">
        <v>2583</v>
      </c>
      <c r="K434" s="90" t="str">
        <f t="shared" si="6"/>
        <v>M</v>
      </c>
      <c r="L434">
        <v>188</v>
      </c>
    </row>
    <row r="435" spans="1:12" hidden="1">
      <c r="A435" s="81" t="s">
        <v>2138</v>
      </c>
      <c r="B435" s="88" t="str">
        <f>_xlfn.XLOOKUP(Tabla8[[#This Row],[Codigo Area Liquidacion]],TBLAREA[PLANTA],TBLAREA[PROG])</f>
        <v>11</v>
      </c>
      <c r="C435" s="54" t="s">
        <v>11</v>
      </c>
      <c r="D435" s="88" t="str">
        <f>Tabla8[[#This Row],[Numero Documento]]&amp;Tabla8[[#This Row],[PROG]]&amp;LEFT(Tabla8[[#This Row],[Tipo Empleado]],3)</f>
        <v>0010530686411FIJ</v>
      </c>
      <c r="E435" s="87" t="s">
        <v>296</v>
      </c>
      <c r="F435" s="54" t="s">
        <v>10</v>
      </c>
      <c r="G435" s="87" t="s">
        <v>2589</v>
      </c>
      <c r="H435" s="87" t="s">
        <v>468</v>
      </c>
      <c r="I435" s="55" t="s">
        <v>1491</v>
      </c>
      <c r="J435" s="54" t="s">
        <v>2584</v>
      </c>
      <c r="K435" s="90" t="str">
        <f t="shared" si="6"/>
        <v>F</v>
      </c>
      <c r="L435">
        <v>212</v>
      </c>
    </row>
    <row r="436" spans="1:12" hidden="1">
      <c r="A436" s="81" t="s">
        <v>2148</v>
      </c>
      <c r="B436" s="88" t="str">
        <f>_xlfn.XLOOKUP(Tabla8[[#This Row],[Codigo Area Liquidacion]],TBLAREA[PLANTA],TBLAREA[PROG])</f>
        <v>11</v>
      </c>
      <c r="C436" s="54" t="s">
        <v>11</v>
      </c>
      <c r="D436" s="88" t="str">
        <f>Tabla8[[#This Row],[Numero Documento]]&amp;Tabla8[[#This Row],[PROG]]&amp;LEFT(Tabla8[[#This Row],[Tipo Empleado]],3)</f>
        <v>0010916353511FIJ</v>
      </c>
      <c r="E436" s="87" t="s">
        <v>470</v>
      </c>
      <c r="F436" s="54" t="s">
        <v>471</v>
      </c>
      <c r="G436" s="87" t="s">
        <v>2589</v>
      </c>
      <c r="H436" s="87" t="s">
        <v>468</v>
      </c>
      <c r="I436" s="55" t="s">
        <v>1491</v>
      </c>
      <c r="J436" s="54" t="s">
        <v>2584</v>
      </c>
      <c r="K436" s="90" t="str">
        <f t="shared" si="6"/>
        <v>F</v>
      </c>
      <c r="L436">
        <v>291</v>
      </c>
    </row>
    <row r="437" spans="1:12" hidden="1">
      <c r="A437" s="81" t="s">
        <v>2132</v>
      </c>
      <c r="B437" s="88" t="str">
        <f>_xlfn.XLOOKUP(Tabla8[[#This Row],[Codigo Area Liquidacion]],TBLAREA[PLANTA],TBLAREA[PROG])</f>
        <v>11</v>
      </c>
      <c r="C437" s="54" t="s">
        <v>11</v>
      </c>
      <c r="D437" s="88" t="str">
        <f>Tabla8[[#This Row],[Numero Documento]]&amp;Tabla8[[#This Row],[PROG]]&amp;LEFT(Tabla8[[#This Row],[Tipo Empleado]],3)</f>
        <v>0011698153111FIJ</v>
      </c>
      <c r="E437" s="87" t="s">
        <v>262</v>
      </c>
      <c r="F437" s="54" t="s">
        <v>263</v>
      </c>
      <c r="G437" s="87" t="s">
        <v>2589</v>
      </c>
      <c r="H437" s="87" t="s">
        <v>468</v>
      </c>
      <c r="I437" s="55" t="s">
        <v>1491</v>
      </c>
      <c r="J437" s="54" t="s">
        <v>2583</v>
      </c>
      <c r="K437" s="90" t="str">
        <f t="shared" si="6"/>
        <v>M</v>
      </c>
      <c r="L437">
        <v>484</v>
      </c>
    </row>
    <row r="438" spans="1:12" hidden="1">
      <c r="A438" s="81" t="s">
        <v>3039</v>
      </c>
      <c r="B438" s="88" t="str">
        <f>_xlfn.XLOOKUP(Tabla8[[#This Row],[Codigo Area Liquidacion]],TBLAREA[PLANTA],TBLAREA[PROG])</f>
        <v>01</v>
      </c>
      <c r="C438" s="54" t="s">
        <v>2510</v>
      </c>
      <c r="D438" s="88" t="str">
        <f>Tabla8[[#This Row],[Numero Documento]]&amp;Tabla8[[#This Row],[PROG]]&amp;LEFT(Tabla8[[#This Row],[Tipo Empleado]],3)</f>
        <v>0020083881101EMP</v>
      </c>
      <c r="E438" s="87" t="s">
        <v>3038</v>
      </c>
      <c r="F438" s="54" t="s">
        <v>192</v>
      </c>
      <c r="G438" s="87" t="s">
        <v>2581</v>
      </c>
      <c r="H438" s="87" t="s">
        <v>468</v>
      </c>
      <c r="I438" s="55" t="s">
        <v>1491</v>
      </c>
      <c r="J438" s="54" t="s">
        <v>2583</v>
      </c>
      <c r="K438" s="90" t="str">
        <f t="shared" si="6"/>
        <v>M</v>
      </c>
      <c r="L438">
        <v>576</v>
      </c>
    </row>
    <row r="439" spans="1:12" hidden="1">
      <c r="A439" s="81" t="s">
        <v>2917</v>
      </c>
      <c r="B439" s="88" t="str">
        <f>_xlfn.XLOOKUP(Tabla8[[#This Row],[Codigo Area Liquidacion]],TBLAREA[PLANTA],TBLAREA[PROG])</f>
        <v>01</v>
      </c>
      <c r="C439" s="54" t="s">
        <v>2510</v>
      </c>
      <c r="D439" s="88" t="str">
        <f>Tabla8[[#This Row],[Numero Documento]]&amp;Tabla8[[#This Row],[PROG]]&amp;LEFT(Tabla8[[#This Row],[Tipo Empleado]],3)</f>
        <v>0260047681201EMP</v>
      </c>
      <c r="E439" s="87" t="s">
        <v>2916</v>
      </c>
      <c r="F439" s="54" t="s">
        <v>192</v>
      </c>
      <c r="G439" s="87" t="s">
        <v>2581</v>
      </c>
      <c r="H439" s="87" t="s">
        <v>468</v>
      </c>
      <c r="I439" s="55" t="s">
        <v>1491</v>
      </c>
      <c r="J439" s="54" t="s">
        <v>2584</v>
      </c>
      <c r="K439" s="90" t="str">
        <f t="shared" si="6"/>
        <v>F</v>
      </c>
      <c r="L439">
        <v>690</v>
      </c>
    </row>
    <row r="440" spans="1:12" hidden="1">
      <c r="A440" s="81" t="s">
        <v>1760</v>
      </c>
      <c r="B440" s="88" t="str">
        <f>_xlfn.XLOOKUP(Tabla8[[#This Row],[Codigo Area Liquidacion]],TBLAREA[PLANTA],TBLAREA[PROG])</f>
        <v>11</v>
      </c>
      <c r="C440" s="54" t="s">
        <v>11</v>
      </c>
      <c r="D440" s="88" t="str">
        <f>Tabla8[[#This Row],[Numero Documento]]&amp;Tabla8[[#This Row],[PROG]]&amp;LEFT(Tabla8[[#This Row],[Tipo Empleado]],3)</f>
        <v>0310315194411FIJ</v>
      </c>
      <c r="E440" s="87" t="s">
        <v>1389</v>
      </c>
      <c r="F440" s="54" t="s">
        <v>32</v>
      </c>
      <c r="G440" s="87" t="s">
        <v>2589</v>
      </c>
      <c r="H440" s="87" t="s">
        <v>468</v>
      </c>
      <c r="I440" s="55" t="s">
        <v>1491</v>
      </c>
      <c r="J440" s="54" t="s">
        <v>2584</v>
      </c>
      <c r="K440" s="90" t="str">
        <f t="shared" si="6"/>
        <v>F</v>
      </c>
      <c r="L440">
        <v>773</v>
      </c>
    </row>
    <row r="441" spans="1:12">
      <c r="A441" s="82" t="s">
        <v>4898</v>
      </c>
      <c r="B441" s="89" t="s">
        <v>2556</v>
      </c>
      <c r="C441" s="54" t="s">
        <v>11</v>
      </c>
      <c r="D441" s="88" t="str">
        <f>Tabla8[[#This Row],[Numero Documento]]&amp;Tabla8[[#This Row],[PROG]]&amp;LEFT(Tabla8[[#This Row],[Tipo Empleado]],3)</f>
        <v>4021345163213FIJ</v>
      </c>
      <c r="E441" s="87" t="s">
        <v>4897</v>
      </c>
      <c r="F441" s="54" t="s">
        <v>8</v>
      </c>
      <c r="G441" s="87" t="s">
        <v>2589</v>
      </c>
      <c r="H441" s="87" t="s">
        <v>468</v>
      </c>
      <c r="I441" s="55" t="s">
        <v>1491</v>
      </c>
      <c r="J441" s="54" t="s">
        <v>2584</v>
      </c>
      <c r="K441" s="90" t="str">
        <f t="shared" si="6"/>
        <v>F</v>
      </c>
      <c r="L441">
        <v>1234</v>
      </c>
    </row>
    <row r="442" spans="1:12" hidden="1">
      <c r="A442" s="81" t="s">
        <v>2373</v>
      </c>
      <c r="B442" s="88" t="str">
        <f>_xlfn.XLOOKUP(Tabla8[[#This Row],[Codigo Area Liquidacion]],TBLAREA[PLANTA],TBLAREA[PROG])</f>
        <v>01</v>
      </c>
      <c r="C442" s="54" t="s">
        <v>2510</v>
      </c>
      <c r="D442" s="88" t="str">
        <f>Tabla8[[#This Row],[Numero Documento]]&amp;Tabla8[[#This Row],[PROG]]&amp;LEFT(Tabla8[[#This Row],[Tipo Empleado]],3)</f>
        <v>0010384833901EMP</v>
      </c>
      <c r="E442" s="87" t="s">
        <v>1654</v>
      </c>
      <c r="F442" s="54" t="s">
        <v>1514</v>
      </c>
      <c r="G442" s="87" t="s">
        <v>2581</v>
      </c>
      <c r="H442" s="87" t="s">
        <v>474</v>
      </c>
      <c r="I442" s="55" t="s">
        <v>1474</v>
      </c>
      <c r="J442" s="54" t="s">
        <v>2584</v>
      </c>
      <c r="K442" s="90" t="str">
        <f t="shared" si="6"/>
        <v>F</v>
      </c>
      <c r="L442">
        <v>174</v>
      </c>
    </row>
    <row r="443" spans="1:12" hidden="1">
      <c r="A443" s="81" t="s">
        <v>2906</v>
      </c>
      <c r="B443" s="88" t="str">
        <f>_xlfn.XLOOKUP(Tabla8[[#This Row],[Codigo Area Liquidacion]],TBLAREA[PLANTA],TBLAREA[PROG])</f>
        <v>01</v>
      </c>
      <c r="C443" s="54" t="s">
        <v>2510</v>
      </c>
      <c r="D443" s="88" t="str">
        <f>Tabla8[[#This Row],[Numero Documento]]&amp;Tabla8[[#This Row],[PROG]]&amp;LEFT(Tabla8[[#This Row],[Tipo Empleado]],3)</f>
        <v>0010524116001EMP</v>
      </c>
      <c r="E443" s="87" t="s">
        <v>3104</v>
      </c>
      <c r="F443" s="54" t="s">
        <v>1514</v>
      </c>
      <c r="G443" s="87" t="s">
        <v>2581</v>
      </c>
      <c r="H443" s="87" t="s">
        <v>474</v>
      </c>
      <c r="I443" s="55" t="s">
        <v>1474</v>
      </c>
      <c r="J443" s="54" t="s">
        <v>2583</v>
      </c>
      <c r="K443" s="90" t="str">
        <f t="shared" si="6"/>
        <v>M</v>
      </c>
      <c r="L443">
        <v>210</v>
      </c>
    </row>
    <row r="444" spans="1:12" hidden="1">
      <c r="A444" s="81" t="s">
        <v>1161</v>
      </c>
      <c r="B444" s="88" t="str">
        <f>_xlfn.XLOOKUP(Tabla8[[#This Row],[Codigo Area Liquidacion]],TBLAREA[PLANTA],TBLAREA[PROG])</f>
        <v>01</v>
      </c>
      <c r="C444" s="54" t="s">
        <v>11</v>
      </c>
      <c r="D444" s="88" t="str">
        <f>Tabla8[[#This Row],[Numero Documento]]&amp;Tabla8[[#This Row],[PROG]]&amp;LEFT(Tabla8[[#This Row],[Tipo Empleado]],3)</f>
        <v>0010546770801FIJ</v>
      </c>
      <c r="E444" s="87" t="s">
        <v>482</v>
      </c>
      <c r="F444" s="54" t="s">
        <v>108</v>
      </c>
      <c r="G444" s="87" t="s">
        <v>2581</v>
      </c>
      <c r="H444" s="87" t="s">
        <v>474</v>
      </c>
      <c r="I444" s="55" t="s">
        <v>1474</v>
      </c>
      <c r="J444" s="54" t="s">
        <v>2583</v>
      </c>
      <c r="K444" s="90" t="str">
        <f t="shared" si="6"/>
        <v>M</v>
      </c>
      <c r="L444">
        <v>217</v>
      </c>
    </row>
    <row r="445" spans="1:12" hidden="1">
      <c r="A445" s="81" t="s">
        <v>1975</v>
      </c>
      <c r="B445" s="88" t="str">
        <f>_xlfn.XLOOKUP(Tabla8[[#This Row],[Codigo Area Liquidacion]],TBLAREA[PLANTA],TBLAREA[PROG])</f>
        <v>01</v>
      </c>
      <c r="C445" s="54" t="s">
        <v>11</v>
      </c>
      <c r="D445" s="88" t="str">
        <f>Tabla8[[#This Row],[Numero Documento]]&amp;Tabla8[[#This Row],[PROG]]&amp;LEFT(Tabla8[[#This Row],[Tipo Empleado]],3)</f>
        <v>0011287467201FIJ</v>
      </c>
      <c r="E445" s="87" t="s">
        <v>950</v>
      </c>
      <c r="F445" s="54" t="s">
        <v>205</v>
      </c>
      <c r="G445" s="87" t="s">
        <v>2581</v>
      </c>
      <c r="H445" s="87" t="s">
        <v>474</v>
      </c>
      <c r="I445" s="55" t="s">
        <v>1474</v>
      </c>
      <c r="J445" s="54" t="s">
        <v>2583</v>
      </c>
      <c r="K445" s="90" t="str">
        <f t="shared" si="6"/>
        <v>M</v>
      </c>
      <c r="L445">
        <v>391</v>
      </c>
    </row>
    <row r="446" spans="1:12" hidden="1">
      <c r="A446" s="81" t="s">
        <v>1103</v>
      </c>
      <c r="B446" s="88" t="str">
        <f>_xlfn.XLOOKUP(Tabla8[[#This Row],[Codigo Area Liquidacion]],TBLAREA[PLANTA],TBLAREA[PROG])</f>
        <v>01</v>
      </c>
      <c r="C446" s="54" t="s">
        <v>11</v>
      </c>
      <c r="D446" s="88" t="str">
        <f>Tabla8[[#This Row],[Numero Documento]]&amp;Tabla8[[#This Row],[PROG]]&amp;LEFT(Tabla8[[#This Row],[Tipo Empleado]],3)</f>
        <v>0011669373001FIJ</v>
      </c>
      <c r="E446" s="87" t="s">
        <v>473</v>
      </c>
      <c r="F446" s="54" t="s">
        <v>108</v>
      </c>
      <c r="G446" s="87" t="s">
        <v>2581</v>
      </c>
      <c r="H446" s="87" t="s">
        <v>474</v>
      </c>
      <c r="I446" s="55" t="s">
        <v>1474</v>
      </c>
      <c r="J446" s="54" t="s">
        <v>2583</v>
      </c>
      <c r="K446" s="90" t="str">
        <f t="shared" si="6"/>
        <v>M</v>
      </c>
      <c r="L446">
        <v>475</v>
      </c>
    </row>
    <row r="447" spans="1:12" hidden="1">
      <c r="A447" s="81" t="s">
        <v>2355</v>
      </c>
      <c r="B447" s="88" t="str">
        <f>_xlfn.XLOOKUP(Tabla8[[#This Row],[Codigo Area Liquidacion]],TBLAREA[PLANTA],TBLAREA[PROG])</f>
        <v>01</v>
      </c>
      <c r="C447" s="54" t="s">
        <v>2510</v>
      </c>
      <c r="D447" s="88" t="str">
        <f>Tabla8[[#This Row],[Numero Documento]]&amp;Tabla8[[#This Row],[PROG]]&amp;LEFT(Tabla8[[#This Row],[Tipo Empleado]],3)</f>
        <v>0011719072801EMP</v>
      </c>
      <c r="E447" s="87" t="s">
        <v>1438</v>
      </c>
      <c r="F447" s="54" t="s">
        <v>129</v>
      </c>
      <c r="G447" s="87" t="s">
        <v>2581</v>
      </c>
      <c r="H447" s="87" t="s">
        <v>474</v>
      </c>
      <c r="I447" s="55" t="s">
        <v>1474</v>
      </c>
      <c r="J447" s="54" t="s">
        <v>2584</v>
      </c>
      <c r="K447" s="90" t="str">
        <f t="shared" si="6"/>
        <v>F</v>
      </c>
      <c r="L447">
        <v>492</v>
      </c>
    </row>
    <row r="448" spans="1:12" hidden="1">
      <c r="A448" s="81" t="s">
        <v>2304</v>
      </c>
      <c r="B448" s="88" t="str">
        <f>_xlfn.XLOOKUP(Tabla8[[#This Row],[Codigo Area Liquidacion]],TBLAREA[PLANTA],TBLAREA[PROG])</f>
        <v>01</v>
      </c>
      <c r="C448" s="54" t="s">
        <v>2510</v>
      </c>
      <c r="D448" s="88" t="str">
        <f>Tabla8[[#This Row],[Numero Documento]]&amp;Tabla8[[#This Row],[PROG]]&amp;LEFT(Tabla8[[#This Row],[Tipo Empleado]],3)</f>
        <v>0011810393601EMP</v>
      </c>
      <c r="E448" s="87" t="s">
        <v>1657</v>
      </c>
      <c r="F448" s="54" t="s">
        <v>1514</v>
      </c>
      <c r="G448" s="87" t="s">
        <v>2581</v>
      </c>
      <c r="H448" s="87" t="s">
        <v>474</v>
      </c>
      <c r="I448" s="55" t="s">
        <v>1474</v>
      </c>
      <c r="J448" s="54" t="s">
        <v>2584</v>
      </c>
      <c r="K448" s="90" t="str">
        <f t="shared" si="6"/>
        <v>F</v>
      </c>
      <c r="L448">
        <v>521</v>
      </c>
    </row>
    <row r="449" spans="1:12" hidden="1">
      <c r="A449" s="81" t="s">
        <v>3273</v>
      </c>
      <c r="B449" s="88" t="str">
        <f>_xlfn.XLOOKUP(Tabla8[[#This Row],[Codigo Area Liquidacion]],TBLAREA[PLANTA],TBLAREA[PROG])</f>
        <v>01</v>
      </c>
      <c r="C449" s="54" t="s">
        <v>2510</v>
      </c>
      <c r="D449" s="88" t="str">
        <f>Tabla8[[#This Row],[Numero Documento]]&amp;Tabla8[[#This Row],[PROG]]&amp;LEFT(Tabla8[[#This Row],[Tipo Empleado]],3)</f>
        <v>0011831062201EMP</v>
      </c>
      <c r="E449" s="87" t="s">
        <v>3272</v>
      </c>
      <c r="F449" s="54" t="s">
        <v>1514</v>
      </c>
      <c r="G449" s="87" t="s">
        <v>2581</v>
      </c>
      <c r="H449" s="87" t="s">
        <v>474</v>
      </c>
      <c r="I449" s="55" t="s">
        <v>1474</v>
      </c>
      <c r="J449" s="54" t="s">
        <v>2584</v>
      </c>
      <c r="K449" s="90" t="str">
        <f t="shared" si="6"/>
        <v>F</v>
      </c>
      <c r="L449">
        <v>527</v>
      </c>
    </row>
    <row r="450" spans="1:12" hidden="1">
      <c r="A450" s="81" t="s">
        <v>2334</v>
      </c>
      <c r="B450" s="88" t="str">
        <f>_xlfn.XLOOKUP(Tabla8[[#This Row],[Codigo Area Liquidacion]],TBLAREA[PLANTA],TBLAREA[PROG])</f>
        <v>01</v>
      </c>
      <c r="C450" s="54" t="s">
        <v>2510</v>
      </c>
      <c r="D450" s="88" t="str">
        <f>Tabla8[[#This Row],[Numero Documento]]&amp;Tabla8[[#This Row],[PROG]]&amp;LEFT(Tabla8[[#This Row],[Tipo Empleado]],3)</f>
        <v>0011843426501EMP</v>
      </c>
      <c r="E450" s="87" t="s">
        <v>1658</v>
      </c>
      <c r="F450" s="54" t="s">
        <v>1514</v>
      </c>
      <c r="G450" s="87" t="s">
        <v>2581</v>
      </c>
      <c r="H450" s="87" t="s">
        <v>474</v>
      </c>
      <c r="I450" s="55" t="s">
        <v>1474</v>
      </c>
      <c r="J450" s="54" t="s">
        <v>2584</v>
      </c>
      <c r="K450" s="90" t="str">
        <f t="shared" si="6"/>
        <v>F</v>
      </c>
      <c r="L450">
        <v>532</v>
      </c>
    </row>
    <row r="451" spans="1:12" hidden="1">
      <c r="A451" s="81" t="s">
        <v>2369</v>
      </c>
      <c r="B451" s="88" t="str">
        <f>_xlfn.XLOOKUP(Tabla8[[#This Row],[Codigo Area Liquidacion]],TBLAREA[PLANTA],TBLAREA[PROG])</f>
        <v>01</v>
      </c>
      <c r="C451" s="54" t="s">
        <v>2510</v>
      </c>
      <c r="D451" s="88" t="str">
        <f>Tabla8[[#This Row],[Numero Documento]]&amp;Tabla8[[#This Row],[PROG]]&amp;LEFT(Tabla8[[#This Row],[Tipo Empleado]],3)</f>
        <v>0710047753301EMP</v>
      </c>
      <c r="E451" s="87" t="s">
        <v>1665</v>
      </c>
      <c r="F451" s="54" t="s">
        <v>59</v>
      </c>
      <c r="G451" s="87" t="s">
        <v>2581</v>
      </c>
      <c r="H451" s="87" t="s">
        <v>474</v>
      </c>
      <c r="I451" s="55" t="s">
        <v>1474</v>
      </c>
      <c r="J451" s="54" t="s">
        <v>2584</v>
      </c>
      <c r="K451" s="90" t="str">
        <f t="shared" si="6"/>
        <v>F</v>
      </c>
      <c r="L451">
        <v>924</v>
      </c>
    </row>
    <row r="452" spans="1:12" hidden="1">
      <c r="A452" s="81" t="s">
        <v>1937</v>
      </c>
      <c r="B452" s="88" t="str">
        <f>_xlfn.XLOOKUP(Tabla8[[#This Row],[Codigo Area Liquidacion]],TBLAREA[PLANTA],TBLAREA[PROG])</f>
        <v>01</v>
      </c>
      <c r="C452" s="54" t="s">
        <v>11</v>
      </c>
      <c r="D452" s="88" t="str">
        <f>Tabla8[[#This Row],[Numero Documento]]&amp;Tabla8[[#This Row],[PROG]]&amp;LEFT(Tabla8[[#This Row],[Tipo Empleado]],3)</f>
        <v>4021369428001FIJ</v>
      </c>
      <c r="E452" s="87" t="s">
        <v>1027</v>
      </c>
      <c r="F452" s="54" t="s">
        <v>10</v>
      </c>
      <c r="G452" s="87" t="s">
        <v>2581</v>
      </c>
      <c r="H452" s="87" t="s">
        <v>474</v>
      </c>
      <c r="I452" s="55" t="s">
        <v>1474</v>
      </c>
      <c r="J452" s="54" t="s">
        <v>2584</v>
      </c>
      <c r="K452" s="90" t="str">
        <f t="shared" ref="K452:K515" si="7">LEFT(J452,1)</f>
        <v>F</v>
      </c>
      <c r="L452">
        <v>1088</v>
      </c>
    </row>
    <row r="453" spans="1:12">
      <c r="A453" s="82" t="s">
        <v>4265</v>
      </c>
      <c r="B453" s="89" t="s">
        <v>2555</v>
      </c>
      <c r="C453" s="54" t="s">
        <v>11</v>
      </c>
      <c r="D453" s="88" t="str">
        <f>Tabla8[[#This Row],[Numero Documento]]&amp;Tabla8[[#This Row],[PROG]]&amp;LEFT(Tabla8[[#This Row],[Tipo Empleado]],3)</f>
        <v>4023805412211FIJ</v>
      </c>
      <c r="E453" s="87" t="s">
        <v>4264</v>
      </c>
      <c r="F453" s="54" t="s">
        <v>55</v>
      </c>
      <c r="G453" s="87" t="s">
        <v>2618</v>
      </c>
      <c r="H453" s="87" t="s">
        <v>1700</v>
      </c>
      <c r="I453" s="55" t="s">
        <v>1453</v>
      </c>
      <c r="J453" s="54" t="s">
        <v>2584</v>
      </c>
      <c r="K453" s="90" t="str">
        <f t="shared" si="7"/>
        <v>F</v>
      </c>
      <c r="L453">
        <v>1229</v>
      </c>
    </row>
    <row r="454" spans="1:12">
      <c r="A454" s="82" t="s">
        <v>5537</v>
      </c>
      <c r="B454" s="89" t="s">
        <v>2552</v>
      </c>
      <c r="C454" s="54" t="s">
        <v>5515</v>
      </c>
      <c r="D454" s="88" t="str">
        <f>Tabla8[[#This Row],[Numero Documento]]&amp;Tabla8[[#This Row],[PROG]]&amp;LEFT(Tabla8[[#This Row],[Tipo Empleado]],3)</f>
        <v>0310521998801CAR</v>
      </c>
      <c r="E454" s="87" t="s">
        <v>5536</v>
      </c>
      <c r="F454" s="54" t="s">
        <v>235</v>
      </c>
      <c r="G454" s="87" t="s">
        <v>2581</v>
      </c>
      <c r="H454" s="87" t="s">
        <v>1700</v>
      </c>
      <c r="I454" s="55" t="s">
        <v>1453</v>
      </c>
      <c r="J454" s="54" t="s">
        <v>2584</v>
      </c>
      <c r="K454" s="90" t="str">
        <f t="shared" si="7"/>
        <v>F</v>
      </c>
      <c r="L454">
        <v>1239</v>
      </c>
    </row>
    <row r="455" spans="1:12" hidden="1">
      <c r="A455" s="81" t="s">
        <v>1253</v>
      </c>
      <c r="B455" s="88" t="str">
        <f>_xlfn.XLOOKUP(Tabla8[[#This Row],[Codigo Area Liquidacion]],TBLAREA[PLANTA],TBLAREA[PROG])</f>
        <v>13</v>
      </c>
      <c r="C455" s="54" t="s">
        <v>11</v>
      </c>
      <c r="D455" s="88" t="str">
        <f>Tabla8[[#This Row],[Numero Documento]]&amp;Tabla8[[#This Row],[PROG]]&amp;LEFT(Tabla8[[#This Row],[Tipo Empleado]],3)</f>
        <v>0010002185613FIJ</v>
      </c>
      <c r="E455" s="87" t="s">
        <v>529</v>
      </c>
      <c r="F455" s="54" t="s">
        <v>27</v>
      </c>
      <c r="G455" s="87" t="s">
        <v>2618</v>
      </c>
      <c r="H455" s="87" t="s">
        <v>1700</v>
      </c>
      <c r="I455" s="55" t="s">
        <v>1453</v>
      </c>
      <c r="J455" s="54" t="s">
        <v>2583</v>
      </c>
      <c r="K455" s="90" t="str">
        <f t="shared" si="7"/>
        <v>M</v>
      </c>
      <c r="L455">
        <v>2</v>
      </c>
    </row>
    <row r="456" spans="1:12" hidden="1">
      <c r="A456" s="83" t="s">
        <v>1224</v>
      </c>
      <c r="B456" s="89" t="str">
        <f>_xlfn.XLOOKUP(Tabla8[[#This Row],[Codigo Area Liquidacion]],TBLAREA[PLANTA],TBLAREA[PROG])</f>
        <v>13</v>
      </c>
      <c r="C456" s="54" t="s">
        <v>11</v>
      </c>
      <c r="D456" s="88" t="str">
        <f>Tabla8[[#This Row],[Numero Documento]]&amp;Tabla8[[#This Row],[PROG]]&amp;LEFT(Tabla8[[#This Row],[Tipo Empleado]],3)</f>
        <v>0010012346213FIJ</v>
      </c>
      <c r="E456" s="87" t="s">
        <v>2622</v>
      </c>
      <c r="F456" s="54" t="s">
        <v>27</v>
      </c>
      <c r="G456" s="87" t="s">
        <v>2618</v>
      </c>
      <c r="H456" s="87" t="s">
        <v>1700</v>
      </c>
      <c r="I456" s="55" t="s">
        <v>1453</v>
      </c>
      <c r="J456" s="54" t="s">
        <v>2583</v>
      </c>
      <c r="K456" s="90" t="str">
        <f t="shared" si="7"/>
        <v>M</v>
      </c>
      <c r="L456">
        <v>17</v>
      </c>
    </row>
    <row r="457" spans="1:12" hidden="1">
      <c r="A457" s="81" t="s">
        <v>1228</v>
      </c>
      <c r="B457" s="88" t="str">
        <f>_xlfn.XLOOKUP(Tabla8[[#This Row],[Codigo Area Liquidacion]],TBLAREA[PLANTA],TBLAREA[PROG])</f>
        <v>13</v>
      </c>
      <c r="C457" s="54" t="s">
        <v>11</v>
      </c>
      <c r="D457" s="88" t="str">
        <f>Tabla8[[#This Row],[Numero Documento]]&amp;Tabla8[[#This Row],[PROG]]&amp;LEFT(Tabla8[[#This Row],[Tipo Empleado]],3)</f>
        <v>0010013223213FIJ</v>
      </c>
      <c r="E457" s="87" t="s">
        <v>517</v>
      </c>
      <c r="F457" s="54" t="s">
        <v>30</v>
      </c>
      <c r="G457" s="87" t="s">
        <v>2618</v>
      </c>
      <c r="H457" s="87" t="s">
        <v>1700</v>
      </c>
      <c r="I457" s="55" t="s">
        <v>1453</v>
      </c>
      <c r="J457" s="54" t="s">
        <v>2583</v>
      </c>
      <c r="K457" s="90" t="str">
        <f t="shared" si="7"/>
        <v>M</v>
      </c>
      <c r="L457">
        <v>19</v>
      </c>
    </row>
    <row r="458" spans="1:12" hidden="1">
      <c r="A458" s="81" t="s">
        <v>1136</v>
      </c>
      <c r="B458" s="88" t="str">
        <f>_xlfn.XLOOKUP(Tabla8[[#This Row],[Codigo Area Liquidacion]],TBLAREA[PLANTA],TBLAREA[PROG])</f>
        <v>13</v>
      </c>
      <c r="C458" s="54" t="s">
        <v>11</v>
      </c>
      <c r="D458" s="88" t="str">
        <f>Tabla8[[#This Row],[Numero Documento]]&amp;Tabla8[[#This Row],[PROG]]&amp;LEFT(Tabla8[[#This Row],[Tipo Empleado]],3)</f>
        <v>0010036804213FIJ</v>
      </c>
      <c r="E458" s="87" t="s">
        <v>270</v>
      </c>
      <c r="F458" s="54" t="s">
        <v>129</v>
      </c>
      <c r="G458" s="87" t="s">
        <v>2618</v>
      </c>
      <c r="H458" s="87" t="s">
        <v>1700</v>
      </c>
      <c r="I458" s="55" t="s">
        <v>1453</v>
      </c>
      <c r="J458" s="54" t="s">
        <v>2584</v>
      </c>
      <c r="K458" s="90" t="str">
        <f t="shared" si="7"/>
        <v>F</v>
      </c>
      <c r="L458">
        <v>30</v>
      </c>
    </row>
    <row r="459" spans="1:12" hidden="1">
      <c r="A459" s="81" t="s">
        <v>1283</v>
      </c>
      <c r="B459" s="88" t="str">
        <f>_xlfn.XLOOKUP(Tabla8[[#This Row],[Codigo Area Liquidacion]],TBLAREA[PLANTA],TBLAREA[PROG])</f>
        <v>13</v>
      </c>
      <c r="C459" s="54" t="s">
        <v>11</v>
      </c>
      <c r="D459" s="88" t="str">
        <f>Tabla8[[#This Row],[Numero Documento]]&amp;Tabla8[[#This Row],[PROG]]&amp;LEFT(Tabla8[[#This Row],[Tipo Empleado]],3)</f>
        <v>0010053800813FIJ</v>
      </c>
      <c r="E459" s="87" t="s">
        <v>541</v>
      </c>
      <c r="F459" s="54" t="s">
        <v>542</v>
      </c>
      <c r="G459" s="87" t="s">
        <v>2618</v>
      </c>
      <c r="H459" s="87" t="s">
        <v>1700</v>
      </c>
      <c r="I459" s="55" t="s">
        <v>1453</v>
      </c>
      <c r="J459" s="54" t="s">
        <v>2583</v>
      </c>
      <c r="K459" s="90" t="str">
        <f t="shared" si="7"/>
        <v>M</v>
      </c>
      <c r="L459">
        <v>39</v>
      </c>
    </row>
    <row r="460" spans="1:12" hidden="1">
      <c r="A460" s="81" t="s">
        <v>2037</v>
      </c>
      <c r="B460" s="88" t="str">
        <f>_xlfn.XLOOKUP(Tabla8[[#This Row],[Codigo Area Liquidacion]],TBLAREA[PLANTA],TBLAREA[PROG])</f>
        <v>13</v>
      </c>
      <c r="C460" s="54" t="s">
        <v>11</v>
      </c>
      <c r="D460" s="88" t="str">
        <f>Tabla8[[#This Row],[Numero Documento]]&amp;Tabla8[[#This Row],[PROG]]&amp;LEFT(Tabla8[[#This Row],[Tipo Empleado]],3)</f>
        <v>0010063752913FIJ</v>
      </c>
      <c r="E460" s="87" t="s">
        <v>524</v>
      </c>
      <c r="F460" s="54" t="s">
        <v>525</v>
      </c>
      <c r="G460" s="87" t="s">
        <v>2618</v>
      </c>
      <c r="H460" s="87" t="s">
        <v>1700</v>
      </c>
      <c r="I460" s="55" t="s">
        <v>1453</v>
      </c>
      <c r="J460" s="54" t="s">
        <v>2584</v>
      </c>
      <c r="K460" s="90" t="str">
        <f t="shared" si="7"/>
        <v>F</v>
      </c>
      <c r="L460">
        <v>51</v>
      </c>
    </row>
    <row r="461" spans="1:12" hidden="1">
      <c r="A461" s="81" t="s">
        <v>2052</v>
      </c>
      <c r="B461" s="88" t="str">
        <f>_xlfn.XLOOKUP(Tabla8[[#This Row],[Codigo Area Liquidacion]],TBLAREA[PLANTA],TBLAREA[PROG])</f>
        <v>13</v>
      </c>
      <c r="C461" s="54" t="s">
        <v>11</v>
      </c>
      <c r="D461" s="88" t="str">
        <f>Tabla8[[#This Row],[Numero Documento]]&amp;Tabla8[[#This Row],[PROG]]&amp;LEFT(Tabla8[[#This Row],[Tipo Empleado]],3)</f>
        <v>0010100562713FIJ</v>
      </c>
      <c r="E461" s="87" t="s">
        <v>2626</v>
      </c>
      <c r="F461" s="54" t="s">
        <v>32</v>
      </c>
      <c r="G461" s="87" t="s">
        <v>2618</v>
      </c>
      <c r="H461" s="87" t="s">
        <v>1700</v>
      </c>
      <c r="I461" s="55" t="s">
        <v>1453</v>
      </c>
      <c r="J461" s="54" t="s">
        <v>2584</v>
      </c>
      <c r="K461" s="90" t="str">
        <f t="shared" si="7"/>
        <v>F</v>
      </c>
      <c r="L461">
        <v>72</v>
      </c>
    </row>
    <row r="462" spans="1:12" hidden="1">
      <c r="A462" s="81" t="s">
        <v>2043</v>
      </c>
      <c r="B462" s="88" t="str">
        <f>_xlfn.XLOOKUP(Tabla8[[#This Row],[Codigo Area Liquidacion]],TBLAREA[PLANTA],TBLAREA[PROG])</f>
        <v>13</v>
      </c>
      <c r="C462" s="54" t="s">
        <v>11</v>
      </c>
      <c r="D462" s="88" t="str">
        <f>Tabla8[[#This Row],[Numero Documento]]&amp;Tabla8[[#This Row],[PROG]]&amp;LEFT(Tabla8[[#This Row],[Tipo Empleado]],3)</f>
        <v>0010114040813FIJ</v>
      </c>
      <c r="E462" s="87" t="s">
        <v>532</v>
      </c>
      <c r="F462" s="54" t="s">
        <v>10</v>
      </c>
      <c r="G462" s="87" t="s">
        <v>2618</v>
      </c>
      <c r="H462" s="87" t="s">
        <v>1700</v>
      </c>
      <c r="I462" s="55" t="s">
        <v>1453</v>
      </c>
      <c r="J462" s="54" t="s">
        <v>2584</v>
      </c>
      <c r="K462" s="90" t="str">
        <f t="shared" si="7"/>
        <v>F</v>
      </c>
      <c r="L462">
        <v>78</v>
      </c>
    </row>
    <row r="463" spans="1:12" hidden="1">
      <c r="A463" s="81" t="s">
        <v>2363</v>
      </c>
      <c r="B463" s="88" t="str">
        <f>_xlfn.XLOOKUP(Tabla8[[#This Row],[Codigo Area Liquidacion]],TBLAREA[PLANTA],TBLAREA[PROG])</f>
        <v>01</v>
      </c>
      <c r="C463" s="54" t="s">
        <v>2510</v>
      </c>
      <c r="D463" s="88" t="str">
        <f>Tabla8[[#This Row],[Numero Documento]]&amp;Tabla8[[#This Row],[PROG]]&amp;LEFT(Tabla8[[#This Row],[Tipo Empleado]],3)</f>
        <v>0010153506001EMP</v>
      </c>
      <c r="E463" s="87" t="s">
        <v>2511</v>
      </c>
      <c r="F463" s="54" t="s">
        <v>1514</v>
      </c>
      <c r="G463" s="87" t="s">
        <v>2581</v>
      </c>
      <c r="H463" s="87" t="s">
        <v>1700</v>
      </c>
      <c r="I463" s="55" t="s">
        <v>1453</v>
      </c>
      <c r="J463" s="54" t="s">
        <v>2584</v>
      </c>
      <c r="K463" s="90" t="str">
        <f t="shared" si="7"/>
        <v>F</v>
      </c>
      <c r="L463">
        <v>91</v>
      </c>
    </row>
    <row r="464" spans="1:12" hidden="1">
      <c r="A464" s="81" t="s">
        <v>2055</v>
      </c>
      <c r="B464" s="88" t="str">
        <f>_xlfn.XLOOKUP(Tabla8[[#This Row],[Codigo Area Liquidacion]],TBLAREA[PLANTA],TBLAREA[PROG])</f>
        <v>13</v>
      </c>
      <c r="C464" s="54" t="s">
        <v>11</v>
      </c>
      <c r="D464" s="88" t="str">
        <f>Tabla8[[#This Row],[Numero Documento]]&amp;Tabla8[[#This Row],[PROG]]&amp;LEFT(Tabla8[[#This Row],[Tipo Empleado]],3)</f>
        <v>0010163195013FIJ</v>
      </c>
      <c r="E464" s="87" t="s">
        <v>543</v>
      </c>
      <c r="F464" s="54" t="s">
        <v>235</v>
      </c>
      <c r="G464" s="87" t="s">
        <v>2618</v>
      </c>
      <c r="H464" s="87" t="s">
        <v>1700</v>
      </c>
      <c r="I464" s="55" t="s">
        <v>1453</v>
      </c>
      <c r="J464" s="54" t="s">
        <v>2583</v>
      </c>
      <c r="K464" s="90" t="str">
        <f t="shared" si="7"/>
        <v>M</v>
      </c>
      <c r="L464">
        <v>95</v>
      </c>
    </row>
    <row r="465" spans="1:12" hidden="1">
      <c r="A465" s="81" t="s">
        <v>2033</v>
      </c>
      <c r="B465" s="88" t="str">
        <f>_xlfn.XLOOKUP(Tabla8[[#This Row],[Codigo Area Liquidacion]],TBLAREA[PLANTA],TBLAREA[PROG])</f>
        <v>13</v>
      </c>
      <c r="C465" s="54" t="s">
        <v>11</v>
      </c>
      <c r="D465" s="88" t="str">
        <f>Tabla8[[#This Row],[Numero Documento]]&amp;Tabla8[[#This Row],[PROG]]&amp;LEFT(Tabla8[[#This Row],[Tipo Empleado]],3)</f>
        <v>0010170949113FIJ</v>
      </c>
      <c r="E465" s="87" t="s">
        <v>520</v>
      </c>
      <c r="F465" s="54" t="s">
        <v>59</v>
      </c>
      <c r="G465" s="87" t="s">
        <v>2618</v>
      </c>
      <c r="H465" s="87" t="s">
        <v>1700</v>
      </c>
      <c r="I465" s="55" t="s">
        <v>1453</v>
      </c>
      <c r="J465" s="54" t="s">
        <v>2583</v>
      </c>
      <c r="K465" s="90" t="str">
        <f t="shared" si="7"/>
        <v>M</v>
      </c>
      <c r="L465">
        <v>97</v>
      </c>
    </row>
    <row r="466" spans="1:12" hidden="1">
      <c r="A466" s="81" t="s">
        <v>1216</v>
      </c>
      <c r="B466" s="88" t="str">
        <f>_xlfn.XLOOKUP(Tabla8[[#This Row],[Codigo Area Liquidacion]],TBLAREA[PLANTA],TBLAREA[PROG])</f>
        <v>13</v>
      </c>
      <c r="C466" s="54" t="s">
        <v>11</v>
      </c>
      <c r="D466" s="88" t="str">
        <f>Tabla8[[#This Row],[Numero Documento]]&amp;Tabla8[[#This Row],[PROG]]&amp;LEFT(Tabla8[[#This Row],[Tipo Empleado]],3)</f>
        <v>0010239578713FIJ</v>
      </c>
      <c r="E466" s="87" t="s">
        <v>506</v>
      </c>
      <c r="F466" s="54" t="s">
        <v>396</v>
      </c>
      <c r="G466" s="87" t="s">
        <v>2618</v>
      </c>
      <c r="H466" s="87" t="s">
        <v>1700</v>
      </c>
      <c r="I466" s="55" t="s">
        <v>1453</v>
      </c>
      <c r="J466" s="54" t="s">
        <v>2583</v>
      </c>
      <c r="K466" s="90" t="str">
        <f t="shared" si="7"/>
        <v>M</v>
      </c>
      <c r="L466">
        <v>122</v>
      </c>
    </row>
    <row r="467" spans="1:12" hidden="1">
      <c r="A467" s="81" t="s">
        <v>1187</v>
      </c>
      <c r="B467" s="88" t="str">
        <f>_xlfn.XLOOKUP(Tabla8[[#This Row],[Codigo Area Liquidacion]],TBLAREA[PLANTA],TBLAREA[PROG])</f>
        <v>13</v>
      </c>
      <c r="C467" s="54" t="s">
        <v>11</v>
      </c>
      <c r="D467" s="88" t="str">
        <f>Tabla8[[#This Row],[Numero Documento]]&amp;Tabla8[[#This Row],[PROG]]&amp;LEFT(Tabla8[[#This Row],[Tipo Empleado]],3)</f>
        <v>0010253707313FIJ</v>
      </c>
      <c r="E467" s="87" t="s">
        <v>494</v>
      </c>
      <c r="F467" s="54" t="s">
        <v>27</v>
      </c>
      <c r="G467" s="87" t="s">
        <v>2618</v>
      </c>
      <c r="H467" s="87" t="s">
        <v>1700</v>
      </c>
      <c r="I467" s="55" t="s">
        <v>1453</v>
      </c>
      <c r="J467" s="54" t="s">
        <v>2583</v>
      </c>
      <c r="K467" s="90" t="str">
        <f t="shared" si="7"/>
        <v>M</v>
      </c>
      <c r="L467">
        <v>134</v>
      </c>
    </row>
    <row r="468" spans="1:12" hidden="1">
      <c r="A468" s="81" t="s">
        <v>2034</v>
      </c>
      <c r="B468" s="88" t="str">
        <f>_xlfn.XLOOKUP(Tabla8[[#This Row],[Codigo Area Liquidacion]],TBLAREA[PLANTA],TBLAREA[PROG])</f>
        <v>13</v>
      </c>
      <c r="C468" s="54" t="s">
        <v>11</v>
      </c>
      <c r="D468" s="88" t="str">
        <f>Tabla8[[#This Row],[Numero Documento]]&amp;Tabla8[[#This Row],[PROG]]&amp;LEFT(Tabla8[[#This Row],[Tipo Empleado]],3)</f>
        <v>0010258194913FIJ</v>
      </c>
      <c r="E468" s="87" t="s">
        <v>522</v>
      </c>
      <c r="F468" s="54" t="s">
        <v>8</v>
      </c>
      <c r="G468" s="87" t="s">
        <v>2618</v>
      </c>
      <c r="H468" s="87" t="s">
        <v>1700</v>
      </c>
      <c r="I468" s="55" t="s">
        <v>1453</v>
      </c>
      <c r="J468" s="54" t="s">
        <v>2584</v>
      </c>
      <c r="K468" s="90" t="str">
        <f t="shared" si="7"/>
        <v>F</v>
      </c>
      <c r="L468">
        <v>135</v>
      </c>
    </row>
    <row r="469" spans="1:12" hidden="1">
      <c r="A469" s="81" t="s">
        <v>2007</v>
      </c>
      <c r="B469" s="88" t="str">
        <f>_xlfn.XLOOKUP(Tabla8[[#This Row],[Codigo Area Liquidacion]],TBLAREA[PLANTA],TBLAREA[PROG])</f>
        <v>13</v>
      </c>
      <c r="C469" s="54" t="s">
        <v>11</v>
      </c>
      <c r="D469" s="88" t="str">
        <f>Tabla8[[#This Row],[Numero Documento]]&amp;Tabla8[[#This Row],[PROG]]&amp;LEFT(Tabla8[[#This Row],[Tipo Empleado]],3)</f>
        <v>0010261337913FIJ</v>
      </c>
      <c r="E469" s="87" t="s">
        <v>495</v>
      </c>
      <c r="F469" s="54" t="s">
        <v>254</v>
      </c>
      <c r="G469" s="87" t="s">
        <v>2618</v>
      </c>
      <c r="H469" s="87" t="s">
        <v>1700</v>
      </c>
      <c r="I469" s="55" t="s">
        <v>1453</v>
      </c>
      <c r="J469" s="54" t="s">
        <v>2584</v>
      </c>
      <c r="K469" s="90" t="str">
        <f t="shared" si="7"/>
        <v>F</v>
      </c>
      <c r="L469">
        <v>137</v>
      </c>
    </row>
    <row r="470" spans="1:12" hidden="1">
      <c r="A470" s="81" t="s">
        <v>2045</v>
      </c>
      <c r="B470" s="88" t="str">
        <f>_xlfn.XLOOKUP(Tabla8[[#This Row],[Codigo Area Liquidacion]],TBLAREA[PLANTA],TBLAREA[PROG])</f>
        <v>13</v>
      </c>
      <c r="C470" s="54" t="s">
        <v>11</v>
      </c>
      <c r="D470" s="88" t="str">
        <f>Tabla8[[#This Row],[Numero Documento]]&amp;Tabla8[[#This Row],[PROG]]&amp;LEFT(Tabla8[[#This Row],[Tipo Empleado]],3)</f>
        <v>0010294977313FIJ</v>
      </c>
      <c r="E470" s="87" t="s">
        <v>534</v>
      </c>
      <c r="F470" s="54" t="s">
        <v>535</v>
      </c>
      <c r="G470" s="87" t="s">
        <v>2618</v>
      </c>
      <c r="H470" s="87" t="s">
        <v>1700</v>
      </c>
      <c r="I470" s="55" t="s">
        <v>1453</v>
      </c>
      <c r="J470" s="54" t="s">
        <v>2583</v>
      </c>
      <c r="K470" s="90" t="str">
        <f t="shared" si="7"/>
        <v>M</v>
      </c>
      <c r="L470">
        <v>149</v>
      </c>
    </row>
    <row r="471" spans="1:12" hidden="1">
      <c r="A471" s="81" t="s">
        <v>2036</v>
      </c>
      <c r="B471" s="88" t="str">
        <f>_xlfn.XLOOKUP(Tabla8[[#This Row],[Codigo Area Liquidacion]],TBLAREA[PLANTA],TBLAREA[PROG])</f>
        <v>13</v>
      </c>
      <c r="C471" s="54" t="s">
        <v>11</v>
      </c>
      <c r="D471" s="88" t="str">
        <f>Tabla8[[#This Row],[Numero Documento]]&amp;Tabla8[[#This Row],[PROG]]&amp;LEFT(Tabla8[[#This Row],[Tipo Empleado]],3)</f>
        <v>0010352889913FIJ</v>
      </c>
      <c r="E471" s="87" t="s">
        <v>523</v>
      </c>
      <c r="F471" s="54" t="s">
        <v>27</v>
      </c>
      <c r="G471" s="87" t="s">
        <v>2618</v>
      </c>
      <c r="H471" s="87" t="s">
        <v>1700</v>
      </c>
      <c r="I471" s="55" t="s">
        <v>1453</v>
      </c>
      <c r="J471" s="54" t="s">
        <v>2583</v>
      </c>
      <c r="K471" s="90" t="str">
        <f t="shared" si="7"/>
        <v>M</v>
      </c>
      <c r="L471">
        <v>161</v>
      </c>
    </row>
    <row r="472" spans="1:12" hidden="1">
      <c r="A472" s="81" t="s">
        <v>2018</v>
      </c>
      <c r="B472" s="88" t="str">
        <f>_xlfn.XLOOKUP(Tabla8[[#This Row],[Codigo Area Liquidacion]],TBLAREA[PLANTA],TBLAREA[PROG])</f>
        <v>13</v>
      </c>
      <c r="C472" s="54" t="s">
        <v>11</v>
      </c>
      <c r="D472" s="88" t="str">
        <f>Tabla8[[#This Row],[Numero Documento]]&amp;Tabla8[[#This Row],[PROG]]&amp;LEFT(Tabla8[[#This Row],[Tipo Empleado]],3)</f>
        <v>0010404300513FIJ</v>
      </c>
      <c r="E472" s="87" t="s">
        <v>508</v>
      </c>
      <c r="F472" s="54" t="s">
        <v>95</v>
      </c>
      <c r="G472" s="87" t="s">
        <v>2618</v>
      </c>
      <c r="H472" s="87" t="s">
        <v>1700</v>
      </c>
      <c r="I472" s="55" t="s">
        <v>1453</v>
      </c>
      <c r="J472" s="54" t="s">
        <v>2583</v>
      </c>
      <c r="K472" s="90" t="str">
        <f t="shared" si="7"/>
        <v>M</v>
      </c>
      <c r="L472">
        <v>181</v>
      </c>
    </row>
    <row r="473" spans="1:12" hidden="1">
      <c r="A473" s="81" t="s">
        <v>2046</v>
      </c>
      <c r="B473" s="88" t="str">
        <f>_xlfn.XLOOKUP(Tabla8[[#This Row],[Codigo Area Liquidacion]],TBLAREA[PLANTA],TBLAREA[PROG])</f>
        <v>13</v>
      </c>
      <c r="C473" s="54" t="s">
        <v>11</v>
      </c>
      <c r="D473" s="88" t="str">
        <f>Tabla8[[#This Row],[Numero Documento]]&amp;Tabla8[[#This Row],[PROG]]&amp;LEFT(Tabla8[[#This Row],[Tipo Empleado]],3)</f>
        <v>0010406988513FIJ</v>
      </c>
      <c r="E473" s="87" t="s">
        <v>536</v>
      </c>
      <c r="F473" s="54" t="s">
        <v>383</v>
      </c>
      <c r="G473" s="87" t="s">
        <v>2618</v>
      </c>
      <c r="H473" s="87" t="s">
        <v>1700</v>
      </c>
      <c r="I473" s="55" t="s">
        <v>1453</v>
      </c>
      <c r="J473" s="54" t="s">
        <v>2583</v>
      </c>
      <c r="K473" s="90" t="str">
        <f t="shared" si="7"/>
        <v>M</v>
      </c>
      <c r="L473">
        <v>182</v>
      </c>
    </row>
    <row r="474" spans="1:12" hidden="1">
      <c r="A474" s="81" t="s">
        <v>2065</v>
      </c>
      <c r="B474" s="88" t="str">
        <f>_xlfn.XLOOKUP(Tabla8[[#This Row],[Codigo Area Liquidacion]],TBLAREA[PLANTA],TBLAREA[PROG])</f>
        <v>13</v>
      </c>
      <c r="C474" s="54" t="s">
        <v>11</v>
      </c>
      <c r="D474" s="88" t="str">
        <f>Tabla8[[#This Row],[Numero Documento]]&amp;Tabla8[[#This Row],[PROG]]&amp;LEFT(Tabla8[[#This Row],[Tipo Empleado]],3)</f>
        <v>0010560523213FIJ</v>
      </c>
      <c r="E474" s="87" t="s">
        <v>548</v>
      </c>
      <c r="F474" s="54" t="s">
        <v>549</v>
      </c>
      <c r="G474" s="87" t="s">
        <v>2618</v>
      </c>
      <c r="H474" s="87" t="s">
        <v>1700</v>
      </c>
      <c r="I474" s="55" t="s">
        <v>1453</v>
      </c>
      <c r="J474" s="54" t="s">
        <v>2584</v>
      </c>
      <c r="K474" s="90" t="str">
        <f t="shared" si="7"/>
        <v>F</v>
      </c>
      <c r="L474">
        <v>224</v>
      </c>
    </row>
    <row r="475" spans="1:12" hidden="1">
      <c r="A475" s="81" t="s">
        <v>1147</v>
      </c>
      <c r="B475" s="88" t="str">
        <f>_xlfn.XLOOKUP(Tabla8[[#This Row],[Codigo Area Liquidacion]],TBLAREA[PLANTA],TBLAREA[PROG])</f>
        <v>13</v>
      </c>
      <c r="C475" s="54" t="s">
        <v>11</v>
      </c>
      <c r="D475" s="88" t="str">
        <f>Tabla8[[#This Row],[Numero Documento]]&amp;Tabla8[[#This Row],[PROG]]&amp;LEFT(Tabla8[[#This Row],[Tipo Empleado]],3)</f>
        <v>0010728604913FIJ</v>
      </c>
      <c r="E475" s="87" t="s">
        <v>666</v>
      </c>
      <c r="F475" s="54" t="s">
        <v>3300</v>
      </c>
      <c r="G475" s="87" t="s">
        <v>2618</v>
      </c>
      <c r="H475" s="87" t="s">
        <v>1700</v>
      </c>
      <c r="I475" s="55" t="s">
        <v>1453</v>
      </c>
      <c r="J475" s="54" t="s">
        <v>2584</v>
      </c>
      <c r="K475" s="90" t="str">
        <f t="shared" si="7"/>
        <v>F</v>
      </c>
      <c r="L475">
        <v>246</v>
      </c>
    </row>
    <row r="476" spans="1:12" hidden="1">
      <c r="A476" s="81" t="s">
        <v>1232</v>
      </c>
      <c r="B476" s="88" t="str">
        <f>_xlfn.XLOOKUP(Tabla8[[#This Row],[Codigo Area Liquidacion]],TBLAREA[PLANTA],TBLAREA[PROG])</f>
        <v>13</v>
      </c>
      <c r="C476" s="54" t="s">
        <v>11</v>
      </c>
      <c r="D476" s="88" t="str">
        <f>Tabla8[[#This Row],[Numero Documento]]&amp;Tabla8[[#This Row],[PROG]]&amp;LEFT(Tabla8[[#This Row],[Tipo Empleado]],3)</f>
        <v>0010915928513FIJ</v>
      </c>
      <c r="E476" s="87" t="s">
        <v>521</v>
      </c>
      <c r="F476" s="54" t="s">
        <v>392</v>
      </c>
      <c r="G476" s="87" t="s">
        <v>2618</v>
      </c>
      <c r="H476" s="87" t="s">
        <v>1700</v>
      </c>
      <c r="I476" s="55" t="s">
        <v>1453</v>
      </c>
      <c r="J476" s="54" t="s">
        <v>2583</v>
      </c>
      <c r="K476" s="90" t="str">
        <f t="shared" si="7"/>
        <v>M</v>
      </c>
      <c r="L476">
        <v>290</v>
      </c>
    </row>
    <row r="477" spans="1:12" hidden="1">
      <c r="A477" s="81" t="s">
        <v>1217</v>
      </c>
      <c r="B477" s="88" t="str">
        <f>_xlfn.XLOOKUP(Tabla8[[#This Row],[Codigo Area Liquidacion]],TBLAREA[PLANTA],TBLAREA[PROG])</f>
        <v>13</v>
      </c>
      <c r="C477" s="54" t="s">
        <v>11</v>
      </c>
      <c r="D477" s="88" t="str">
        <f>Tabla8[[#This Row],[Numero Documento]]&amp;Tabla8[[#This Row],[PROG]]&amp;LEFT(Tabla8[[#This Row],[Tipo Empleado]],3)</f>
        <v>0010941584413FIJ</v>
      </c>
      <c r="E477" s="87" t="s">
        <v>507</v>
      </c>
      <c r="F477" s="54" t="s">
        <v>42</v>
      </c>
      <c r="G477" s="87" t="s">
        <v>2618</v>
      </c>
      <c r="H477" s="87" t="s">
        <v>1700</v>
      </c>
      <c r="I477" s="55" t="s">
        <v>1453</v>
      </c>
      <c r="J477" s="54" t="s">
        <v>2583</v>
      </c>
      <c r="K477" s="90" t="str">
        <f t="shared" si="7"/>
        <v>M</v>
      </c>
      <c r="L477">
        <v>299</v>
      </c>
    </row>
    <row r="478" spans="1:12" hidden="1">
      <c r="A478" s="81" t="s">
        <v>1281</v>
      </c>
      <c r="B478" s="88" t="str">
        <f>_xlfn.XLOOKUP(Tabla8[[#This Row],[Codigo Area Liquidacion]],TBLAREA[PLANTA],TBLAREA[PROG])</f>
        <v>13</v>
      </c>
      <c r="C478" s="54" t="s">
        <v>11</v>
      </c>
      <c r="D478" s="88" t="str">
        <f>Tabla8[[#This Row],[Numero Documento]]&amp;Tabla8[[#This Row],[PROG]]&amp;LEFT(Tabla8[[#This Row],[Tipo Empleado]],3)</f>
        <v>0010959168513FIJ</v>
      </c>
      <c r="E478" s="87" t="s">
        <v>476</v>
      </c>
      <c r="F478" s="54" t="s">
        <v>477</v>
      </c>
      <c r="G478" s="87" t="s">
        <v>2618</v>
      </c>
      <c r="H478" s="87" t="s">
        <v>1700</v>
      </c>
      <c r="I478" s="55" t="s">
        <v>1453</v>
      </c>
      <c r="J478" s="54" t="s">
        <v>2584</v>
      </c>
      <c r="K478" s="90" t="str">
        <f t="shared" si="7"/>
        <v>F</v>
      </c>
      <c r="L478">
        <v>303</v>
      </c>
    </row>
    <row r="479" spans="1:12" hidden="1">
      <c r="A479" s="81" t="s">
        <v>1200</v>
      </c>
      <c r="B479" s="88" t="str">
        <f>_xlfn.XLOOKUP(Tabla8[[#This Row],[Codigo Area Liquidacion]],TBLAREA[PLANTA],TBLAREA[PROG])</f>
        <v>13</v>
      </c>
      <c r="C479" s="54" t="s">
        <v>11</v>
      </c>
      <c r="D479" s="88" t="str">
        <f>Tabla8[[#This Row],[Numero Documento]]&amp;Tabla8[[#This Row],[PROG]]&amp;LEFT(Tabla8[[#This Row],[Tipo Empleado]],3)</f>
        <v>0010986297913FIJ</v>
      </c>
      <c r="E479" s="87" t="s">
        <v>500</v>
      </c>
      <c r="F479" s="54" t="s">
        <v>501</v>
      </c>
      <c r="G479" s="87" t="s">
        <v>2618</v>
      </c>
      <c r="H479" s="87" t="s">
        <v>1700</v>
      </c>
      <c r="I479" s="55" t="s">
        <v>1453</v>
      </c>
      <c r="J479" s="54" t="s">
        <v>2584</v>
      </c>
      <c r="K479" s="90" t="str">
        <f t="shared" si="7"/>
        <v>F</v>
      </c>
      <c r="L479">
        <v>311</v>
      </c>
    </row>
    <row r="480" spans="1:12" hidden="1">
      <c r="A480" s="81" t="s">
        <v>1268</v>
      </c>
      <c r="B480" s="88" t="str">
        <f>_xlfn.XLOOKUP(Tabla8[[#This Row],[Codigo Area Liquidacion]],TBLAREA[PLANTA],TBLAREA[PROG])</f>
        <v>13</v>
      </c>
      <c r="C480" s="54" t="s">
        <v>11</v>
      </c>
      <c r="D480" s="88" t="str">
        <f>Tabla8[[#This Row],[Numero Documento]]&amp;Tabla8[[#This Row],[PROG]]&amp;LEFT(Tabla8[[#This Row],[Tipo Empleado]],3)</f>
        <v>0010992470413FIJ</v>
      </c>
      <c r="E480" s="87" t="s">
        <v>2625</v>
      </c>
      <c r="F480" s="54" t="s">
        <v>27</v>
      </c>
      <c r="G480" s="87" t="s">
        <v>2618</v>
      </c>
      <c r="H480" s="87" t="s">
        <v>1700</v>
      </c>
      <c r="I480" s="55" t="s">
        <v>1453</v>
      </c>
      <c r="J480" s="54" t="s">
        <v>2583</v>
      </c>
      <c r="K480" s="90" t="str">
        <f t="shared" si="7"/>
        <v>M</v>
      </c>
      <c r="L480">
        <v>314</v>
      </c>
    </row>
    <row r="481" spans="1:12" hidden="1">
      <c r="A481" s="81" t="s">
        <v>2026</v>
      </c>
      <c r="B481" s="88" t="str">
        <f>_xlfn.XLOOKUP(Tabla8[[#This Row],[Codigo Area Liquidacion]],TBLAREA[PLANTA],TBLAREA[PROG])</f>
        <v>13</v>
      </c>
      <c r="C481" s="54" t="s">
        <v>11</v>
      </c>
      <c r="D481" s="88" t="str">
        <f>Tabla8[[#This Row],[Numero Documento]]&amp;Tabla8[[#This Row],[PROG]]&amp;LEFT(Tabla8[[#This Row],[Tipo Empleado]],3)</f>
        <v>0011097539813FIJ</v>
      </c>
      <c r="E481" s="87" t="s">
        <v>516</v>
      </c>
      <c r="F481" s="54" t="s">
        <v>132</v>
      </c>
      <c r="G481" s="87" t="s">
        <v>2618</v>
      </c>
      <c r="H481" s="87" t="s">
        <v>1700</v>
      </c>
      <c r="I481" s="55" t="s">
        <v>1453</v>
      </c>
      <c r="J481" s="54" t="s">
        <v>2583</v>
      </c>
      <c r="K481" s="90" t="str">
        <f t="shared" si="7"/>
        <v>M</v>
      </c>
      <c r="L481">
        <v>340</v>
      </c>
    </row>
    <row r="482" spans="1:12" hidden="1">
      <c r="A482" s="81" t="s">
        <v>2019</v>
      </c>
      <c r="B482" s="88" t="str">
        <f>_xlfn.XLOOKUP(Tabla8[[#This Row],[Codigo Area Liquidacion]],TBLAREA[PLANTA],TBLAREA[PROG])</f>
        <v>13</v>
      </c>
      <c r="C482" s="54" t="s">
        <v>11</v>
      </c>
      <c r="D482" s="88" t="str">
        <f>Tabla8[[#This Row],[Numero Documento]]&amp;Tabla8[[#This Row],[PROG]]&amp;LEFT(Tabla8[[#This Row],[Tipo Empleado]],3)</f>
        <v>0011150863613FIJ</v>
      </c>
      <c r="E482" s="87" t="s">
        <v>509</v>
      </c>
      <c r="F482" s="54" t="s">
        <v>402</v>
      </c>
      <c r="G482" s="87" t="s">
        <v>2618</v>
      </c>
      <c r="H482" s="87" t="s">
        <v>1700</v>
      </c>
      <c r="I482" s="55" t="s">
        <v>1453</v>
      </c>
      <c r="J482" s="54" t="s">
        <v>2583</v>
      </c>
      <c r="K482" s="90" t="str">
        <f t="shared" si="7"/>
        <v>M</v>
      </c>
      <c r="L482">
        <v>350</v>
      </c>
    </row>
    <row r="483" spans="1:12" hidden="1">
      <c r="A483" s="81" t="s">
        <v>1212</v>
      </c>
      <c r="B483" s="88" t="str">
        <f>_xlfn.XLOOKUP(Tabla8[[#This Row],[Codigo Area Liquidacion]],TBLAREA[PLANTA],TBLAREA[PROG])</f>
        <v>13</v>
      </c>
      <c r="C483" s="54" t="s">
        <v>11</v>
      </c>
      <c r="D483" s="88" t="str">
        <f>Tabla8[[#This Row],[Numero Documento]]&amp;Tabla8[[#This Row],[PROG]]&amp;LEFT(Tabla8[[#This Row],[Tipo Empleado]],3)</f>
        <v>0011233642513FIJ</v>
      </c>
      <c r="E483" s="87" t="s">
        <v>504</v>
      </c>
      <c r="F483" s="54" t="s">
        <v>412</v>
      </c>
      <c r="G483" s="87" t="s">
        <v>2618</v>
      </c>
      <c r="H483" s="87" t="s">
        <v>1700</v>
      </c>
      <c r="I483" s="55" t="s">
        <v>1453</v>
      </c>
      <c r="J483" s="54" t="s">
        <v>2584</v>
      </c>
      <c r="K483" s="90" t="str">
        <f t="shared" si="7"/>
        <v>F</v>
      </c>
      <c r="L483">
        <v>371</v>
      </c>
    </row>
    <row r="484" spans="1:12" hidden="1">
      <c r="A484" s="81" t="s">
        <v>2040</v>
      </c>
      <c r="B484" s="88" t="str">
        <f>_xlfn.XLOOKUP(Tabla8[[#This Row],[Codigo Area Liquidacion]],TBLAREA[PLANTA],TBLAREA[PROG])</f>
        <v>13</v>
      </c>
      <c r="C484" s="54" t="s">
        <v>11</v>
      </c>
      <c r="D484" s="88" t="str">
        <f>Tabla8[[#This Row],[Numero Documento]]&amp;Tabla8[[#This Row],[PROG]]&amp;LEFT(Tabla8[[#This Row],[Tipo Empleado]],3)</f>
        <v>0011276429513FIJ</v>
      </c>
      <c r="E484" s="87" t="s">
        <v>528</v>
      </c>
      <c r="F484" s="54" t="s">
        <v>8</v>
      </c>
      <c r="G484" s="87" t="s">
        <v>2618</v>
      </c>
      <c r="H484" s="87" t="s">
        <v>1700</v>
      </c>
      <c r="I484" s="55" t="s">
        <v>1453</v>
      </c>
      <c r="J484" s="54" t="s">
        <v>2584</v>
      </c>
      <c r="K484" s="90" t="str">
        <f t="shared" si="7"/>
        <v>F</v>
      </c>
      <c r="L484">
        <v>384</v>
      </c>
    </row>
    <row r="485" spans="1:12" hidden="1">
      <c r="A485" s="81" t="s">
        <v>1117</v>
      </c>
      <c r="B485" s="88" t="str">
        <f>_xlfn.XLOOKUP(Tabla8[[#This Row],[Codigo Area Liquidacion]],TBLAREA[PLANTA],TBLAREA[PROG])</f>
        <v>13</v>
      </c>
      <c r="C485" s="54" t="s">
        <v>11</v>
      </c>
      <c r="D485" s="88" t="str">
        <f>Tabla8[[#This Row],[Numero Documento]]&amp;Tabla8[[#This Row],[PROG]]&amp;LEFT(Tabla8[[#This Row],[Tipo Empleado]],3)</f>
        <v>0011417563113FIJ</v>
      </c>
      <c r="E485" s="87" t="s">
        <v>226</v>
      </c>
      <c r="F485" s="54" t="s">
        <v>228</v>
      </c>
      <c r="G485" s="87" t="s">
        <v>2618</v>
      </c>
      <c r="H485" s="87" t="s">
        <v>1700</v>
      </c>
      <c r="I485" s="55" t="s">
        <v>1453</v>
      </c>
      <c r="J485" s="54" t="s">
        <v>2583</v>
      </c>
      <c r="K485" s="90" t="str">
        <f t="shared" si="7"/>
        <v>M</v>
      </c>
      <c r="L485">
        <v>420</v>
      </c>
    </row>
    <row r="486" spans="1:12" hidden="1">
      <c r="A486" s="81" t="s">
        <v>2027</v>
      </c>
      <c r="B486" s="88" t="str">
        <f>_xlfn.XLOOKUP(Tabla8[[#This Row],[Codigo Area Liquidacion]],TBLAREA[PLANTA],TBLAREA[PROG])</f>
        <v>13</v>
      </c>
      <c r="C486" s="54" t="s">
        <v>11</v>
      </c>
      <c r="D486" s="88" t="str">
        <f>Tabla8[[#This Row],[Numero Documento]]&amp;Tabla8[[#This Row],[PROG]]&amp;LEFT(Tabla8[[#This Row],[Tipo Empleado]],3)</f>
        <v>0011422265613FIJ</v>
      </c>
      <c r="E486" s="87" t="s">
        <v>1533</v>
      </c>
      <c r="F486" s="54" t="s">
        <v>27</v>
      </c>
      <c r="G486" s="87" t="s">
        <v>2618</v>
      </c>
      <c r="H486" s="87" t="s">
        <v>1700</v>
      </c>
      <c r="I486" s="55" t="s">
        <v>1453</v>
      </c>
      <c r="J486" s="54" t="s">
        <v>2583</v>
      </c>
      <c r="K486" s="90" t="str">
        <f t="shared" si="7"/>
        <v>M</v>
      </c>
      <c r="L486">
        <v>421</v>
      </c>
    </row>
    <row r="487" spans="1:12" hidden="1">
      <c r="A487" s="81" t="s">
        <v>3064</v>
      </c>
      <c r="B487" s="88" t="str">
        <f>_xlfn.XLOOKUP(Tabla8[[#This Row],[Codigo Area Liquidacion]],TBLAREA[PLANTA],TBLAREA[PROG])</f>
        <v>01</v>
      </c>
      <c r="C487" s="54" t="s">
        <v>2510</v>
      </c>
      <c r="D487" s="88" t="str">
        <f>Tabla8[[#This Row],[Numero Documento]]&amp;Tabla8[[#This Row],[PROG]]&amp;LEFT(Tabla8[[#This Row],[Tipo Empleado]],3)</f>
        <v>0011425850201EMP</v>
      </c>
      <c r="E487" s="87" t="s">
        <v>3063</v>
      </c>
      <c r="F487" s="54" t="s">
        <v>256</v>
      </c>
      <c r="G487" s="87" t="s">
        <v>2581</v>
      </c>
      <c r="H487" s="87" t="s">
        <v>1700</v>
      </c>
      <c r="I487" s="55" t="s">
        <v>1453</v>
      </c>
      <c r="J487" s="54" t="s">
        <v>2584</v>
      </c>
      <c r="K487" s="90" t="str">
        <f t="shared" si="7"/>
        <v>F</v>
      </c>
      <c r="L487">
        <v>422</v>
      </c>
    </row>
    <row r="488" spans="1:12" hidden="1">
      <c r="A488" s="81" t="s">
        <v>1288</v>
      </c>
      <c r="B488" s="88" t="str">
        <f>_xlfn.XLOOKUP(Tabla8[[#This Row],[Codigo Area Liquidacion]],TBLAREA[PLANTA],TBLAREA[PROG])</f>
        <v>13</v>
      </c>
      <c r="C488" s="54" t="s">
        <v>11</v>
      </c>
      <c r="D488" s="88" t="str">
        <f>Tabla8[[#This Row],[Numero Documento]]&amp;Tabla8[[#This Row],[PROG]]&amp;LEFT(Tabla8[[#This Row],[Tipo Empleado]],3)</f>
        <v>0011474266113FIJ</v>
      </c>
      <c r="E488" s="87" t="s">
        <v>139</v>
      </c>
      <c r="F488" s="54" t="s">
        <v>140</v>
      </c>
      <c r="G488" s="87" t="s">
        <v>2618</v>
      </c>
      <c r="H488" s="87" t="s">
        <v>1700</v>
      </c>
      <c r="I488" s="55" t="s">
        <v>1453</v>
      </c>
      <c r="J488" s="54" t="s">
        <v>2584</v>
      </c>
      <c r="K488" s="90" t="str">
        <f t="shared" si="7"/>
        <v>F</v>
      </c>
      <c r="L488">
        <v>430</v>
      </c>
    </row>
    <row r="489" spans="1:12" hidden="1">
      <c r="A489" s="81" t="s">
        <v>2944</v>
      </c>
      <c r="B489" s="88" t="str">
        <f>_xlfn.XLOOKUP(Tabla8[[#This Row],[Codigo Area Liquidacion]],TBLAREA[PLANTA],TBLAREA[PROG])</f>
        <v>01</v>
      </c>
      <c r="C489" s="54" t="s">
        <v>2510</v>
      </c>
      <c r="D489" s="88" t="str">
        <f>Tabla8[[#This Row],[Numero Documento]]&amp;Tabla8[[#This Row],[PROG]]&amp;LEFT(Tabla8[[#This Row],[Tipo Empleado]],3)</f>
        <v>0011494758301EMP</v>
      </c>
      <c r="E489" s="87" t="s">
        <v>2943</v>
      </c>
      <c r="F489" s="54" t="s">
        <v>1539</v>
      </c>
      <c r="G489" s="87" t="s">
        <v>2581</v>
      </c>
      <c r="H489" s="87" t="s">
        <v>1700</v>
      </c>
      <c r="I489" s="55" t="s">
        <v>1453</v>
      </c>
      <c r="J489" s="54" t="s">
        <v>2584</v>
      </c>
      <c r="K489" s="90" t="str">
        <f t="shared" si="7"/>
        <v>F</v>
      </c>
      <c r="L489">
        <v>437</v>
      </c>
    </row>
    <row r="490" spans="1:12" hidden="1">
      <c r="A490" s="81" t="s">
        <v>1202</v>
      </c>
      <c r="B490" s="88" t="str">
        <f>_xlfn.XLOOKUP(Tabla8[[#This Row],[Codigo Area Liquidacion]],TBLAREA[PLANTA],TBLAREA[PROG])</f>
        <v>13</v>
      </c>
      <c r="C490" s="54" t="s">
        <v>11</v>
      </c>
      <c r="D490" s="88" t="str">
        <f>Tabla8[[#This Row],[Numero Documento]]&amp;Tabla8[[#This Row],[PROG]]&amp;LEFT(Tabla8[[#This Row],[Tipo Empleado]],3)</f>
        <v>0011524115013FIJ</v>
      </c>
      <c r="E490" s="87" t="s">
        <v>502</v>
      </c>
      <c r="F490" s="54" t="s">
        <v>402</v>
      </c>
      <c r="G490" s="87" t="s">
        <v>2618</v>
      </c>
      <c r="H490" s="87" t="s">
        <v>1700</v>
      </c>
      <c r="I490" s="55" t="s">
        <v>1453</v>
      </c>
      <c r="J490" s="54" t="s">
        <v>2583</v>
      </c>
      <c r="K490" s="90" t="str">
        <f t="shared" si="7"/>
        <v>M</v>
      </c>
      <c r="L490">
        <v>443</v>
      </c>
    </row>
    <row r="491" spans="1:12" hidden="1">
      <c r="A491" s="81" t="s">
        <v>2041</v>
      </c>
      <c r="B491" s="88" t="str">
        <f>_xlfn.XLOOKUP(Tabla8[[#This Row],[Codigo Area Liquidacion]],TBLAREA[PLANTA],TBLAREA[PROG])</f>
        <v>13</v>
      </c>
      <c r="C491" s="54" t="s">
        <v>11</v>
      </c>
      <c r="D491" s="88" t="str">
        <f>Tabla8[[#This Row],[Numero Documento]]&amp;Tabla8[[#This Row],[PROG]]&amp;LEFT(Tabla8[[#This Row],[Tipo Empleado]],3)</f>
        <v>0011611101413FIJ</v>
      </c>
      <c r="E491" s="87" t="s">
        <v>2624</v>
      </c>
      <c r="F491" s="54" t="s">
        <v>10</v>
      </c>
      <c r="G491" s="87" t="s">
        <v>2618</v>
      </c>
      <c r="H491" s="87" t="s">
        <v>1700</v>
      </c>
      <c r="I491" s="55" t="s">
        <v>1453</v>
      </c>
      <c r="J491" s="54" t="s">
        <v>2584</v>
      </c>
      <c r="K491" s="90" t="str">
        <f t="shared" si="7"/>
        <v>F</v>
      </c>
      <c r="L491">
        <v>460</v>
      </c>
    </row>
    <row r="492" spans="1:12" hidden="1">
      <c r="A492" s="81" t="s">
        <v>1182</v>
      </c>
      <c r="B492" s="88" t="str">
        <f>_xlfn.XLOOKUP(Tabla8[[#This Row],[Codigo Area Liquidacion]],TBLAREA[PLANTA],TBLAREA[PROG])</f>
        <v>13</v>
      </c>
      <c r="C492" s="54" t="s">
        <v>11</v>
      </c>
      <c r="D492" s="88" t="str">
        <f>Tabla8[[#This Row],[Numero Documento]]&amp;Tabla8[[#This Row],[PROG]]&amp;LEFT(Tabla8[[#This Row],[Tipo Empleado]],3)</f>
        <v>0011648032813FIJ</v>
      </c>
      <c r="E492" s="87" t="s">
        <v>491</v>
      </c>
      <c r="F492" s="54" t="s">
        <v>492</v>
      </c>
      <c r="G492" s="87" t="s">
        <v>2618</v>
      </c>
      <c r="H492" s="87" t="s">
        <v>1700</v>
      </c>
      <c r="I492" s="55" t="s">
        <v>1453</v>
      </c>
      <c r="J492" s="54" t="s">
        <v>2583</v>
      </c>
      <c r="K492" s="90" t="str">
        <f t="shared" si="7"/>
        <v>M</v>
      </c>
      <c r="L492">
        <v>468</v>
      </c>
    </row>
    <row r="493" spans="1:12" hidden="1">
      <c r="A493" s="81" t="s">
        <v>1195</v>
      </c>
      <c r="B493" s="88" t="str">
        <f>_xlfn.XLOOKUP(Tabla8[[#This Row],[Codigo Area Liquidacion]],TBLAREA[PLANTA],TBLAREA[PROG])</f>
        <v>13</v>
      </c>
      <c r="C493" s="54" t="s">
        <v>11</v>
      </c>
      <c r="D493" s="88" t="str">
        <f>Tabla8[[#This Row],[Numero Documento]]&amp;Tabla8[[#This Row],[PROG]]&amp;LEFT(Tabla8[[#This Row],[Tipo Empleado]],3)</f>
        <v>0011681749513FIJ</v>
      </c>
      <c r="E493" s="87" t="s">
        <v>496</v>
      </c>
      <c r="F493" s="54" t="s">
        <v>497</v>
      </c>
      <c r="G493" s="87" t="s">
        <v>2618</v>
      </c>
      <c r="H493" s="87" t="s">
        <v>1700</v>
      </c>
      <c r="I493" s="55" t="s">
        <v>1453</v>
      </c>
      <c r="J493" s="54" t="s">
        <v>2583</v>
      </c>
      <c r="K493" s="90" t="str">
        <f t="shared" si="7"/>
        <v>M</v>
      </c>
      <c r="L493">
        <v>479</v>
      </c>
    </row>
    <row r="494" spans="1:12" hidden="1">
      <c r="A494" s="81" t="s">
        <v>2003</v>
      </c>
      <c r="B494" s="88" t="str">
        <f>_xlfn.XLOOKUP(Tabla8[[#This Row],[Codigo Area Liquidacion]],TBLAREA[PLANTA],TBLAREA[PROG])</f>
        <v>13</v>
      </c>
      <c r="C494" s="54" t="s">
        <v>11</v>
      </c>
      <c r="D494" s="88" t="str">
        <f>Tabla8[[#This Row],[Numero Documento]]&amp;Tabla8[[#This Row],[PROG]]&amp;LEFT(Tabla8[[#This Row],[Tipo Empleado]],3)</f>
        <v>0011760613713FIJ</v>
      </c>
      <c r="E494" s="87" t="s">
        <v>488</v>
      </c>
      <c r="F494" s="54" t="s">
        <v>954</v>
      </c>
      <c r="G494" s="87" t="s">
        <v>2618</v>
      </c>
      <c r="H494" s="87" t="s">
        <v>1700</v>
      </c>
      <c r="I494" s="55" t="s">
        <v>1453</v>
      </c>
      <c r="J494" s="54" t="s">
        <v>2583</v>
      </c>
      <c r="K494" s="90" t="str">
        <f t="shared" si="7"/>
        <v>M</v>
      </c>
      <c r="L494">
        <v>501</v>
      </c>
    </row>
    <row r="495" spans="1:12" hidden="1">
      <c r="A495" s="81" t="s">
        <v>2062</v>
      </c>
      <c r="B495" s="88" t="str">
        <f>_xlfn.XLOOKUP(Tabla8[[#This Row],[Codigo Area Liquidacion]],TBLAREA[PLANTA],TBLAREA[PROG])</f>
        <v>13</v>
      </c>
      <c r="C495" s="54" t="s">
        <v>11</v>
      </c>
      <c r="D495" s="88" t="str">
        <f>Tabla8[[#This Row],[Numero Documento]]&amp;Tabla8[[#This Row],[PROG]]&amp;LEFT(Tabla8[[#This Row],[Tipo Empleado]],3)</f>
        <v>0011761919713FIJ</v>
      </c>
      <c r="E495" s="87" t="s">
        <v>1535</v>
      </c>
      <c r="F495" s="54" t="s">
        <v>10</v>
      </c>
      <c r="G495" s="87" t="s">
        <v>2618</v>
      </c>
      <c r="H495" s="87" t="s">
        <v>1700</v>
      </c>
      <c r="I495" s="55" t="s">
        <v>1453</v>
      </c>
      <c r="J495" s="54" t="s">
        <v>2584</v>
      </c>
      <c r="K495" s="90" t="str">
        <f t="shared" si="7"/>
        <v>F</v>
      </c>
      <c r="L495">
        <v>502</v>
      </c>
    </row>
    <row r="496" spans="1:12" hidden="1">
      <c r="A496" s="81" t="s">
        <v>2023</v>
      </c>
      <c r="B496" s="88" t="str">
        <f>_xlfn.XLOOKUP(Tabla8[[#This Row],[Codigo Area Liquidacion]],TBLAREA[PLANTA],TBLAREA[PROG])</f>
        <v>13</v>
      </c>
      <c r="C496" s="54" t="s">
        <v>11</v>
      </c>
      <c r="D496" s="88" t="str">
        <f>Tabla8[[#This Row],[Numero Documento]]&amp;Tabla8[[#This Row],[PROG]]&amp;LEFT(Tabla8[[#This Row],[Tipo Empleado]],3)</f>
        <v>0011795107913FIJ</v>
      </c>
      <c r="E496" s="87" t="s">
        <v>513</v>
      </c>
      <c r="F496" s="54" t="s">
        <v>27</v>
      </c>
      <c r="G496" s="87" t="s">
        <v>2618</v>
      </c>
      <c r="H496" s="87" t="s">
        <v>1700</v>
      </c>
      <c r="I496" s="55" t="s">
        <v>1453</v>
      </c>
      <c r="J496" s="54" t="s">
        <v>2583</v>
      </c>
      <c r="K496" s="90" t="str">
        <f t="shared" si="7"/>
        <v>M</v>
      </c>
      <c r="L496">
        <v>517</v>
      </c>
    </row>
    <row r="497" spans="1:12" hidden="1">
      <c r="A497" s="81" t="s">
        <v>2022</v>
      </c>
      <c r="B497" s="88" t="str">
        <f>_xlfn.XLOOKUP(Tabla8[[#This Row],[Codigo Area Liquidacion]],TBLAREA[PLANTA],TBLAREA[PROG])</f>
        <v>13</v>
      </c>
      <c r="C497" s="54" t="s">
        <v>11</v>
      </c>
      <c r="D497" s="88" t="str">
        <f>Tabla8[[#This Row],[Numero Documento]]&amp;Tabla8[[#This Row],[PROG]]&amp;LEFT(Tabla8[[#This Row],[Tipo Empleado]],3)</f>
        <v>0011892348113FIJ</v>
      </c>
      <c r="E497" s="87" t="s">
        <v>510</v>
      </c>
      <c r="F497" s="54" t="s">
        <v>95</v>
      </c>
      <c r="G497" s="87" t="s">
        <v>2618</v>
      </c>
      <c r="H497" s="87" t="s">
        <v>1700</v>
      </c>
      <c r="I497" s="55" t="s">
        <v>1453</v>
      </c>
      <c r="J497" s="54" t="s">
        <v>2583</v>
      </c>
      <c r="K497" s="90" t="str">
        <f t="shared" si="7"/>
        <v>M</v>
      </c>
      <c r="L497">
        <v>551</v>
      </c>
    </row>
    <row r="498" spans="1:12" hidden="1">
      <c r="A498" s="81" t="s">
        <v>3033</v>
      </c>
      <c r="B498" s="88" t="str">
        <f>_xlfn.XLOOKUP(Tabla8[[#This Row],[Codigo Area Liquidacion]],TBLAREA[PLANTA],TBLAREA[PROG])</f>
        <v>01</v>
      </c>
      <c r="C498" s="54" t="s">
        <v>2510</v>
      </c>
      <c r="D498" s="88" t="str">
        <f>Tabla8[[#This Row],[Numero Documento]]&amp;Tabla8[[#This Row],[PROG]]&amp;LEFT(Tabla8[[#This Row],[Tipo Empleado]],3)</f>
        <v>0011892817501EMP</v>
      </c>
      <c r="E498" s="87" t="s">
        <v>3032</v>
      </c>
      <c r="F498" s="54" t="s">
        <v>1004</v>
      </c>
      <c r="G498" s="87" t="s">
        <v>2581</v>
      </c>
      <c r="H498" s="87" t="s">
        <v>1700</v>
      </c>
      <c r="I498" s="55" t="s">
        <v>1453</v>
      </c>
      <c r="J498" s="54" t="s">
        <v>2584</v>
      </c>
      <c r="K498" s="90" t="str">
        <f t="shared" si="7"/>
        <v>F</v>
      </c>
      <c r="L498">
        <v>552</v>
      </c>
    </row>
    <row r="499" spans="1:12" hidden="1">
      <c r="A499" s="81" t="s">
        <v>2029</v>
      </c>
      <c r="B499" s="88" t="str">
        <f>_xlfn.XLOOKUP(Tabla8[[#This Row],[Codigo Area Liquidacion]],TBLAREA[PLANTA],TBLAREA[PROG])</f>
        <v>13</v>
      </c>
      <c r="C499" s="54" t="s">
        <v>11</v>
      </c>
      <c r="D499" s="88" t="str">
        <f>Tabla8[[#This Row],[Numero Documento]]&amp;Tabla8[[#This Row],[PROG]]&amp;LEFT(Tabla8[[#This Row],[Tipo Empleado]],3)</f>
        <v>0011946116813FIJ</v>
      </c>
      <c r="E499" s="87" t="s">
        <v>1542</v>
      </c>
      <c r="F499" s="54" t="s">
        <v>27</v>
      </c>
      <c r="G499" s="87" t="s">
        <v>2618</v>
      </c>
      <c r="H499" s="87" t="s">
        <v>1700</v>
      </c>
      <c r="I499" s="55" t="s">
        <v>1453</v>
      </c>
      <c r="J499" s="54" t="s">
        <v>2583</v>
      </c>
      <c r="K499" s="90" t="str">
        <f t="shared" si="7"/>
        <v>M</v>
      </c>
      <c r="L499">
        <v>567</v>
      </c>
    </row>
    <row r="500" spans="1:12" hidden="1">
      <c r="A500" s="81" t="s">
        <v>2004</v>
      </c>
      <c r="B500" s="88" t="str">
        <f>_xlfn.XLOOKUP(Tabla8[[#This Row],[Codigo Area Liquidacion]],TBLAREA[PLANTA],TBLAREA[PROG])</f>
        <v>13</v>
      </c>
      <c r="C500" s="54" t="s">
        <v>11</v>
      </c>
      <c r="D500" s="88" t="str">
        <f>Tabla8[[#This Row],[Numero Documento]]&amp;Tabla8[[#This Row],[PROG]]&amp;LEFT(Tabla8[[#This Row],[Tipo Empleado]],3)</f>
        <v>0020045549113FIJ</v>
      </c>
      <c r="E500" s="87" t="s">
        <v>490</v>
      </c>
      <c r="F500" s="54" t="s">
        <v>27</v>
      </c>
      <c r="G500" s="87" t="s">
        <v>2618</v>
      </c>
      <c r="H500" s="87" t="s">
        <v>1700</v>
      </c>
      <c r="I500" s="55" t="s">
        <v>1453</v>
      </c>
      <c r="J500" s="54" t="s">
        <v>2583</v>
      </c>
      <c r="K500" s="90" t="str">
        <f t="shared" si="7"/>
        <v>M</v>
      </c>
      <c r="L500">
        <v>572</v>
      </c>
    </row>
    <row r="501" spans="1:12" hidden="1">
      <c r="A501" s="81" t="s">
        <v>2017</v>
      </c>
      <c r="B501" s="88" t="str">
        <f>_xlfn.XLOOKUP(Tabla8[[#This Row],[Codigo Area Liquidacion]],TBLAREA[PLANTA],TBLAREA[PROG])</f>
        <v>13</v>
      </c>
      <c r="C501" s="54" t="s">
        <v>11</v>
      </c>
      <c r="D501" s="88" t="str">
        <f>Tabla8[[#This Row],[Numero Documento]]&amp;Tabla8[[#This Row],[PROG]]&amp;LEFT(Tabla8[[#This Row],[Tipo Empleado]],3)</f>
        <v>0020045551713FIJ</v>
      </c>
      <c r="E501" s="87" t="s">
        <v>505</v>
      </c>
      <c r="F501" s="54" t="s">
        <v>27</v>
      </c>
      <c r="G501" s="87" t="s">
        <v>2618</v>
      </c>
      <c r="H501" s="87" t="s">
        <v>1700</v>
      </c>
      <c r="I501" s="55" t="s">
        <v>1453</v>
      </c>
      <c r="J501" s="54" t="s">
        <v>2583</v>
      </c>
      <c r="K501" s="90" t="str">
        <f t="shared" si="7"/>
        <v>M</v>
      </c>
      <c r="L501">
        <v>573</v>
      </c>
    </row>
    <row r="502" spans="1:12" hidden="1">
      <c r="A502" s="81" t="s">
        <v>1260</v>
      </c>
      <c r="B502" s="88" t="str">
        <f>_xlfn.XLOOKUP(Tabla8[[#This Row],[Codigo Area Liquidacion]],TBLAREA[PLANTA],TBLAREA[PROG])</f>
        <v>13</v>
      </c>
      <c r="C502" s="54" t="s">
        <v>11</v>
      </c>
      <c r="D502" s="88" t="str">
        <f>Tabla8[[#This Row],[Numero Documento]]&amp;Tabla8[[#This Row],[PROG]]&amp;LEFT(Tabla8[[#This Row],[Tipo Empleado]],3)</f>
        <v>0020045932913FIJ</v>
      </c>
      <c r="E502" s="87" t="s">
        <v>531</v>
      </c>
      <c r="F502" s="54" t="s">
        <v>27</v>
      </c>
      <c r="G502" s="87" t="s">
        <v>2618</v>
      </c>
      <c r="H502" s="87" t="s">
        <v>1700</v>
      </c>
      <c r="I502" s="55" t="s">
        <v>1453</v>
      </c>
      <c r="J502" s="54" t="s">
        <v>2583</v>
      </c>
      <c r="K502" s="90" t="str">
        <f t="shared" si="7"/>
        <v>M</v>
      </c>
      <c r="L502">
        <v>574</v>
      </c>
    </row>
    <row r="503" spans="1:12" hidden="1">
      <c r="A503" s="81" t="s">
        <v>2025</v>
      </c>
      <c r="B503" s="88" t="str">
        <f>_xlfn.XLOOKUP(Tabla8[[#This Row],[Codigo Area Liquidacion]],TBLAREA[PLANTA],TBLAREA[PROG])</f>
        <v>13</v>
      </c>
      <c r="C503" s="54" t="s">
        <v>11</v>
      </c>
      <c r="D503" s="88" t="str">
        <f>Tabla8[[#This Row],[Numero Documento]]&amp;Tabla8[[#This Row],[PROG]]&amp;LEFT(Tabla8[[#This Row],[Tipo Empleado]],3)</f>
        <v>0020126062713FIJ</v>
      </c>
      <c r="E503" s="87" t="s">
        <v>515</v>
      </c>
      <c r="F503" s="54" t="s">
        <v>27</v>
      </c>
      <c r="G503" s="87" t="s">
        <v>2618</v>
      </c>
      <c r="H503" s="87" t="s">
        <v>1700</v>
      </c>
      <c r="I503" s="55" t="s">
        <v>1453</v>
      </c>
      <c r="J503" s="54" t="s">
        <v>2583</v>
      </c>
      <c r="K503" s="90" t="str">
        <f t="shared" si="7"/>
        <v>M</v>
      </c>
      <c r="L503">
        <v>578</v>
      </c>
    </row>
    <row r="504" spans="1:12" hidden="1">
      <c r="A504" s="81" t="s">
        <v>2314</v>
      </c>
      <c r="B504" s="88" t="str">
        <f>_xlfn.XLOOKUP(Tabla8[[#This Row],[Codigo Area Liquidacion]],TBLAREA[PLANTA],TBLAREA[PROG])</f>
        <v>01</v>
      </c>
      <c r="C504" s="54" t="s">
        <v>2510</v>
      </c>
      <c r="D504" s="88" t="str">
        <f>Tabla8[[#This Row],[Numero Documento]]&amp;Tabla8[[#This Row],[PROG]]&amp;LEFT(Tabla8[[#This Row],[Tipo Empleado]],3)</f>
        <v>0020144258901EMP</v>
      </c>
      <c r="E504" s="87" t="s">
        <v>1660</v>
      </c>
      <c r="F504" s="54" t="s">
        <v>100</v>
      </c>
      <c r="G504" s="87" t="s">
        <v>2581</v>
      </c>
      <c r="H504" s="87" t="s">
        <v>1700</v>
      </c>
      <c r="I504" s="55" t="s">
        <v>1453</v>
      </c>
      <c r="J504" s="54" t="s">
        <v>2584</v>
      </c>
      <c r="K504" s="90" t="str">
        <f t="shared" si="7"/>
        <v>F</v>
      </c>
      <c r="L504">
        <v>579</v>
      </c>
    </row>
    <row r="505" spans="1:12" hidden="1">
      <c r="A505" s="81" t="s">
        <v>2010</v>
      </c>
      <c r="B505" s="88" t="str">
        <f>_xlfn.XLOOKUP(Tabla8[[#This Row],[Codigo Area Liquidacion]],TBLAREA[PLANTA],TBLAREA[PROG])</f>
        <v>13</v>
      </c>
      <c r="C505" s="54" t="s">
        <v>11</v>
      </c>
      <c r="D505" s="88" t="str">
        <f>Tabla8[[#This Row],[Numero Documento]]&amp;Tabla8[[#This Row],[PROG]]&amp;LEFT(Tabla8[[#This Row],[Tipo Empleado]],3)</f>
        <v>0130025572413FIJ</v>
      </c>
      <c r="E505" s="87" t="s">
        <v>1550</v>
      </c>
      <c r="F505" s="54" t="s">
        <v>27</v>
      </c>
      <c r="G505" s="87" t="s">
        <v>2618</v>
      </c>
      <c r="H505" s="87" t="s">
        <v>1700</v>
      </c>
      <c r="I505" s="55" t="s">
        <v>1453</v>
      </c>
      <c r="J505" s="54" t="s">
        <v>2583</v>
      </c>
      <c r="K505" s="90" t="str">
        <f t="shared" si="7"/>
        <v>M</v>
      </c>
      <c r="L505">
        <v>635</v>
      </c>
    </row>
    <row r="506" spans="1:12" hidden="1">
      <c r="A506" s="81" t="s">
        <v>2063</v>
      </c>
      <c r="B506" s="88" t="str">
        <f>_xlfn.XLOOKUP(Tabla8[[#This Row],[Codigo Area Liquidacion]],TBLAREA[PLANTA],TBLAREA[PROG])</f>
        <v>13</v>
      </c>
      <c r="C506" s="54" t="s">
        <v>11</v>
      </c>
      <c r="D506" s="88" t="str">
        <f>Tabla8[[#This Row],[Numero Documento]]&amp;Tabla8[[#This Row],[PROG]]&amp;LEFT(Tabla8[[#This Row],[Tipo Empleado]],3)</f>
        <v>0310285647713FIJ</v>
      </c>
      <c r="E506" s="87" t="s">
        <v>546</v>
      </c>
      <c r="F506" s="54" t="s">
        <v>8</v>
      </c>
      <c r="G506" s="87" t="s">
        <v>2618</v>
      </c>
      <c r="H506" s="87" t="s">
        <v>1700</v>
      </c>
      <c r="I506" s="55" t="s">
        <v>1453</v>
      </c>
      <c r="J506" s="54" t="s">
        <v>2584</v>
      </c>
      <c r="K506" s="90" t="str">
        <f t="shared" si="7"/>
        <v>F</v>
      </c>
      <c r="L506">
        <v>767</v>
      </c>
    </row>
    <row r="507" spans="1:12" hidden="1">
      <c r="A507" s="81" t="s">
        <v>2039</v>
      </c>
      <c r="B507" s="88" t="str">
        <f>_xlfn.XLOOKUP(Tabla8[[#This Row],[Codigo Area Liquidacion]],TBLAREA[PLANTA],TBLAREA[PROG])</f>
        <v>13</v>
      </c>
      <c r="C507" s="54" t="s">
        <v>11</v>
      </c>
      <c r="D507" s="88" t="str">
        <f>Tabla8[[#This Row],[Numero Documento]]&amp;Tabla8[[#This Row],[PROG]]&amp;LEFT(Tabla8[[#This Row],[Tipo Empleado]],3)</f>
        <v>0310377971013FIJ</v>
      </c>
      <c r="E507" s="87" t="s">
        <v>526</v>
      </c>
      <c r="F507" s="54" t="s">
        <v>179</v>
      </c>
      <c r="G507" s="87" t="s">
        <v>2618</v>
      </c>
      <c r="H507" s="87" t="s">
        <v>1700</v>
      </c>
      <c r="I507" s="55" t="s">
        <v>1453</v>
      </c>
      <c r="J507" s="54" t="s">
        <v>2584</v>
      </c>
      <c r="K507" s="90" t="str">
        <f t="shared" si="7"/>
        <v>F</v>
      </c>
      <c r="L507">
        <v>782</v>
      </c>
    </row>
    <row r="508" spans="1:12" hidden="1">
      <c r="A508" s="81" t="s">
        <v>2054</v>
      </c>
      <c r="B508" s="88" t="str">
        <f>_xlfn.XLOOKUP(Tabla8[[#This Row],[Codigo Area Liquidacion]],TBLAREA[PLANTA],TBLAREA[PROG])</f>
        <v>13</v>
      </c>
      <c r="C508" s="54" t="s">
        <v>11</v>
      </c>
      <c r="D508" s="88" t="str">
        <f>Tabla8[[#This Row],[Numero Documento]]&amp;Tabla8[[#This Row],[PROG]]&amp;LEFT(Tabla8[[#This Row],[Tipo Empleado]],3)</f>
        <v>0370007995113FIJ</v>
      </c>
      <c r="E508" s="87" t="s">
        <v>540</v>
      </c>
      <c r="F508" s="54" t="s">
        <v>514</v>
      </c>
      <c r="G508" s="87" t="s">
        <v>2618</v>
      </c>
      <c r="H508" s="87" t="s">
        <v>1700</v>
      </c>
      <c r="I508" s="55" t="s">
        <v>1453</v>
      </c>
      <c r="J508" s="54" t="s">
        <v>2583</v>
      </c>
      <c r="K508" s="90" t="str">
        <f t="shared" si="7"/>
        <v>M</v>
      </c>
      <c r="L508">
        <v>816</v>
      </c>
    </row>
    <row r="509" spans="1:12" hidden="1">
      <c r="A509" s="81" t="s">
        <v>2042</v>
      </c>
      <c r="B509" s="88" t="str">
        <f>_xlfn.XLOOKUP(Tabla8[[#This Row],[Codigo Area Liquidacion]],TBLAREA[PLANTA],TBLAREA[PROG])</f>
        <v>13</v>
      </c>
      <c r="C509" s="54" t="s">
        <v>11</v>
      </c>
      <c r="D509" s="88" t="str">
        <f>Tabla8[[#This Row],[Numero Documento]]&amp;Tabla8[[#This Row],[PROG]]&amp;LEFT(Tabla8[[#This Row],[Tipo Empleado]],3)</f>
        <v>0370082513013FIJ</v>
      </c>
      <c r="E509" s="87" t="s">
        <v>530</v>
      </c>
      <c r="F509" s="54" t="s">
        <v>10</v>
      </c>
      <c r="G509" s="87" t="s">
        <v>2618</v>
      </c>
      <c r="H509" s="87" t="s">
        <v>1700</v>
      </c>
      <c r="I509" s="55" t="s">
        <v>1453</v>
      </c>
      <c r="J509" s="54" t="s">
        <v>2584</v>
      </c>
      <c r="K509" s="90" t="str">
        <f t="shared" si="7"/>
        <v>F</v>
      </c>
      <c r="L509">
        <v>821</v>
      </c>
    </row>
    <row r="510" spans="1:12" hidden="1">
      <c r="A510" s="81" t="s">
        <v>2008</v>
      </c>
      <c r="B510" s="88" t="str">
        <f>_xlfn.XLOOKUP(Tabla8[[#This Row],[Codigo Area Liquidacion]],TBLAREA[PLANTA],TBLAREA[PROG])</f>
        <v>13</v>
      </c>
      <c r="C510" s="54" t="s">
        <v>11</v>
      </c>
      <c r="D510" s="88" t="str">
        <f>Tabla8[[#This Row],[Numero Documento]]&amp;Tabla8[[#This Row],[PROG]]&amp;LEFT(Tabla8[[#This Row],[Tipo Empleado]],3)</f>
        <v>0400001497913FIJ</v>
      </c>
      <c r="E510" s="87" t="s">
        <v>1033</v>
      </c>
      <c r="F510" s="54" t="s">
        <v>127</v>
      </c>
      <c r="G510" s="87" t="s">
        <v>2618</v>
      </c>
      <c r="H510" s="87" t="s">
        <v>1700</v>
      </c>
      <c r="I510" s="55" t="s">
        <v>1453</v>
      </c>
      <c r="J510" s="54" t="s">
        <v>2583</v>
      </c>
      <c r="K510" s="90" t="str">
        <f t="shared" si="7"/>
        <v>M</v>
      </c>
      <c r="L510">
        <v>828</v>
      </c>
    </row>
    <row r="511" spans="1:12" hidden="1">
      <c r="A511" s="81" t="s">
        <v>2056</v>
      </c>
      <c r="B511" s="88" t="str">
        <f>_xlfn.XLOOKUP(Tabla8[[#This Row],[Codigo Area Liquidacion]],TBLAREA[PLANTA],TBLAREA[PROG])</f>
        <v>13</v>
      </c>
      <c r="C511" s="54" t="s">
        <v>11</v>
      </c>
      <c r="D511" s="88" t="str">
        <f>Tabla8[[#This Row],[Numero Documento]]&amp;Tabla8[[#This Row],[PROG]]&amp;LEFT(Tabla8[[#This Row],[Tipo Empleado]],3)</f>
        <v>0400001570313FIJ</v>
      </c>
      <c r="E511" s="87" t="s">
        <v>544</v>
      </c>
      <c r="F511" s="54" t="s">
        <v>95</v>
      </c>
      <c r="G511" s="87" t="s">
        <v>2618</v>
      </c>
      <c r="H511" s="87" t="s">
        <v>1700</v>
      </c>
      <c r="I511" s="55" t="s">
        <v>1453</v>
      </c>
      <c r="J511" s="54" t="s">
        <v>2583</v>
      </c>
      <c r="K511" s="90" t="str">
        <f t="shared" si="7"/>
        <v>M</v>
      </c>
      <c r="L511">
        <v>829</v>
      </c>
    </row>
    <row r="512" spans="1:12" hidden="1">
      <c r="A512" s="81" t="s">
        <v>2047</v>
      </c>
      <c r="B512" s="88" t="str">
        <f>_xlfn.XLOOKUP(Tabla8[[#This Row],[Codigo Area Liquidacion]],TBLAREA[PLANTA],TBLAREA[PROG])</f>
        <v>13</v>
      </c>
      <c r="C512" s="54" t="s">
        <v>11</v>
      </c>
      <c r="D512" s="88" t="str">
        <f>Tabla8[[#This Row],[Numero Documento]]&amp;Tabla8[[#This Row],[PROG]]&amp;LEFT(Tabla8[[#This Row],[Tipo Empleado]],3)</f>
        <v>0400001601613FIJ</v>
      </c>
      <c r="E512" s="87" t="s">
        <v>1042</v>
      </c>
      <c r="F512" s="54" t="s">
        <v>127</v>
      </c>
      <c r="G512" s="87" t="s">
        <v>2618</v>
      </c>
      <c r="H512" s="87" t="s">
        <v>1700</v>
      </c>
      <c r="I512" s="55" t="s">
        <v>1453</v>
      </c>
      <c r="J512" s="54" t="s">
        <v>2583</v>
      </c>
      <c r="K512" s="90" t="str">
        <f t="shared" si="7"/>
        <v>M</v>
      </c>
      <c r="L512">
        <v>830</v>
      </c>
    </row>
    <row r="513" spans="1:12" hidden="1">
      <c r="A513" s="81" t="s">
        <v>2060</v>
      </c>
      <c r="B513" s="88" t="str">
        <f>_xlfn.XLOOKUP(Tabla8[[#This Row],[Codigo Area Liquidacion]],TBLAREA[PLANTA],TBLAREA[PROG])</f>
        <v>13</v>
      </c>
      <c r="C513" s="54" t="s">
        <v>11</v>
      </c>
      <c r="D513" s="88" t="str">
        <f>Tabla8[[#This Row],[Numero Documento]]&amp;Tabla8[[#This Row],[PROG]]&amp;LEFT(Tabla8[[#This Row],[Tipo Empleado]],3)</f>
        <v>0400001791513FIJ</v>
      </c>
      <c r="E513" s="87" t="s">
        <v>1044</v>
      </c>
      <c r="F513" s="54" t="s">
        <v>10</v>
      </c>
      <c r="G513" s="87" t="s">
        <v>2618</v>
      </c>
      <c r="H513" s="87" t="s">
        <v>1700</v>
      </c>
      <c r="I513" s="55" t="s">
        <v>1453</v>
      </c>
      <c r="J513" s="54" t="s">
        <v>2584</v>
      </c>
      <c r="K513" s="90" t="str">
        <f t="shared" si="7"/>
        <v>F</v>
      </c>
      <c r="L513">
        <v>831</v>
      </c>
    </row>
    <row r="514" spans="1:12" hidden="1">
      <c r="A514" s="81" t="s">
        <v>2011</v>
      </c>
      <c r="B514" s="88" t="str">
        <f>_xlfn.XLOOKUP(Tabla8[[#This Row],[Codigo Area Liquidacion]],TBLAREA[PLANTA],TBLAREA[PROG])</f>
        <v>13</v>
      </c>
      <c r="C514" s="54" t="s">
        <v>11</v>
      </c>
      <c r="D514" s="88" t="str">
        <f>Tabla8[[#This Row],[Numero Documento]]&amp;Tabla8[[#This Row],[PROG]]&amp;LEFT(Tabla8[[#This Row],[Tipo Empleado]],3)</f>
        <v>0400001792313FIJ</v>
      </c>
      <c r="E514" s="87" t="s">
        <v>1035</v>
      </c>
      <c r="F514" s="54" t="s">
        <v>385</v>
      </c>
      <c r="G514" s="87" t="s">
        <v>2618</v>
      </c>
      <c r="H514" s="87" t="s">
        <v>1700</v>
      </c>
      <c r="I514" s="55" t="s">
        <v>1453</v>
      </c>
      <c r="J514" s="54" t="s">
        <v>2583</v>
      </c>
      <c r="K514" s="90" t="str">
        <f t="shared" si="7"/>
        <v>M</v>
      </c>
      <c r="L514">
        <v>832</v>
      </c>
    </row>
    <row r="515" spans="1:12" hidden="1">
      <c r="A515" s="81" t="s">
        <v>2050</v>
      </c>
      <c r="B515" s="88" t="str">
        <f>_xlfn.XLOOKUP(Tabla8[[#This Row],[Codigo Area Liquidacion]],TBLAREA[PLANTA],TBLAREA[PROG])</f>
        <v>13</v>
      </c>
      <c r="C515" s="54" t="s">
        <v>11</v>
      </c>
      <c r="D515" s="88" t="str">
        <f>Tabla8[[#This Row],[Numero Documento]]&amp;Tabla8[[#This Row],[PROG]]&amp;LEFT(Tabla8[[#This Row],[Tipo Empleado]],3)</f>
        <v>0400007483313FIJ</v>
      </c>
      <c r="E515" s="87" t="s">
        <v>539</v>
      </c>
      <c r="F515" s="54" t="s">
        <v>127</v>
      </c>
      <c r="G515" s="87" t="s">
        <v>2618</v>
      </c>
      <c r="H515" s="87" t="s">
        <v>1700</v>
      </c>
      <c r="I515" s="55" t="s">
        <v>1453</v>
      </c>
      <c r="J515" s="54" t="s">
        <v>2583</v>
      </c>
      <c r="K515" s="90" t="str">
        <f t="shared" si="7"/>
        <v>M</v>
      </c>
      <c r="L515">
        <v>833</v>
      </c>
    </row>
    <row r="516" spans="1:12" hidden="1">
      <c r="A516" s="84" t="s">
        <v>2021</v>
      </c>
      <c r="B516" s="88" t="str">
        <f>_xlfn.XLOOKUP(Tabla8[[#This Row],[Codigo Area Liquidacion]],TBLAREA[PLANTA],TBLAREA[PROG])</f>
        <v>13</v>
      </c>
      <c r="C516" s="54" t="s">
        <v>11</v>
      </c>
      <c r="D516" s="88" t="str">
        <f>Tabla8[[#This Row],[Numero Documento]]&amp;Tabla8[[#This Row],[PROG]]&amp;LEFT(Tabla8[[#This Row],[Tipo Empleado]],3)</f>
        <v>0400009152213FIJ</v>
      </c>
      <c r="E516" s="87" t="s">
        <v>1393</v>
      </c>
      <c r="F516" s="54" t="s">
        <v>27</v>
      </c>
      <c r="G516" s="87" t="s">
        <v>2618</v>
      </c>
      <c r="H516" s="87" t="s">
        <v>1700</v>
      </c>
      <c r="I516" s="55" t="s">
        <v>1453</v>
      </c>
      <c r="J516" s="54" t="s">
        <v>2583</v>
      </c>
      <c r="K516" s="90" t="str">
        <f t="shared" ref="K516:K579" si="8">LEFT(J516,1)</f>
        <v>M</v>
      </c>
      <c r="L516">
        <v>834</v>
      </c>
    </row>
    <row r="517" spans="1:12" hidden="1">
      <c r="A517" s="81" t="s">
        <v>2044</v>
      </c>
      <c r="B517" s="88" t="str">
        <f>_xlfn.XLOOKUP(Tabla8[[#This Row],[Codigo Area Liquidacion]],TBLAREA[PLANTA],TBLAREA[PROG])</f>
        <v>13</v>
      </c>
      <c r="C517" s="54" t="s">
        <v>11</v>
      </c>
      <c r="D517" s="88" t="str">
        <f>Tabla8[[#This Row],[Numero Documento]]&amp;Tabla8[[#This Row],[PROG]]&amp;LEFT(Tabla8[[#This Row],[Tipo Empleado]],3)</f>
        <v>0400010417613FIJ</v>
      </c>
      <c r="E517" s="87" t="s">
        <v>1040</v>
      </c>
      <c r="F517" s="54" t="s">
        <v>1041</v>
      </c>
      <c r="G517" s="87" t="s">
        <v>2618</v>
      </c>
      <c r="H517" s="87" t="s">
        <v>1700</v>
      </c>
      <c r="I517" s="55" t="s">
        <v>1453</v>
      </c>
      <c r="J517" s="54" t="s">
        <v>2583</v>
      </c>
      <c r="K517" s="90" t="str">
        <f t="shared" si="8"/>
        <v>M</v>
      </c>
      <c r="L517">
        <v>835</v>
      </c>
    </row>
    <row r="518" spans="1:12" hidden="1">
      <c r="A518" s="81" t="s">
        <v>2024</v>
      </c>
      <c r="B518" s="88" t="str">
        <f>_xlfn.XLOOKUP(Tabla8[[#This Row],[Codigo Area Liquidacion]],TBLAREA[PLANTA],TBLAREA[PROG])</f>
        <v>13</v>
      </c>
      <c r="C518" s="54" t="s">
        <v>11</v>
      </c>
      <c r="D518" s="88" t="str">
        <f>Tabla8[[#This Row],[Numero Documento]]&amp;Tabla8[[#This Row],[PROG]]&amp;LEFT(Tabla8[[#This Row],[Tipo Empleado]],3)</f>
        <v>0400010904313FIJ</v>
      </c>
      <c r="E518" s="87" t="s">
        <v>1038</v>
      </c>
      <c r="F518" s="54" t="s">
        <v>347</v>
      </c>
      <c r="G518" s="87" t="s">
        <v>2618</v>
      </c>
      <c r="H518" s="87" t="s">
        <v>1700</v>
      </c>
      <c r="I518" s="55" t="s">
        <v>1453</v>
      </c>
      <c r="J518" s="54" t="s">
        <v>2584</v>
      </c>
      <c r="K518" s="90" t="str">
        <f t="shared" si="8"/>
        <v>F</v>
      </c>
      <c r="L518">
        <v>836</v>
      </c>
    </row>
    <row r="519" spans="1:12" hidden="1">
      <c r="A519" s="81" t="s">
        <v>2006</v>
      </c>
      <c r="B519" s="88" t="str">
        <f>_xlfn.XLOOKUP(Tabla8[[#This Row],[Codigo Area Liquidacion]],TBLAREA[PLANTA],TBLAREA[PROG])</f>
        <v>13</v>
      </c>
      <c r="C519" s="54" t="s">
        <v>11</v>
      </c>
      <c r="D519" s="88" t="str">
        <f>Tabla8[[#This Row],[Numero Documento]]&amp;Tabla8[[#This Row],[PROG]]&amp;LEFT(Tabla8[[#This Row],[Tipo Empleado]],3)</f>
        <v>0400011669113FIJ</v>
      </c>
      <c r="E519" s="87" t="s">
        <v>1032</v>
      </c>
      <c r="F519" s="54" t="s">
        <v>8</v>
      </c>
      <c r="G519" s="87" t="s">
        <v>2618</v>
      </c>
      <c r="H519" s="87" t="s">
        <v>1700</v>
      </c>
      <c r="I519" s="55" t="s">
        <v>1453</v>
      </c>
      <c r="J519" s="54" t="s">
        <v>2584</v>
      </c>
      <c r="K519" s="90" t="str">
        <f t="shared" si="8"/>
        <v>F</v>
      </c>
      <c r="L519">
        <v>837</v>
      </c>
    </row>
    <row r="520" spans="1:12" hidden="1">
      <c r="A520" s="81" t="s">
        <v>2038</v>
      </c>
      <c r="B520" s="88" t="str">
        <f>_xlfn.XLOOKUP(Tabla8[[#This Row],[Codigo Area Liquidacion]],TBLAREA[PLANTA],TBLAREA[PROG])</f>
        <v>13</v>
      </c>
      <c r="C520" s="54" t="s">
        <v>11</v>
      </c>
      <c r="D520" s="88" t="str">
        <f>Tabla8[[#This Row],[Numero Documento]]&amp;Tabla8[[#This Row],[PROG]]&amp;LEFT(Tabla8[[#This Row],[Tipo Empleado]],3)</f>
        <v>0400012494313FIJ</v>
      </c>
      <c r="E520" s="87" t="s">
        <v>1039</v>
      </c>
      <c r="F520" s="54" t="s">
        <v>8</v>
      </c>
      <c r="G520" s="87" t="s">
        <v>2618</v>
      </c>
      <c r="H520" s="87" t="s">
        <v>1700</v>
      </c>
      <c r="I520" s="55" t="s">
        <v>1453</v>
      </c>
      <c r="J520" s="54" t="s">
        <v>2584</v>
      </c>
      <c r="K520" s="90" t="str">
        <f t="shared" si="8"/>
        <v>F</v>
      </c>
      <c r="L520">
        <v>838</v>
      </c>
    </row>
    <row r="521" spans="1:12" hidden="1">
      <c r="A521" s="81" t="s">
        <v>2051</v>
      </c>
      <c r="B521" s="88" t="str">
        <f>_xlfn.XLOOKUP(Tabla8[[#This Row],[Codigo Area Liquidacion]],TBLAREA[PLANTA],TBLAREA[PROG])</f>
        <v>13</v>
      </c>
      <c r="C521" s="54" t="s">
        <v>11</v>
      </c>
      <c r="D521" s="88" t="str">
        <f>Tabla8[[#This Row],[Numero Documento]]&amp;Tabla8[[#This Row],[PROG]]&amp;LEFT(Tabla8[[#This Row],[Tipo Empleado]],3)</f>
        <v>0400013843013FIJ</v>
      </c>
      <c r="E521" s="87" t="s">
        <v>1394</v>
      </c>
      <c r="F521" s="54" t="s">
        <v>27</v>
      </c>
      <c r="G521" s="87" t="s">
        <v>2618</v>
      </c>
      <c r="H521" s="87" t="s">
        <v>1700</v>
      </c>
      <c r="I521" s="55" t="s">
        <v>1453</v>
      </c>
      <c r="J521" s="54" t="s">
        <v>2583</v>
      </c>
      <c r="K521" s="90" t="str">
        <f t="shared" si="8"/>
        <v>M</v>
      </c>
      <c r="L521">
        <v>839</v>
      </c>
    </row>
    <row r="522" spans="1:12" hidden="1">
      <c r="A522" s="81" t="s">
        <v>2016</v>
      </c>
      <c r="B522" s="88" t="str">
        <f>_xlfn.XLOOKUP(Tabla8[[#This Row],[Codigo Area Liquidacion]],TBLAREA[PLANTA],TBLAREA[PROG])</f>
        <v>13</v>
      </c>
      <c r="C522" s="54" t="s">
        <v>11</v>
      </c>
      <c r="D522" s="88" t="str">
        <f>Tabla8[[#This Row],[Numero Documento]]&amp;Tabla8[[#This Row],[PROG]]&amp;LEFT(Tabla8[[#This Row],[Tipo Empleado]],3)</f>
        <v>0400013902413FIJ</v>
      </c>
      <c r="E522" s="87" t="s">
        <v>1037</v>
      </c>
      <c r="F522" s="54" t="s">
        <v>67</v>
      </c>
      <c r="G522" s="87" t="s">
        <v>2618</v>
      </c>
      <c r="H522" s="87" t="s">
        <v>1700</v>
      </c>
      <c r="I522" s="55" t="s">
        <v>1453</v>
      </c>
      <c r="J522" s="54" t="s">
        <v>2583</v>
      </c>
      <c r="K522" s="90" t="str">
        <f t="shared" si="8"/>
        <v>M</v>
      </c>
      <c r="L522">
        <v>840</v>
      </c>
    </row>
    <row r="523" spans="1:12" hidden="1">
      <c r="A523" s="81" t="s">
        <v>2013</v>
      </c>
      <c r="B523" s="88" t="str">
        <f>_xlfn.XLOOKUP(Tabla8[[#This Row],[Codigo Area Liquidacion]],TBLAREA[PLANTA],TBLAREA[PROG])</f>
        <v>13</v>
      </c>
      <c r="C523" s="54" t="s">
        <v>11</v>
      </c>
      <c r="D523" s="88" t="str">
        <f>Tabla8[[#This Row],[Numero Documento]]&amp;Tabla8[[#This Row],[PROG]]&amp;LEFT(Tabla8[[#This Row],[Tipo Empleado]],3)</f>
        <v>0400014259813FIJ</v>
      </c>
      <c r="E523" s="87" t="s">
        <v>1036</v>
      </c>
      <c r="F523" s="54" t="s">
        <v>27</v>
      </c>
      <c r="G523" s="87" t="s">
        <v>2618</v>
      </c>
      <c r="H523" s="87" t="s">
        <v>1700</v>
      </c>
      <c r="I523" s="55" t="s">
        <v>1453</v>
      </c>
      <c r="J523" s="54" t="s">
        <v>2583</v>
      </c>
      <c r="K523" s="90" t="str">
        <f t="shared" si="8"/>
        <v>M</v>
      </c>
      <c r="L523">
        <v>841</v>
      </c>
    </row>
    <row r="524" spans="1:12" hidden="1">
      <c r="A524" s="81" t="s">
        <v>2009</v>
      </c>
      <c r="B524" s="88" t="str">
        <f>_xlfn.XLOOKUP(Tabla8[[#This Row],[Codigo Area Liquidacion]],TBLAREA[PLANTA],TBLAREA[PROG])</f>
        <v>13</v>
      </c>
      <c r="C524" s="54" t="s">
        <v>11</v>
      </c>
      <c r="D524" s="88" t="str">
        <f>Tabla8[[#This Row],[Numero Documento]]&amp;Tabla8[[#This Row],[PROG]]&amp;LEFT(Tabla8[[#This Row],[Tipo Empleado]],3)</f>
        <v>0400014301813FIJ</v>
      </c>
      <c r="E524" s="87" t="s">
        <v>1034</v>
      </c>
      <c r="F524" s="54" t="s">
        <v>27</v>
      </c>
      <c r="G524" s="87" t="s">
        <v>2618</v>
      </c>
      <c r="H524" s="87" t="s">
        <v>1700</v>
      </c>
      <c r="I524" s="55" t="s">
        <v>1453</v>
      </c>
      <c r="J524" s="54" t="s">
        <v>2583</v>
      </c>
      <c r="K524" s="90" t="str">
        <f t="shared" si="8"/>
        <v>M</v>
      </c>
      <c r="L524">
        <v>842</v>
      </c>
    </row>
    <row r="525" spans="1:12" hidden="1">
      <c r="A525" s="81" t="s">
        <v>2057</v>
      </c>
      <c r="B525" s="88" t="str">
        <f>_xlfn.XLOOKUP(Tabla8[[#This Row],[Codigo Area Liquidacion]],TBLAREA[PLANTA],TBLAREA[PROG])</f>
        <v>13</v>
      </c>
      <c r="C525" s="54" t="s">
        <v>11</v>
      </c>
      <c r="D525" s="88" t="str">
        <f>Tabla8[[#This Row],[Numero Documento]]&amp;Tabla8[[#This Row],[PROG]]&amp;LEFT(Tabla8[[#This Row],[Tipo Empleado]],3)</f>
        <v>0420005170613FIJ</v>
      </c>
      <c r="E525" s="87" t="s">
        <v>1560</v>
      </c>
      <c r="F525" s="54" t="s">
        <v>385</v>
      </c>
      <c r="G525" s="87" t="s">
        <v>2618</v>
      </c>
      <c r="H525" s="87" t="s">
        <v>1700</v>
      </c>
      <c r="I525" s="55" t="s">
        <v>1453</v>
      </c>
      <c r="J525" s="54" t="s">
        <v>2583</v>
      </c>
      <c r="K525" s="90" t="str">
        <f t="shared" si="8"/>
        <v>M</v>
      </c>
      <c r="L525">
        <v>847</v>
      </c>
    </row>
    <row r="526" spans="1:12" hidden="1">
      <c r="A526" s="81" t="s">
        <v>2028</v>
      </c>
      <c r="B526" s="88" t="str">
        <f>_xlfn.XLOOKUP(Tabla8[[#This Row],[Codigo Area Liquidacion]],TBLAREA[PLANTA],TBLAREA[PROG])</f>
        <v>13</v>
      </c>
      <c r="C526" s="54" t="s">
        <v>11</v>
      </c>
      <c r="D526" s="88" t="str">
        <f>Tabla8[[#This Row],[Numero Documento]]&amp;Tabla8[[#This Row],[PROG]]&amp;LEFT(Tabla8[[#This Row],[Tipo Empleado]],3)</f>
        <v>0470133952713FIJ</v>
      </c>
      <c r="E526" s="87" t="s">
        <v>1562</v>
      </c>
      <c r="F526" s="54" t="s">
        <v>27</v>
      </c>
      <c r="G526" s="87" t="s">
        <v>2618</v>
      </c>
      <c r="H526" s="87" t="s">
        <v>1700</v>
      </c>
      <c r="I526" s="55" t="s">
        <v>1453</v>
      </c>
      <c r="J526" s="54" t="s">
        <v>2583</v>
      </c>
      <c r="K526" s="90" t="str">
        <f t="shared" si="8"/>
        <v>M</v>
      </c>
      <c r="L526">
        <v>863</v>
      </c>
    </row>
    <row r="527" spans="1:12" hidden="1">
      <c r="A527" s="81" t="s">
        <v>2032</v>
      </c>
      <c r="B527" s="88" t="str">
        <f>_xlfn.XLOOKUP(Tabla8[[#This Row],[Codigo Area Liquidacion]],TBLAREA[PLANTA],TBLAREA[PROG])</f>
        <v>13</v>
      </c>
      <c r="C527" s="54" t="s">
        <v>11</v>
      </c>
      <c r="D527" s="88" t="str">
        <f>Tabla8[[#This Row],[Numero Documento]]&amp;Tabla8[[#This Row],[PROG]]&amp;LEFT(Tabla8[[#This Row],[Tipo Empleado]],3)</f>
        <v>0470167048313FIJ</v>
      </c>
      <c r="E527" s="87" t="s">
        <v>1563</v>
      </c>
      <c r="F527" s="54" t="s">
        <v>27</v>
      </c>
      <c r="G527" s="87" t="s">
        <v>2618</v>
      </c>
      <c r="H527" s="87" t="s">
        <v>1700</v>
      </c>
      <c r="I527" s="55" t="s">
        <v>1453</v>
      </c>
      <c r="J527" s="54" t="s">
        <v>2583</v>
      </c>
      <c r="K527" s="90" t="str">
        <f t="shared" si="8"/>
        <v>M</v>
      </c>
      <c r="L527">
        <v>865</v>
      </c>
    </row>
    <row r="528" spans="1:12" hidden="1">
      <c r="A528" s="81" t="s">
        <v>2064</v>
      </c>
      <c r="B528" s="88" t="str">
        <f>_xlfn.XLOOKUP(Tabla8[[#This Row],[Codigo Area Liquidacion]],TBLAREA[PLANTA],TBLAREA[PROG])</f>
        <v>13</v>
      </c>
      <c r="C528" s="54" t="s">
        <v>11</v>
      </c>
      <c r="D528" s="88" t="str">
        <f>Tabla8[[#This Row],[Numero Documento]]&amp;Tabla8[[#This Row],[PROG]]&amp;LEFT(Tabla8[[#This Row],[Tipo Empleado]],3)</f>
        <v>0470206312613FIJ</v>
      </c>
      <c r="E528" s="87" t="s">
        <v>547</v>
      </c>
      <c r="F528" s="54" t="s">
        <v>8</v>
      </c>
      <c r="G528" s="87" t="s">
        <v>2618</v>
      </c>
      <c r="H528" s="87" t="s">
        <v>1700</v>
      </c>
      <c r="I528" s="55" t="s">
        <v>1453</v>
      </c>
      <c r="J528" s="54" t="s">
        <v>2583</v>
      </c>
      <c r="K528" s="90" t="str">
        <f t="shared" si="8"/>
        <v>M</v>
      </c>
      <c r="L528">
        <v>867</v>
      </c>
    </row>
    <row r="529" spans="1:12" hidden="1">
      <c r="A529" s="81" t="s">
        <v>2030</v>
      </c>
      <c r="B529" s="88" t="str">
        <f>_xlfn.XLOOKUP(Tabla8[[#This Row],[Codigo Area Liquidacion]],TBLAREA[PLANTA],TBLAREA[PROG])</f>
        <v>13</v>
      </c>
      <c r="C529" s="54" t="s">
        <v>11</v>
      </c>
      <c r="D529" s="88" t="str">
        <f>Tabla8[[#This Row],[Numero Documento]]&amp;Tabla8[[#This Row],[PROG]]&amp;LEFT(Tabla8[[#This Row],[Tipo Empleado]],3)</f>
        <v>0490007281213FIJ</v>
      </c>
      <c r="E529" s="87" t="s">
        <v>307</v>
      </c>
      <c r="F529" s="54" t="s">
        <v>27</v>
      </c>
      <c r="G529" s="87" t="s">
        <v>2618</v>
      </c>
      <c r="H529" s="87" t="s">
        <v>1700</v>
      </c>
      <c r="I529" s="55" t="s">
        <v>1453</v>
      </c>
      <c r="J529" s="54" t="s">
        <v>2583</v>
      </c>
      <c r="K529" s="90" t="str">
        <f t="shared" si="8"/>
        <v>M</v>
      </c>
      <c r="L529">
        <v>873</v>
      </c>
    </row>
    <row r="530" spans="1:12" hidden="1">
      <c r="A530" s="81" t="s">
        <v>2031</v>
      </c>
      <c r="B530" s="88" t="str">
        <f>_xlfn.XLOOKUP(Tabla8[[#This Row],[Codigo Area Liquidacion]],TBLAREA[PLANTA],TBLAREA[PROG])</f>
        <v>13</v>
      </c>
      <c r="C530" s="54" t="s">
        <v>11</v>
      </c>
      <c r="D530" s="88" t="str">
        <f>Tabla8[[#This Row],[Numero Documento]]&amp;Tabla8[[#This Row],[PROG]]&amp;LEFT(Tabla8[[#This Row],[Tipo Empleado]],3)</f>
        <v>0730004967813FIJ</v>
      </c>
      <c r="E530" s="87" t="s">
        <v>519</v>
      </c>
      <c r="F530" s="54" t="s">
        <v>27</v>
      </c>
      <c r="G530" s="87" t="s">
        <v>2618</v>
      </c>
      <c r="H530" s="87" t="s">
        <v>1700</v>
      </c>
      <c r="I530" s="55" t="s">
        <v>1453</v>
      </c>
      <c r="J530" s="54" t="s">
        <v>2583</v>
      </c>
      <c r="K530" s="90" t="str">
        <f t="shared" si="8"/>
        <v>M</v>
      </c>
      <c r="L530">
        <v>927</v>
      </c>
    </row>
    <row r="531" spans="1:12" hidden="1">
      <c r="A531" s="81" t="s">
        <v>2375</v>
      </c>
      <c r="B531" s="88" t="str">
        <f>_xlfn.XLOOKUP(Tabla8[[#This Row],[Codigo Area Liquidacion]],TBLAREA[PLANTA],TBLAREA[PROG])</f>
        <v>01</v>
      </c>
      <c r="C531" s="54" t="s">
        <v>2510</v>
      </c>
      <c r="D531" s="88" t="str">
        <f>Tabla8[[#This Row],[Numero Documento]]&amp;Tabla8[[#This Row],[PROG]]&amp;LEFT(Tabla8[[#This Row],[Tipo Empleado]],3)</f>
        <v>2260002385101EMP</v>
      </c>
      <c r="E531" s="87" t="s">
        <v>1720</v>
      </c>
      <c r="F531" s="54" t="s">
        <v>1004</v>
      </c>
      <c r="G531" s="87" t="s">
        <v>2581</v>
      </c>
      <c r="H531" s="87" t="s">
        <v>1700</v>
      </c>
      <c r="I531" s="55" t="s">
        <v>1453</v>
      </c>
      <c r="J531" s="54" t="s">
        <v>2584</v>
      </c>
      <c r="K531" s="90" t="str">
        <f t="shared" si="8"/>
        <v>F</v>
      </c>
      <c r="L531">
        <v>1046</v>
      </c>
    </row>
    <row r="532" spans="1:12" hidden="1">
      <c r="A532" s="81" t="s">
        <v>2736</v>
      </c>
      <c r="B532" s="88" t="str">
        <f>_xlfn.XLOOKUP(Tabla8[[#This Row],[Codigo Area Liquidacion]],TBLAREA[PLANTA],TBLAREA[PROG])</f>
        <v>13</v>
      </c>
      <c r="C532" s="54" t="s">
        <v>11</v>
      </c>
      <c r="D532" s="88" t="str">
        <f>Tabla8[[#This Row],[Numero Documento]]&amp;Tabla8[[#This Row],[PROG]]&amp;LEFT(Tabla8[[#This Row],[Tipo Empleado]],3)</f>
        <v>4020058481713FIJ</v>
      </c>
      <c r="E532" s="87" t="s">
        <v>2735</v>
      </c>
      <c r="F532" s="54" t="s">
        <v>10</v>
      </c>
      <c r="G532" s="87" t="s">
        <v>2618</v>
      </c>
      <c r="H532" s="87" t="s">
        <v>1700</v>
      </c>
      <c r="I532" s="55" t="s">
        <v>1453</v>
      </c>
      <c r="J532" s="54" t="s">
        <v>2584</v>
      </c>
      <c r="K532" s="90" t="str">
        <f t="shared" si="8"/>
        <v>F</v>
      </c>
      <c r="L532">
        <v>1059</v>
      </c>
    </row>
    <row r="533" spans="1:12" hidden="1">
      <c r="A533" s="81" t="s">
        <v>2059</v>
      </c>
      <c r="B533" s="88" t="str">
        <f>_xlfn.XLOOKUP(Tabla8[[#This Row],[Codigo Area Liquidacion]],TBLAREA[PLANTA],TBLAREA[PROG])</f>
        <v>13</v>
      </c>
      <c r="C533" s="54" t="s">
        <v>11</v>
      </c>
      <c r="D533" s="88" t="str">
        <f>Tabla8[[#This Row],[Numero Documento]]&amp;Tabla8[[#This Row],[PROG]]&amp;LEFT(Tabla8[[#This Row],[Tipo Empleado]],3)</f>
        <v>4020926382713FIJ</v>
      </c>
      <c r="E533" s="87" t="s">
        <v>1580</v>
      </c>
      <c r="F533" s="54" t="s">
        <v>10</v>
      </c>
      <c r="G533" s="87" t="s">
        <v>2618</v>
      </c>
      <c r="H533" s="87" t="s">
        <v>1700</v>
      </c>
      <c r="I533" s="55" t="s">
        <v>1453</v>
      </c>
      <c r="J533" s="54" t="s">
        <v>2584</v>
      </c>
      <c r="K533" s="90" t="str">
        <f t="shared" si="8"/>
        <v>F</v>
      </c>
      <c r="L533">
        <v>1066</v>
      </c>
    </row>
    <row r="534" spans="1:12" hidden="1">
      <c r="A534" s="81" t="s">
        <v>2048</v>
      </c>
      <c r="B534" s="88" t="str">
        <f>_xlfn.XLOOKUP(Tabla8[[#This Row],[Codigo Area Liquidacion]],TBLAREA[PLANTA],TBLAREA[PROG])</f>
        <v>13</v>
      </c>
      <c r="C534" s="54" t="s">
        <v>11</v>
      </c>
      <c r="D534" s="88" t="str">
        <f>Tabla8[[#This Row],[Numero Documento]]&amp;Tabla8[[#This Row],[PROG]]&amp;LEFT(Tabla8[[#This Row],[Tipo Empleado]],3)</f>
        <v>4021042496213FIJ</v>
      </c>
      <c r="E534" s="87" t="s">
        <v>1043</v>
      </c>
      <c r="F534" s="54" t="s">
        <v>206</v>
      </c>
      <c r="G534" s="87" t="s">
        <v>2618</v>
      </c>
      <c r="H534" s="87" t="s">
        <v>1700</v>
      </c>
      <c r="I534" s="55" t="s">
        <v>1453</v>
      </c>
      <c r="J534" s="54" t="s">
        <v>2584</v>
      </c>
      <c r="K534" s="90" t="str">
        <f t="shared" si="8"/>
        <v>F</v>
      </c>
      <c r="L534">
        <v>1071</v>
      </c>
    </row>
    <row r="535" spans="1:12" hidden="1">
      <c r="A535" s="81" t="s">
        <v>2364</v>
      </c>
      <c r="B535" s="88" t="str">
        <f>_xlfn.XLOOKUP(Tabla8[[#This Row],[Codigo Area Liquidacion]],TBLAREA[PLANTA],TBLAREA[PROG])</f>
        <v>01</v>
      </c>
      <c r="C535" s="54" t="s">
        <v>2510</v>
      </c>
      <c r="D535" s="88" t="str">
        <f>Tabla8[[#This Row],[Numero Documento]]&amp;Tabla8[[#This Row],[PROG]]&amp;LEFT(Tabla8[[#This Row],[Tipo Empleado]],3)</f>
        <v>4022092804401EMP</v>
      </c>
      <c r="E535" s="87" t="s">
        <v>1584</v>
      </c>
      <c r="F535" s="54" t="s">
        <v>1539</v>
      </c>
      <c r="G535" s="87" t="s">
        <v>2581</v>
      </c>
      <c r="H535" s="87" t="s">
        <v>1700</v>
      </c>
      <c r="I535" s="55" t="s">
        <v>1453</v>
      </c>
      <c r="J535" s="54" t="s">
        <v>2583</v>
      </c>
      <c r="K535" s="90" t="str">
        <f t="shared" si="8"/>
        <v>M</v>
      </c>
      <c r="L535">
        <v>1109</v>
      </c>
    </row>
    <row r="536" spans="1:12" hidden="1">
      <c r="A536" s="81" t="s">
        <v>2012</v>
      </c>
      <c r="B536" s="88" t="str">
        <f>_xlfn.XLOOKUP(Tabla8[[#This Row],[Codigo Area Liquidacion]],TBLAREA[PLANTA],TBLAREA[PROG])</f>
        <v>13</v>
      </c>
      <c r="C536" s="54" t="s">
        <v>11</v>
      </c>
      <c r="D536" s="88" t="str">
        <f>Tabla8[[#This Row],[Numero Documento]]&amp;Tabla8[[#This Row],[PROG]]&amp;LEFT(Tabla8[[#This Row],[Tipo Empleado]],3)</f>
        <v>4022106839413FIJ</v>
      </c>
      <c r="E536" s="87" t="s">
        <v>1585</v>
      </c>
      <c r="F536" s="54" t="s">
        <v>360</v>
      </c>
      <c r="G536" s="87" t="s">
        <v>2618</v>
      </c>
      <c r="H536" s="87" t="s">
        <v>1700</v>
      </c>
      <c r="I536" s="55" t="s">
        <v>1453</v>
      </c>
      <c r="J536" s="54" t="s">
        <v>2583</v>
      </c>
      <c r="K536" s="90" t="str">
        <f t="shared" si="8"/>
        <v>M</v>
      </c>
      <c r="L536">
        <v>1113</v>
      </c>
    </row>
    <row r="537" spans="1:12" hidden="1">
      <c r="A537" s="81" t="s">
        <v>3043</v>
      </c>
      <c r="B537" s="88" t="str">
        <f>_xlfn.XLOOKUP(Tabla8[[#This Row],[Codigo Area Liquidacion]],TBLAREA[PLANTA],TBLAREA[PROG])</f>
        <v>01</v>
      </c>
      <c r="C537" s="54" t="s">
        <v>2510</v>
      </c>
      <c r="D537" s="88" t="str">
        <f>Tabla8[[#This Row],[Numero Documento]]&amp;Tabla8[[#This Row],[PROG]]&amp;LEFT(Tabla8[[#This Row],[Tipo Empleado]],3)</f>
        <v>4022202892601EMP</v>
      </c>
      <c r="E537" s="87" t="s">
        <v>3042</v>
      </c>
      <c r="F537" s="54" t="s">
        <v>1539</v>
      </c>
      <c r="G537" s="87" t="s">
        <v>2581</v>
      </c>
      <c r="H537" s="87" t="s">
        <v>1700</v>
      </c>
      <c r="I537" s="55" t="s">
        <v>1453</v>
      </c>
      <c r="J537" s="54" t="s">
        <v>2583</v>
      </c>
      <c r="K537" s="90" t="str">
        <f t="shared" si="8"/>
        <v>M</v>
      </c>
      <c r="L537">
        <v>1123</v>
      </c>
    </row>
    <row r="538" spans="1:12" hidden="1">
      <c r="A538" s="81" t="s">
        <v>2870</v>
      </c>
      <c r="B538" s="88" t="str">
        <f>_xlfn.XLOOKUP(Tabla8[[#This Row],[Codigo Area Liquidacion]],TBLAREA[PLANTA],TBLAREA[PROG])</f>
        <v>01</v>
      </c>
      <c r="C538" s="54" t="s">
        <v>2510</v>
      </c>
      <c r="D538" s="88" t="str">
        <f>Tabla8[[#This Row],[Numero Documento]]&amp;Tabla8[[#This Row],[PROG]]&amp;LEFT(Tabla8[[#This Row],[Tipo Empleado]],3)</f>
        <v>4022351984001EMP</v>
      </c>
      <c r="E538" s="87" t="s">
        <v>2869</v>
      </c>
      <c r="F538" s="54" t="s">
        <v>1539</v>
      </c>
      <c r="G538" s="87" t="s">
        <v>2581</v>
      </c>
      <c r="H538" s="87" t="s">
        <v>1700</v>
      </c>
      <c r="I538" s="55" t="s">
        <v>1453</v>
      </c>
      <c r="J538" s="54" t="s">
        <v>2583</v>
      </c>
      <c r="K538" s="90" t="str">
        <f t="shared" si="8"/>
        <v>M</v>
      </c>
      <c r="L538">
        <v>1147</v>
      </c>
    </row>
    <row r="539" spans="1:12" hidden="1">
      <c r="A539" s="81" t="s">
        <v>2840</v>
      </c>
      <c r="B539" s="88" t="str">
        <f>_xlfn.XLOOKUP(Tabla8[[#This Row],[Codigo Area Liquidacion]],TBLAREA[PLANTA],TBLAREA[PROG])</f>
        <v>01</v>
      </c>
      <c r="C539" s="54" t="s">
        <v>2510</v>
      </c>
      <c r="D539" s="88" t="str">
        <f>Tabla8[[#This Row],[Numero Documento]]&amp;Tabla8[[#This Row],[PROG]]&amp;LEFT(Tabla8[[#This Row],[Tipo Empleado]],3)</f>
        <v>4022577026801EMP</v>
      </c>
      <c r="E539" s="87" t="s">
        <v>2839</v>
      </c>
      <c r="F539" s="54" t="s">
        <v>1539</v>
      </c>
      <c r="G539" s="87" t="s">
        <v>2581</v>
      </c>
      <c r="H539" s="87" t="s">
        <v>1700</v>
      </c>
      <c r="I539" s="55" t="s">
        <v>1453</v>
      </c>
      <c r="J539" s="54" t="s">
        <v>2584</v>
      </c>
      <c r="K539" s="90" t="str">
        <f t="shared" si="8"/>
        <v>F</v>
      </c>
      <c r="L539">
        <v>1170</v>
      </c>
    </row>
    <row r="540" spans="1:12" hidden="1">
      <c r="A540" s="81" t="s">
        <v>3263</v>
      </c>
      <c r="B540" s="88" t="str">
        <f>_xlfn.XLOOKUP(Tabla8[[#This Row],[Codigo Area Liquidacion]],TBLAREA[PLANTA],TBLAREA[PROG])</f>
        <v>13</v>
      </c>
      <c r="C540" s="54" t="s">
        <v>11</v>
      </c>
      <c r="D540" s="88" t="str">
        <f>Tabla8[[#This Row],[Numero Documento]]&amp;Tabla8[[#This Row],[PROG]]&amp;LEFT(Tabla8[[#This Row],[Tipo Empleado]],3)</f>
        <v>4023429989513FIJ</v>
      </c>
      <c r="E540" s="87" t="s">
        <v>3262</v>
      </c>
      <c r="F540" s="54" t="s">
        <v>360</v>
      </c>
      <c r="G540" s="87" t="s">
        <v>2618</v>
      </c>
      <c r="H540" s="87" t="s">
        <v>1700</v>
      </c>
      <c r="I540" s="55" t="s">
        <v>1453</v>
      </c>
      <c r="J540" s="54" t="s">
        <v>2584</v>
      </c>
      <c r="K540" s="90" t="str">
        <f t="shared" si="8"/>
        <v>F</v>
      </c>
      <c r="L540">
        <v>1205</v>
      </c>
    </row>
    <row r="541" spans="1:12" hidden="1">
      <c r="A541" s="82" t="s">
        <v>3261</v>
      </c>
      <c r="B541" s="89" t="str">
        <f>_xlfn.XLOOKUP(Tabla8[[#This Row],[Codigo Area Liquidacion]],TBLAREA[PLANTA],TBLAREA[PROG])</f>
        <v>13</v>
      </c>
      <c r="C541" s="54" t="s">
        <v>11</v>
      </c>
      <c r="D541" s="88" t="str">
        <f>Tabla8[[#This Row],[Numero Documento]]&amp;Tabla8[[#This Row],[PROG]]&amp;LEFT(Tabla8[[#This Row],[Tipo Empleado]],3)</f>
        <v>4023777875413FIJ</v>
      </c>
      <c r="E541" s="87" t="s">
        <v>3260</v>
      </c>
      <c r="F541" s="54" t="s">
        <v>8</v>
      </c>
      <c r="G541" s="87" t="s">
        <v>2618</v>
      </c>
      <c r="H541" s="87" t="s">
        <v>1700</v>
      </c>
      <c r="I541" s="55" t="s">
        <v>1453</v>
      </c>
      <c r="J541" s="54" t="s">
        <v>2584</v>
      </c>
      <c r="K541" s="90" t="str">
        <f t="shared" si="8"/>
        <v>F</v>
      </c>
      <c r="L541">
        <v>1212</v>
      </c>
    </row>
    <row r="542" spans="1:12" hidden="1">
      <c r="A542" s="81" t="s">
        <v>2323</v>
      </c>
      <c r="B542" s="88" t="str">
        <f>_xlfn.XLOOKUP(Tabla8[[#This Row],[Codigo Area Liquidacion]],TBLAREA[PLANTA],TBLAREA[PROG])</f>
        <v>01</v>
      </c>
      <c r="C542" s="54" t="s">
        <v>2510</v>
      </c>
      <c r="D542" s="88" t="str">
        <f>Tabla8[[#This Row],[Numero Documento]]&amp;Tabla8[[#This Row],[PROG]]&amp;LEFT(Tabla8[[#This Row],[Tipo Empleado]],3)</f>
        <v>0010011511201EMP</v>
      </c>
      <c r="E542" s="87" t="s">
        <v>1634</v>
      </c>
      <c r="F542" s="54" t="s">
        <v>192</v>
      </c>
      <c r="G542" s="87" t="s">
        <v>2581</v>
      </c>
      <c r="H542" s="87" t="s">
        <v>552</v>
      </c>
      <c r="I542" s="55" t="s">
        <v>1465</v>
      </c>
      <c r="J542" s="54" t="s">
        <v>2583</v>
      </c>
      <c r="K542" s="90" t="str">
        <f t="shared" si="8"/>
        <v>M</v>
      </c>
      <c r="L542">
        <v>15</v>
      </c>
    </row>
    <row r="543" spans="1:12" hidden="1">
      <c r="A543" s="84" t="s">
        <v>1163</v>
      </c>
      <c r="B543" s="88" t="str">
        <f>_xlfn.XLOOKUP(Tabla8[[#This Row],[Codigo Area Liquidacion]],TBLAREA[PLANTA],TBLAREA[PROG])</f>
        <v>01</v>
      </c>
      <c r="C543" s="54" t="s">
        <v>11</v>
      </c>
      <c r="D543" s="88" t="str">
        <f>Tabla8[[#This Row],[Numero Documento]]&amp;Tabla8[[#This Row],[PROG]]&amp;LEFT(Tabla8[[#This Row],[Tipo Empleado]],3)</f>
        <v>0010092674001FIJ</v>
      </c>
      <c r="E543" s="87" t="s">
        <v>449</v>
      </c>
      <c r="F543" s="54" t="s">
        <v>450</v>
      </c>
      <c r="G543" s="87" t="s">
        <v>2581</v>
      </c>
      <c r="H543" s="87" t="s">
        <v>552</v>
      </c>
      <c r="I543" s="55" t="s">
        <v>1465</v>
      </c>
      <c r="J543" s="54" t="s">
        <v>2584</v>
      </c>
      <c r="K543" s="90" t="str">
        <f t="shared" si="8"/>
        <v>F</v>
      </c>
      <c r="L543">
        <v>69</v>
      </c>
    </row>
    <row r="544" spans="1:12" hidden="1">
      <c r="A544" s="81" t="s">
        <v>3037</v>
      </c>
      <c r="B544" s="88" t="str">
        <f>_xlfn.XLOOKUP(Tabla8[[#This Row],[Codigo Area Liquidacion]],TBLAREA[PLANTA],TBLAREA[PROG])</f>
        <v>01</v>
      </c>
      <c r="C544" s="54" t="s">
        <v>2510</v>
      </c>
      <c r="D544" s="88" t="str">
        <f>Tabla8[[#This Row],[Numero Documento]]&amp;Tabla8[[#This Row],[PROG]]&amp;LEFT(Tabla8[[#This Row],[Tipo Empleado]],3)</f>
        <v>0010197291701EMP</v>
      </c>
      <c r="E544" s="87" t="s">
        <v>3036</v>
      </c>
      <c r="F544" s="54" t="s">
        <v>192</v>
      </c>
      <c r="G544" s="87" t="s">
        <v>2581</v>
      </c>
      <c r="H544" s="87" t="s">
        <v>552</v>
      </c>
      <c r="I544" s="55" t="s">
        <v>1465</v>
      </c>
      <c r="J544" s="54" t="s">
        <v>2583</v>
      </c>
      <c r="K544" s="90" t="str">
        <f t="shared" si="8"/>
        <v>M</v>
      </c>
      <c r="L544">
        <v>111</v>
      </c>
    </row>
    <row r="545" spans="1:12" hidden="1">
      <c r="A545" s="81" t="s">
        <v>2309</v>
      </c>
      <c r="B545" s="88" t="str">
        <f>_xlfn.XLOOKUP(Tabla8[[#This Row],[Codigo Area Liquidacion]],TBLAREA[PLANTA],TBLAREA[PROG])</f>
        <v>01</v>
      </c>
      <c r="C545" s="54" t="s">
        <v>2510</v>
      </c>
      <c r="D545" s="88" t="str">
        <f>Tabla8[[#This Row],[Numero Documento]]&amp;Tabla8[[#This Row],[PROG]]&amp;LEFT(Tabla8[[#This Row],[Tipo Empleado]],3)</f>
        <v>0010364409201EMP</v>
      </c>
      <c r="E545" s="87" t="s">
        <v>1408</v>
      </c>
      <c r="F545" s="54" t="s">
        <v>192</v>
      </c>
      <c r="G545" s="87" t="s">
        <v>2581</v>
      </c>
      <c r="H545" s="87" t="s">
        <v>552</v>
      </c>
      <c r="I545" s="55" t="s">
        <v>1465</v>
      </c>
      <c r="J545" s="54" t="s">
        <v>2583</v>
      </c>
      <c r="K545" s="90" t="str">
        <f t="shared" si="8"/>
        <v>M</v>
      </c>
      <c r="L545">
        <v>168</v>
      </c>
    </row>
    <row r="546" spans="1:12" hidden="1">
      <c r="A546" s="81" t="s">
        <v>3131</v>
      </c>
      <c r="B546" s="88" t="str">
        <f>_xlfn.XLOOKUP(Tabla8[[#This Row],[Codigo Area Liquidacion]],TBLAREA[PLANTA],TBLAREA[PROG])</f>
        <v>01</v>
      </c>
      <c r="C546" s="54" t="s">
        <v>2510</v>
      </c>
      <c r="D546" s="88" t="str">
        <f>Tabla8[[#This Row],[Numero Documento]]&amp;Tabla8[[#This Row],[PROG]]&amp;LEFT(Tabla8[[#This Row],[Tipo Empleado]],3)</f>
        <v>0010685105801EMP</v>
      </c>
      <c r="E546" s="87" t="s">
        <v>3151</v>
      </c>
      <c r="F546" s="54" t="s">
        <v>192</v>
      </c>
      <c r="G546" s="87" t="s">
        <v>2581</v>
      </c>
      <c r="H546" s="87" t="s">
        <v>552</v>
      </c>
      <c r="I546" s="55" t="s">
        <v>1465</v>
      </c>
      <c r="J546" s="54" t="s">
        <v>2584</v>
      </c>
      <c r="K546" s="90" t="str">
        <f t="shared" si="8"/>
        <v>F</v>
      </c>
      <c r="L546">
        <v>239</v>
      </c>
    </row>
    <row r="547" spans="1:12" hidden="1">
      <c r="A547" s="81" t="s">
        <v>3085</v>
      </c>
      <c r="B547" s="88" t="str">
        <f>_xlfn.XLOOKUP(Tabla8[[#This Row],[Codigo Area Liquidacion]],TBLAREA[PLANTA],TBLAREA[PROG])</f>
        <v>01</v>
      </c>
      <c r="C547" s="54" t="s">
        <v>2510</v>
      </c>
      <c r="D547" s="88" t="str">
        <f>Tabla8[[#This Row],[Numero Documento]]&amp;Tabla8[[#This Row],[PROG]]&amp;LEFT(Tabla8[[#This Row],[Tipo Empleado]],3)</f>
        <v>0011180101501EMP</v>
      </c>
      <c r="E547" s="87" t="s">
        <v>3084</v>
      </c>
      <c r="F547" s="54" t="s">
        <v>192</v>
      </c>
      <c r="G547" s="87" t="s">
        <v>2581</v>
      </c>
      <c r="H547" s="87" t="s">
        <v>552</v>
      </c>
      <c r="I547" s="55" t="s">
        <v>1465</v>
      </c>
      <c r="J547" s="54" t="s">
        <v>2583</v>
      </c>
      <c r="K547" s="90" t="str">
        <f t="shared" si="8"/>
        <v>M</v>
      </c>
      <c r="L547">
        <v>362</v>
      </c>
    </row>
    <row r="548" spans="1:12" hidden="1">
      <c r="A548" s="81" t="s">
        <v>2340</v>
      </c>
      <c r="B548" s="88" t="str">
        <f>_xlfn.XLOOKUP(Tabla8[[#This Row],[Codigo Area Liquidacion]],TBLAREA[PLANTA],TBLAREA[PROG])</f>
        <v>01</v>
      </c>
      <c r="C548" s="54" t="s">
        <v>2510</v>
      </c>
      <c r="D548" s="88" t="str">
        <f>Tabla8[[#This Row],[Numero Documento]]&amp;Tabla8[[#This Row],[PROG]]&amp;LEFT(Tabla8[[#This Row],[Tipo Empleado]],3)</f>
        <v>0011267708301EMP</v>
      </c>
      <c r="E548" s="87" t="s">
        <v>1087</v>
      </c>
      <c r="F548" s="54" t="s">
        <v>100</v>
      </c>
      <c r="G548" s="87" t="s">
        <v>2581</v>
      </c>
      <c r="H548" s="87" t="s">
        <v>552</v>
      </c>
      <c r="I548" s="55" t="s">
        <v>1465</v>
      </c>
      <c r="J548" s="54" t="s">
        <v>2584</v>
      </c>
      <c r="K548" s="90" t="str">
        <f t="shared" si="8"/>
        <v>F</v>
      </c>
      <c r="L548">
        <v>377</v>
      </c>
    </row>
    <row r="549" spans="1:12" hidden="1">
      <c r="A549" s="81" t="s">
        <v>2984</v>
      </c>
      <c r="B549" s="88" t="str">
        <f>_xlfn.XLOOKUP(Tabla8[[#This Row],[Codigo Area Liquidacion]],TBLAREA[PLANTA],TBLAREA[PROG])</f>
        <v>01</v>
      </c>
      <c r="C549" s="54" t="s">
        <v>2510</v>
      </c>
      <c r="D549" s="88" t="str">
        <f>Tabla8[[#This Row],[Numero Documento]]&amp;Tabla8[[#This Row],[PROG]]&amp;LEFT(Tabla8[[#This Row],[Tipo Empleado]],3)</f>
        <v>0011633216401EMP</v>
      </c>
      <c r="E549" s="87" t="s">
        <v>2983</v>
      </c>
      <c r="F549" s="54" t="s">
        <v>192</v>
      </c>
      <c r="G549" s="87" t="s">
        <v>2581</v>
      </c>
      <c r="H549" s="87" t="s">
        <v>552</v>
      </c>
      <c r="I549" s="55" t="s">
        <v>1465</v>
      </c>
      <c r="J549" s="54" t="s">
        <v>2583</v>
      </c>
      <c r="K549" s="90" t="str">
        <f t="shared" si="8"/>
        <v>M</v>
      </c>
      <c r="L549">
        <v>461</v>
      </c>
    </row>
    <row r="550" spans="1:12" hidden="1">
      <c r="A550" s="81" t="s">
        <v>1851</v>
      </c>
      <c r="B550" s="88" t="str">
        <f>_xlfn.XLOOKUP(Tabla8[[#This Row],[Codigo Area Liquidacion]],TBLAREA[PLANTA],TBLAREA[PROG])</f>
        <v>01</v>
      </c>
      <c r="C550" s="54" t="s">
        <v>11</v>
      </c>
      <c r="D550" s="88" t="str">
        <f>Tabla8[[#This Row],[Numero Documento]]&amp;Tabla8[[#This Row],[PROG]]&amp;LEFT(Tabla8[[#This Row],[Tipo Empleado]],3)</f>
        <v>0011722921101FIJ</v>
      </c>
      <c r="E550" s="87" t="s">
        <v>558</v>
      </c>
      <c r="F550" s="54" t="s">
        <v>59</v>
      </c>
      <c r="G550" s="87" t="s">
        <v>2581</v>
      </c>
      <c r="H550" s="87" t="s">
        <v>552</v>
      </c>
      <c r="I550" s="55" t="s">
        <v>1465</v>
      </c>
      <c r="J550" s="54" t="s">
        <v>2584</v>
      </c>
      <c r="K550" s="90" t="str">
        <f t="shared" si="8"/>
        <v>F</v>
      </c>
      <c r="L550">
        <v>493</v>
      </c>
    </row>
    <row r="551" spans="1:12" hidden="1">
      <c r="A551" s="81" t="s">
        <v>2322</v>
      </c>
      <c r="B551" s="88" t="str">
        <f>_xlfn.XLOOKUP(Tabla8[[#This Row],[Codigo Area Liquidacion]],TBLAREA[PLANTA],TBLAREA[PROG])</f>
        <v>01</v>
      </c>
      <c r="C551" s="54" t="s">
        <v>2510</v>
      </c>
      <c r="D551" s="88" t="str">
        <f>Tabla8[[#This Row],[Numero Documento]]&amp;Tabla8[[#This Row],[PROG]]&amp;LEFT(Tabla8[[#This Row],[Tipo Empleado]],3)</f>
        <v>0120001307401EMP</v>
      </c>
      <c r="E551" s="87" t="s">
        <v>1412</v>
      </c>
      <c r="F551" s="54" t="s">
        <v>1413</v>
      </c>
      <c r="G551" s="87" t="s">
        <v>2581</v>
      </c>
      <c r="H551" s="87" t="s">
        <v>552</v>
      </c>
      <c r="I551" s="55" t="s">
        <v>1465</v>
      </c>
      <c r="J551" s="54" t="s">
        <v>2583</v>
      </c>
      <c r="K551" s="90" t="str">
        <f t="shared" si="8"/>
        <v>M</v>
      </c>
      <c r="L551">
        <v>619</v>
      </c>
    </row>
    <row r="552" spans="1:12" hidden="1">
      <c r="A552" s="81" t="s">
        <v>2381</v>
      </c>
      <c r="B552" s="88" t="str">
        <f>_xlfn.XLOOKUP(Tabla8[[#This Row],[Codigo Area Liquidacion]],TBLAREA[PLANTA],TBLAREA[PROG])</f>
        <v>01</v>
      </c>
      <c r="C552" s="54" t="s">
        <v>2510</v>
      </c>
      <c r="D552" s="88" t="str">
        <f>Tabla8[[#This Row],[Numero Documento]]&amp;Tabla8[[#This Row],[PROG]]&amp;LEFT(Tabla8[[#This Row],[Tipo Empleado]],3)</f>
        <v>0180008172901EMP</v>
      </c>
      <c r="E552" s="87" t="s">
        <v>960</v>
      </c>
      <c r="F552" s="54" t="s">
        <v>1420</v>
      </c>
      <c r="G552" s="87" t="s">
        <v>2581</v>
      </c>
      <c r="H552" s="87" t="s">
        <v>552</v>
      </c>
      <c r="I552" s="55" t="s">
        <v>1465</v>
      </c>
      <c r="J552" s="54" t="s">
        <v>2583</v>
      </c>
      <c r="K552" s="90" t="str">
        <f t="shared" si="8"/>
        <v>M</v>
      </c>
      <c r="L552">
        <v>658</v>
      </c>
    </row>
    <row r="553" spans="1:12" hidden="1">
      <c r="A553" s="81" t="s">
        <v>2362</v>
      </c>
      <c r="B553" s="88" t="str">
        <f>_xlfn.XLOOKUP(Tabla8[[#This Row],[Codigo Area Liquidacion]],TBLAREA[PLANTA],TBLAREA[PROG])</f>
        <v>01</v>
      </c>
      <c r="C553" s="54" t="s">
        <v>2510</v>
      </c>
      <c r="D553" s="88" t="str">
        <f>Tabla8[[#This Row],[Numero Documento]]&amp;Tabla8[[#This Row],[PROG]]&amp;LEFT(Tabla8[[#This Row],[Tipo Empleado]],3)</f>
        <v>0230056602901EMP</v>
      </c>
      <c r="E553" s="87" t="s">
        <v>957</v>
      </c>
      <c r="F553" s="54" t="s">
        <v>1420</v>
      </c>
      <c r="G553" s="87" t="s">
        <v>2581</v>
      </c>
      <c r="H553" s="87" t="s">
        <v>552</v>
      </c>
      <c r="I553" s="55" t="s">
        <v>1465</v>
      </c>
      <c r="J553" s="54" t="s">
        <v>2583</v>
      </c>
      <c r="K553" s="90" t="str">
        <f t="shared" si="8"/>
        <v>M</v>
      </c>
      <c r="L553">
        <v>679</v>
      </c>
    </row>
    <row r="554" spans="1:12" hidden="1">
      <c r="A554" s="81" t="s">
        <v>1808</v>
      </c>
      <c r="B554" s="88" t="str">
        <f>_xlfn.XLOOKUP(Tabla8[[#This Row],[Codigo Area Liquidacion]],TBLAREA[PLANTA],TBLAREA[PROG])</f>
        <v>01</v>
      </c>
      <c r="C554" s="54" t="s">
        <v>11</v>
      </c>
      <c r="D554" s="88" t="str">
        <f>Tabla8[[#This Row],[Numero Documento]]&amp;Tabla8[[#This Row],[PROG]]&amp;LEFT(Tabla8[[#This Row],[Tipo Empleado]],3)</f>
        <v>0230140962501FIJ</v>
      </c>
      <c r="E554" s="87" t="s">
        <v>964</v>
      </c>
      <c r="F554" s="54" t="s">
        <v>360</v>
      </c>
      <c r="G554" s="87" t="s">
        <v>2581</v>
      </c>
      <c r="H554" s="87" t="s">
        <v>552</v>
      </c>
      <c r="I554" s="55" t="s">
        <v>1465</v>
      </c>
      <c r="J554" s="54" t="s">
        <v>2584</v>
      </c>
      <c r="K554" s="90" t="str">
        <f t="shared" si="8"/>
        <v>F</v>
      </c>
      <c r="L554">
        <v>683</v>
      </c>
    </row>
    <row r="555" spans="1:12" hidden="1">
      <c r="A555" s="81" t="s">
        <v>3062</v>
      </c>
      <c r="B555" s="88" t="str">
        <f>_xlfn.XLOOKUP(Tabla8[[#This Row],[Codigo Area Liquidacion]],TBLAREA[PLANTA],TBLAREA[PROG])</f>
        <v>01</v>
      </c>
      <c r="C555" s="54" t="s">
        <v>2510</v>
      </c>
      <c r="D555" s="88" t="str">
        <f>Tabla8[[#This Row],[Numero Documento]]&amp;Tabla8[[#This Row],[PROG]]&amp;LEFT(Tabla8[[#This Row],[Tipo Empleado]],3)</f>
        <v>0250026059701EMP</v>
      </c>
      <c r="E555" s="87" t="s">
        <v>3061</v>
      </c>
      <c r="F555" s="54" t="s">
        <v>982</v>
      </c>
      <c r="G555" s="87" t="s">
        <v>2581</v>
      </c>
      <c r="H555" s="87" t="s">
        <v>552</v>
      </c>
      <c r="I555" s="55" t="s">
        <v>1465</v>
      </c>
      <c r="J555" s="54" t="s">
        <v>2584</v>
      </c>
      <c r="K555" s="90" t="str">
        <f t="shared" si="8"/>
        <v>F</v>
      </c>
      <c r="L555">
        <v>685</v>
      </c>
    </row>
    <row r="556" spans="1:12" hidden="1">
      <c r="A556" s="81" t="s">
        <v>1817</v>
      </c>
      <c r="B556" s="88" t="str">
        <f>_xlfn.XLOOKUP(Tabla8[[#This Row],[Codigo Area Liquidacion]],TBLAREA[PLANTA],TBLAREA[PROG])</f>
        <v>01</v>
      </c>
      <c r="C556" s="54" t="s">
        <v>11</v>
      </c>
      <c r="D556" s="88" t="str">
        <f>Tabla8[[#This Row],[Numero Documento]]&amp;Tabla8[[#This Row],[PROG]]&amp;LEFT(Tabla8[[#This Row],[Tipo Empleado]],3)</f>
        <v>0270025643701FIJ</v>
      </c>
      <c r="E556" s="87" t="s">
        <v>965</v>
      </c>
      <c r="F556" s="54" t="s">
        <v>972</v>
      </c>
      <c r="G556" s="87" t="s">
        <v>2581</v>
      </c>
      <c r="H556" s="87" t="s">
        <v>552</v>
      </c>
      <c r="I556" s="55" t="s">
        <v>1465</v>
      </c>
      <c r="J556" s="54" t="s">
        <v>2583</v>
      </c>
      <c r="K556" s="90" t="str">
        <f t="shared" si="8"/>
        <v>M</v>
      </c>
      <c r="L556">
        <v>696</v>
      </c>
    </row>
    <row r="557" spans="1:12" hidden="1">
      <c r="A557" s="84" t="s">
        <v>2962</v>
      </c>
      <c r="B557" s="88" t="str">
        <f>_xlfn.XLOOKUP(Tabla8[[#This Row],[Codigo Area Liquidacion]],TBLAREA[PLANTA],TBLAREA[PROG])</f>
        <v>01</v>
      </c>
      <c r="C557" s="54" t="s">
        <v>2510</v>
      </c>
      <c r="D557" s="88" t="str">
        <f>Tabla8[[#This Row],[Numero Documento]]&amp;Tabla8[[#This Row],[PROG]]&amp;LEFT(Tabla8[[#This Row],[Tipo Empleado]],3)</f>
        <v>0270040165201EMP</v>
      </c>
      <c r="E557" s="87" t="s">
        <v>2961</v>
      </c>
      <c r="F557" s="54" t="s">
        <v>982</v>
      </c>
      <c r="G557" s="87" t="s">
        <v>2581</v>
      </c>
      <c r="H557" s="87" t="s">
        <v>552</v>
      </c>
      <c r="I557" s="55" t="s">
        <v>1465</v>
      </c>
      <c r="J557" s="54" t="s">
        <v>2583</v>
      </c>
      <c r="K557" s="90" t="str">
        <f t="shared" si="8"/>
        <v>M</v>
      </c>
      <c r="L557">
        <v>699</v>
      </c>
    </row>
    <row r="558" spans="1:12" hidden="1">
      <c r="A558" s="81" t="s">
        <v>2346</v>
      </c>
      <c r="B558" s="88" t="str">
        <f>_xlfn.XLOOKUP(Tabla8[[#This Row],[Codigo Area Liquidacion]],TBLAREA[PLANTA],TBLAREA[PROG])</f>
        <v>01</v>
      </c>
      <c r="C558" s="54" t="s">
        <v>2510</v>
      </c>
      <c r="D558" s="88" t="str">
        <f>Tabla8[[#This Row],[Numero Documento]]&amp;Tabla8[[#This Row],[PROG]]&amp;LEFT(Tabla8[[#This Row],[Tipo Empleado]],3)</f>
        <v>0280000655901EMP</v>
      </c>
      <c r="E558" s="87" t="s">
        <v>1416</v>
      </c>
      <c r="F558" s="54" t="s">
        <v>982</v>
      </c>
      <c r="G558" s="87" t="s">
        <v>2581</v>
      </c>
      <c r="H558" s="87" t="s">
        <v>552</v>
      </c>
      <c r="I558" s="55" t="s">
        <v>1465</v>
      </c>
      <c r="J558" s="54" t="s">
        <v>2584</v>
      </c>
      <c r="K558" s="90" t="str">
        <f t="shared" si="8"/>
        <v>F</v>
      </c>
      <c r="L558">
        <v>700</v>
      </c>
    </row>
    <row r="559" spans="1:12" hidden="1">
      <c r="A559" s="81" t="s">
        <v>3277</v>
      </c>
      <c r="B559" s="88" t="str">
        <f>_xlfn.XLOOKUP(Tabla8[[#This Row],[Codigo Area Liquidacion]],TBLAREA[PLANTA],TBLAREA[PROG])</f>
        <v>01</v>
      </c>
      <c r="C559" s="54" t="s">
        <v>2510</v>
      </c>
      <c r="D559" s="88" t="str">
        <f>Tabla8[[#This Row],[Numero Documento]]&amp;Tabla8[[#This Row],[PROG]]&amp;LEFT(Tabla8[[#This Row],[Tipo Empleado]],3)</f>
        <v>0310032810701EMP</v>
      </c>
      <c r="E559" s="87" t="s">
        <v>3276</v>
      </c>
      <c r="F559" s="54" t="s">
        <v>1004</v>
      </c>
      <c r="G559" s="87" t="s">
        <v>2581</v>
      </c>
      <c r="H559" s="87" t="s">
        <v>552</v>
      </c>
      <c r="I559" s="55" t="s">
        <v>1465</v>
      </c>
      <c r="J559" s="54" t="s">
        <v>2584</v>
      </c>
      <c r="K559" s="90" t="str">
        <f t="shared" si="8"/>
        <v>F</v>
      </c>
      <c r="L559">
        <v>714</v>
      </c>
    </row>
    <row r="560" spans="1:12" hidden="1">
      <c r="A560" s="81" t="s">
        <v>1994</v>
      </c>
      <c r="B560" s="88" t="str">
        <f>_xlfn.XLOOKUP(Tabla8[[#This Row],[Codigo Area Liquidacion]],TBLAREA[PLANTA],TBLAREA[PROG])</f>
        <v>01</v>
      </c>
      <c r="C560" s="54" t="s">
        <v>11</v>
      </c>
      <c r="D560" s="88" t="str">
        <f>Tabla8[[#This Row],[Numero Documento]]&amp;Tabla8[[#This Row],[PROG]]&amp;LEFT(Tabla8[[#This Row],[Tipo Empleado]],3)</f>
        <v>0310060349101FIJ</v>
      </c>
      <c r="E560" s="87" t="s">
        <v>567</v>
      </c>
      <c r="F560" s="54" t="s">
        <v>192</v>
      </c>
      <c r="G560" s="87" t="s">
        <v>2581</v>
      </c>
      <c r="H560" s="87" t="s">
        <v>552</v>
      </c>
      <c r="I560" s="55" t="s">
        <v>1465</v>
      </c>
      <c r="J560" s="54" t="s">
        <v>2583</v>
      </c>
      <c r="K560" s="90" t="str">
        <f t="shared" si="8"/>
        <v>M</v>
      </c>
      <c r="L560">
        <v>722</v>
      </c>
    </row>
    <row r="561" spans="1:12" hidden="1">
      <c r="A561" s="81" t="s">
        <v>1908</v>
      </c>
      <c r="B561" s="88" t="str">
        <f>_xlfn.XLOOKUP(Tabla8[[#This Row],[Codigo Area Liquidacion]],TBLAREA[PLANTA],TBLAREA[PROG])</f>
        <v>01</v>
      </c>
      <c r="C561" s="54" t="s">
        <v>11</v>
      </c>
      <c r="D561" s="88" t="str">
        <f>Tabla8[[#This Row],[Numero Documento]]&amp;Tabla8[[#This Row],[PROG]]&amp;LEFT(Tabla8[[#This Row],[Tipo Empleado]],3)</f>
        <v>0310128488701FIJ</v>
      </c>
      <c r="E561" s="87" t="s">
        <v>559</v>
      </c>
      <c r="F561" s="54" t="s">
        <v>8</v>
      </c>
      <c r="G561" s="87" t="s">
        <v>2581</v>
      </c>
      <c r="H561" s="87" t="s">
        <v>552</v>
      </c>
      <c r="I561" s="55" t="s">
        <v>1465</v>
      </c>
      <c r="J561" s="54" t="s">
        <v>2584</v>
      </c>
      <c r="K561" s="90" t="str">
        <f t="shared" si="8"/>
        <v>F</v>
      </c>
      <c r="L561">
        <v>743</v>
      </c>
    </row>
    <row r="562" spans="1:12" hidden="1">
      <c r="A562" s="81" t="s">
        <v>1912</v>
      </c>
      <c r="B562" s="88" t="str">
        <f>_xlfn.XLOOKUP(Tabla8[[#This Row],[Codigo Area Liquidacion]],TBLAREA[PLANTA],TBLAREA[PROG])</f>
        <v>01</v>
      </c>
      <c r="C562" s="54" t="s">
        <v>11</v>
      </c>
      <c r="D562" s="88" t="str">
        <f>Tabla8[[#This Row],[Numero Documento]]&amp;Tabla8[[#This Row],[PROG]]&amp;LEFT(Tabla8[[#This Row],[Tipo Empleado]],3)</f>
        <v>0310155190501FIJ</v>
      </c>
      <c r="E562" s="87" t="s">
        <v>560</v>
      </c>
      <c r="F562" s="54" t="s">
        <v>8</v>
      </c>
      <c r="G562" s="87" t="s">
        <v>2581</v>
      </c>
      <c r="H562" s="87" t="s">
        <v>552</v>
      </c>
      <c r="I562" s="55" t="s">
        <v>1465</v>
      </c>
      <c r="J562" s="54" t="s">
        <v>2584</v>
      </c>
      <c r="K562" s="90" t="str">
        <f t="shared" si="8"/>
        <v>F</v>
      </c>
      <c r="L562">
        <v>746</v>
      </c>
    </row>
    <row r="563" spans="1:12" hidden="1">
      <c r="A563" s="81" t="s">
        <v>2318</v>
      </c>
      <c r="B563" s="88" t="str">
        <f>_xlfn.XLOOKUP(Tabla8[[#This Row],[Codigo Area Liquidacion]],TBLAREA[PLANTA],TBLAREA[PROG])</f>
        <v>01</v>
      </c>
      <c r="C563" s="54" t="s">
        <v>2510</v>
      </c>
      <c r="D563" s="88" t="str">
        <f>Tabla8[[#This Row],[Numero Documento]]&amp;Tabla8[[#This Row],[PROG]]&amp;LEFT(Tabla8[[#This Row],[Tipo Empleado]],3)</f>
        <v>0310321754701EMP</v>
      </c>
      <c r="E563" s="87" t="s">
        <v>1633</v>
      </c>
      <c r="F563" s="54" t="s">
        <v>192</v>
      </c>
      <c r="G563" s="87" t="s">
        <v>2581</v>
      </c>
      <c r="H563" s="87" t="s">
        <v>552</v>
      </c>
      <c r="I563" s="55" t="s">
        <v>1465</v>
      </c>
      <c r="J563" s="54" t="s">
        <v>2584</v>
      </c>
      <c r="K563" s="90" t="str">
        <f t="shared" si="8"/>
        <v>F</v>
      </c>
      <c r="L563">
        <v>775</v>
      </c>
    </row>
    <row r="564" spans="1:12" hidden="1">
      <c r="A564" s="81" t="s">
        <v>1903</v>
      </c>
      <c r="B564" s="88" t="str">
        <f>_xlfn.XLOOKUP(Tabla8[[#This Row],[Codigo Area Liquidacion]],TBLAREA[PLANTA],TBLAREA[PROG])</f>
        <v>01</v>
      </c>
      <c r="C564" s="54" t="s">
        <v>11</v>
      </c>
      <c r="D564" s="88" t="str">
        <f>Tabla8[[#This Row],[Numero Documento]]&amp;Tabla8[[#This Row],[PROG]]&amp;LEFT(Tabla8[[#This Row],[Tipo Empleado]],3)</f>
        <v>0310451816601FIJ</v>
      </c>
      <c r="E564" s="87" t="s">
        <v>2609</v>
      </c>
      <c r="F564" s="54" t="s">
        <v>369</v>
      </c>
      <c r="G564" s="87" t="s">
        <v>2581</v>
      </c>
      <c r="H564" s="87" t="s">
        <v>552</v>
      </c>
      <c r="I564" s="55" t="s">
        <v>1465</v>
      </c>
      <c r="J564" s="54" t="s">
        <v>2584</v>
      </c>
      <c r="K564" s="90" t="str">
        <f t="shared" si="8"/>
        <v>F</v>
      </c>
      <c r="L564">
        <v>791</v>
      </c>
    </row>
    <row r="565" spans="1:12" hidden="1">
      <c r="A565" s="81" t="s">
        <v>1291</v>
      </c>
      <c r="B565" s="88" t="str">
        <f>_xlfn.XLOOKUP(Tabla8[[#This Row],[Codigo Area Liquidacion]],TBLAREA[PLANTA],TBLAREA[PROG])</f>
        <v>01</v>
      </c>
      <c r="C565" s="54" t="s">
        <v>11</v>
      </c>
      <c r="D565" s="88" t="str">
        <f>Tabla8[[#This Row],[Numero Documento]]&amp;Tabla8[[#This Row],[PROG]]&amp;LEFT(Tabla8[[#This Row],[Tipo Empleado]],3)</f>
        <v>0310460782901FIJ</v>
      </c>
      <c r="E565" s="87" t="s">
        <v>465</v>
      </c>
      <c r="F565" s="54" t="s">
        <v>466</v>
      </c>
      <c r="G565" s="87" t="s">
        <v>2581</v>
      </c>
      <c r="H565" s="87" t="s">
        <v>552</v>
      </c>
      <c r="I565" s="55" t="s">
        <v>1465</v>
      </c>
      <c r="J565" s="54" t="s">
        <v>2583</v>
      </c>
      <c r="K565" s="90" t="str">
        <f t="shared" si="8"/>
        <v>M</v>
      </c>
      <c r="L565">
        <v>794</v>
      </c>
    </row>
    <row r="566" spans="1:12" hidden="1">
      <c r="A566" s="81" t="s">
        <v>1983</v>
      </c>
      <c r="B566" s="88" t="str">
        <f>_xlfn.XLOOKUP(Tabla8[[#This Row],[Codigo Area Liquidacion]],TBLAREA[PLANTA],TBLAREA[PROG])</f>
        <v>01</v>
      </c>
      <c r="C566" s="54" t="s">
        <v>11</v>
      </c>
      <c r="D566" s="88" t="str">
        <f>Tabla8[[#This Row],[Numero Documento]]&amp;Tabla8[[#This Row],[PROG]]&amp;LEFT(Tabla8[[#This Row],[Tipo Empleado]],3)</f>
        <v>0370001695301FIJ</v>
      </c>
      <c r="E566" s="87" t="s">
        <v>566</v>
      </c>
      <c r="F566" s="54" t="s">
        <v>10</v>
      </c>
      <c r="G566" s="87" t="s">
        <v>2581</v>
      </c>
      <c r="H566" s="87" t="s">
        <v>552</v>
      </c>
      <c r="I566" s="55" t="s">
        <v>1465</v>
      </c>
      <c r="J566" s="54" t="s">
        <v>2584</v>
      </c>
      <c r="K566" s="90" t="str">
        <f t="shared" si="8"/>
        <v>F</v>
      </c>
      <c r="L566">
        <v>815</v>
      </c>
    </row>
    <row r="567" spans="1:12" hidden="1">
      <c r="A567" s="81" t="s">
        <v>2289</v>
      </c>
      <c r="B567" s="88" t="str">
        <f>_xlfn.XLOOKUP(Tabla8[[#This Row],[Codigo Area Liquidacion]],TBLAREA[PLANTA],TBLAREA[PROG])</f>
        <v>01</v>
      </c>
      <c r="C567" s="54" t="s">
        <v>2510</v>
      </c>
      <c r="D567" s="88" t="str">
        <f>Tabla8[[#This Row],[Numero Documento]]&amp;Tabla8[[#This Row],[PROG]]&amp;LEFT(Tabla8[[#This Row],[Tipo Empleado]],3)</f>
        <v>0370070066301EMP</v>
      </c>
      <c r="E567" s="87" t="s">
        <v>1628</v>
      </c>
      <c r="F567" s="54" t="s">
        <v>192</v>
      </c>
      <c r="G567" s="87" t="s">
        <v>2581</v>
      </c>
      <c r="H567" s="87" t="s">
        <v>552</v>
      </c>
      <c r="I567" s="55" t="s">
        <v>1465</v>
      </c>
      <c r="J567" s="54" t="s">
        <v>2584</v>
      </c>
      <c r="K567" s="90" t="str">
        <f t="shared" si="8"/>
        <v>F</v>
      </c>
      <c r="L567">
        <v>818</v>
      </c>
    </row>
    <row r="568" spans="1:12" hidden="1">
      <c r="A568" s="81" t="s">
        <v>3041</v>
      </c>
      <c r="B568" s="88" t="str">
        <f>_xlfn.XLOOKUP(Tabla8[[#This Row],[Codigo Area Liquidacion]],TBLAREA[PLANTA],TBLAREA[PROG])</f>
        <v>01</v>
      </c>
      <c r="C568" s="54" t="s">
        <v>2510</v>
      </c>
      <c r="D568" s="88" t="str">
        <f>Tabla8[[#This Row],[Numero Documento]]&amp;Tabla8[[#This Row],[PROG]]&amp;LEFT(Tabla8[[#This Row],[Tipo Empleado]],3)</f>
        <v>0470005368101EMP</v>
      </c>
      <c r="E568" s="87" t="s">
        <v>3040</v>
      </c>
      <c r="F568" s="54" t="s">
        <v>192</v>
      </c>
      <c r="G568" s="87" t="s">
        <v>2581</v>
      </c>
      <c r="H568" s="87" t="s">
        <v>552</v>
      </c>
      <c r="I568" s="55" t="s">
        <v>1465</v>
      </c>
      <c r="J568" s="54" t="s">
        <v>2583</v>
      </c>
      <c r="K568" s="90" t="str">
        <f t="shared" si="8"/>
        <v>M</v>
      </c>
      <c r="L568">
        <v>855</v>
      </c>
    </row>
    <row r="569" spans="1:12" hidden="1">
      <c r="A569" s="81" t="s">
        <v>2376</v>
      </c>
      <c r="B569" s="88" t="str">
        <f>_xlfn.XLOOKUP(Tabla8[[#This Row],[Codigo Area Liquidacion]],TBLAREA[PLANTA],TBLAREA[PROG])</f>
        <v>01</v>
      </c>
      <c r="C569" s="54" t="s">
        <v>2510</v>
      </c>
      <c r="D569" s="88" t="str">
        <f>Tabla8[[#This Row],[Numero Documento]]&amp;Tabla8[[#This Row],[PROG]]&amp;LEFT(Tabla8[[#This Row],[Tipo Empleado]],3)</f>
        <v>0470016471001EMP</v>
      </c>
      <c r="E569" s="87" t="s">
        <v>1645</v>
      </c>
      <c r="F569" s="54" t="s">
        <v>192</v>
      </c>
      <c r="G569" s="87" t="s">
        <v>2581</v>
      </c>
      <c r="H569" s="87" t="s">
        <v>552</v>
      </c>
      <c r="I569" s="55" t="s">
        <v>1465</v>
      </c>
      <c r="J569" s="54" t="s">
        <v>2583</v>
      </c>
      <c r="K569" s="90" t="str">
        <f t="shared" si="8"/>
        <v>M</v>
      </c>
      <c r="L569">
        <v>858</v>
      </c>
    </row>
    <row r="570" spans="1:12" hidden="1">
      <c r="A570" s="81" t="s">
        <v>1830</v>
      </c>
      <c r="B570" s="88" t="str">
        <f>_xlfn.XLOOKUP(Tabla8[[#This Row],[Codigo Area Liquidacion]],TBLAREA[PLANTA],TBLAREA[PROG])</f>
        <v>01</v>
      </c>
      <c r="C570" s="54" t="s">
        <v>11</v>
      </c>
      <c r="D570" s="88" t="str">
        <f>Tabla8[[#This Row],[Numero Documento]]&amp;Tabla8[[#This Row],[PROG]]&amp;LEFT(Tabla8[[#This Row],[Tipo Empleado]],3)</f>
        <v>0470054514001FIJ</v>
      </c>
      <c r="E570" s="87" t="s">
        <v>556</v>
      </c>
      <c r="F570" s="54" t="s">
        <v>3238</v>
      </c>
      <c r="G570" s="87" t="s">
        <v>2581</v>
      </c>
      <c r="H570" s="87" t="s">
        <v>552</v>
      </c>
      <c r="I570" s="55" t="s">
        <v>1465</v>
      </c>
      <c r="J570" s="54" t="s">
        <v>2583</v>
      </c>
      <c r="K570" s="90" t="str">
        <f t="shared" si="8"/>
        <v>M</v>
      </c>
      <c r="L570">
        <v>859</v>
      </c>
    </row>
    <row r="571" spans="1:12" hidden="1">
      <c r="A571" s="81" t="s">
        <v>2997</v>
      </c>
      <c r="B571" s="88" t="str">
        <f>_xlfn.XLOOKUP(Tabla8[[#This Row],[Codigo Area Liquidacion]],TBLAREA[PLANTA],TBLAREA[PROG])</f>
        <v>01</v>
      </c>
      <c r="C571" s="54" t="s">
        <v>2510</v>
      </c>
      <c r="D571" s="88" t="str">
        <f>Tabla8[[#This Row],[Numero Documento]]&amp;Tabla8[[#This Row],[PROG]]&amp;LEFT(Tabla8[[#This Row],[Tipo Empleado]],3)</f>
        <v>0540049958701EMP</v>
      </c>
      <c r="E571" s="87" t="s">
        <v>2996</v>
      </c>
      <c r="F571" s="54" t="s">
        <v>305</v>
      </c>
      <c r="G571" s="87" t="s">
        <v>2581</v>
      </c>
      <c r="H571" s="87" t="s">
        <v>552</v>
      </c>
      <c r="I571" s="55" t="s">
        <v>1465</v>
      </c>
      <c r="J571" s="54" t="s">
        <v>2584</v>
      </c>
      <c r="K571" s="90" t="str">
        <f t="shared" si="8"/>
        <v>F</v>
      </c>
      <c r="L571">
        <v>889</v>
      </c>
    </row>
    <row r="572" spans="1:12" hidden="1">
      <c r="A572" s="81" t="s">
        <v>2913</v>
      </c>
      <c r="B572" s="88" t="str">
        <f>_xlfn.XLOOKUP(Tabla8[[#This Row],[Codigo Area Liquidacion]],TBLAREA[PLANTA],TBLAREA[PROG])</f>
        <v>01</v>
      </c>
      <c r="C572" s="54" t="s">
        <v>2510</v>
      </c>
      <c r="D572" s="88" t="str">
        <f>Tabla8[[#This Row],[Numero Documento]]&amp;Tabla8[[#This Row],[PROG]]&amp;LEFT(Tabla8[[#This Row],[Tipo Empleado]],3)</f>
        <v>0540083268801EMP</v>
      </c>
      <c r="E572" s="87" t="s">
        <v>2912</v>
      </c>
      <c r="F572" s="54" t="s">
        <v>192</v>
      </c>
      <c r="G572" s="87" t="s">
        <v>2581</v>
      </c>
      <c r="H572" s="87" t="s">
        <v>552</v>
      </c>
      <c r="I572" s="55" t="s">
        <v>1465</v>
      </c>
      <c r="J572" s="54" t="s">
        <v>2583</v>
      </c>
      <c r="K572" s="90" t="str">
        <f t="shared" si="8"/>
        <v>M</v>
      </c>
      <c r="L572">
        <v>890</v>
      </c>
    </row>
    <row r="573" spans="1:12" hidden="1">
      <c r="A573" s="81" t="s">
        <v>2876</v>
      </c>
      <c r="B573" s="88" t="str">
        <f>_xlfn.XLOOKUP(Tabla8[[#This Row],[Codigo Area Liquidacion]],TBLAREA[PLANTA],TBLAREA[PROG])</f>
        <v>01</v>
      </c>
      <c r="C573" s="54" t="s">
        <v>2510</v>
      </c>
      <c r="D573" s="88" t="str">
        <f>Tabla8[[#This Row],[Numero Documento]]&amp;Tabla8[[#This Row],[PROG]]&amp;LEFT(Tabla8[[#This Row],[Tipo Empleado]],3)</f>
        <v>0540088816901EMP</v>
      </c>
      <c r="E573" s="87" t="s">
        <v>2875</v>
      </c>
      <c r="F573" s="54" t="s">
        <v>982</v>
      </c>
      <c r="G573" s="87" t="s">
        <v>2581</v>
      </c>
      <c r="H573" s="87" t="s">
        <v>552</v>
      </c>
      <c r="I573" s="55" t="s">
        <v>1465</v>
      </c>
      <c r="J573" s="54" t="s">
        <v>2584</v>
      </c>
      <c r="K573" s="90" t="str">
        <f t="shared" si="8"/>
        <v>F</v>
      </c>
      <c r="L573">
        <v>892</v>
      </c>
    </row>
    <row r="574" spans="1:12" hidden="1">
      <c r="A574" s="81" t="s">
        <v>3060</v>
      </c>
      <c r="B574" s="88" t="str">
        <f>_xlfn.XLOOKUP(Tabla8[[#This Row],[Codigo Area Liquidacion]],TBLAREA[PLANTA],TBLAREA[PROG])</f>
        <v>01</v>
      </c>
      <c r="C574" s="54" t="s">
        <v>2510</v>
      </c>
      <c r="D574" s="88" t="str">
        <f>Tabla8[[#This Row],[Numero Documento]]&amp;Tabla8[[#This Row],[PROG]]&amp;LEFT(Tabla8[[#This Row],[Tipo Empleado]],3)</f>
        <v>0540140379401EMP</v>
      </c>
      <c r="E574" s="87" t="s">
        <v>3059</v>
      </c>
      <c r="F574" s="54" t="s">
        <v>305</v>
      </c>
      <c r="G574" s="87" t="s">
        <v>2581</v>
      </c>
      <c r="H574" s="87" t="s">
        <v>552</v>
      </c>
      <c r="I574" s="55" t="s">
        <v>1465</v>
      </c>
      <c r="J574" s="54" t="s">
        <v>2584</v>
      </c>
      <c r="K574" s="90" t="str">
        <f t="shared" si="8"/>
        <v>F</v>
      </c>
      <c r="L574">
        <v>896</v>
      </c>
    </row>
    <row r="575" spans="1:12" hidden="1">
      <c r="A575" s="81" t="s">
        <v>2999</v>
      </c>
      <c r="B575" s="88" t="str">
        <f>_xlfn.XLOOKUP(Tabla8[[#This Row],[Codigo Area Liquidacion]],TBLAREA[PLANTA],TBLAREA[PROG])</f>
        <v>01</v>
      </c>
      <c r="C575" s="54" t="s">
        <v>2510</v>
      </c>
      <c r="D575" s="88" t="str">
        <f>Tabla8[[#This Row],[Numero Documento]]&amp;Tabla8[[#This Row],[PROG]]&amp;LEFT(Tabla8[[#This Row],[Tipo Empleado]],3)</f>
        <v>0550001152201EMP</v>
      </c>
      <c r="E575" s="87" t="s">
        <v>2998</v>
      </c>
      <c r="F575" s="54" t="s">
        <v>982</v>
      </c>
      <c r="G575" s="87" t="s">
        <v>2581</v>
      </c>
      <c r="H575" s="87" t="s">
        <v>552</v>
      </c>
      <c r="I575" s="55" t="s">
        <v>1465</v>
      </c>
      <c r="J575" s="54" t="s">
        <v>2584</v>
      </c>
      <c r="K575" s="90" t="str">
        <f t="shared" si="8"/>
        <v>F</v>
      </c>
      <c r="L575">
        <v>898</v>
      </c>
    </row>
    <row r="576" spans="1:12" hidden="1">
      <c r="A576" s="81" t="s">
        <v>2325</v>
      </c>
      <c r="B576" s="88" t="str">
        <f>_xlfn.XLOOKUP(Tabla8[[#This Row],[Codigo Area Liquidacion]],TBLAREA[PLANTA],TBLAREA[PROG])</f>
        <v>01</v>
      </c>
      <c r="C576" s="54" t="s">
        <v>2510</v>
      </c>
      <c r="D576" s="88" t="str">
        <f>Tabla8[[#This Row],[Numero Documento]]&amp;Tabla8[[#This Row],[PROG]]&amp;LEFT(Tabla8[[#This Row],[Tipo Empleado]],3)</f>
        <v>0550027296701EMP</v>
      </c>
      <c r="E576" s="87" t="s">
        <v>1371</v>
      </c>
      <c r="F576" s="54" t="s">
        <v>192</v>
      </c>
      <c r="G576" s="87" t="s">
        <v>2581</v>
      </c>
      <c r="H576" s="87" t="s">
        <v>552</v>
      </c>
      <c r="I576" s="55" t="s">
        <v>1465</v>
      </c>
      <c r="J576" s="54" t="s">
        <v>2583</v>
      </c>
      <c r="K576" s="90" t="str">
        <f t="shared" si="8"/>
        <v>M</v>
      </c>
      <c r="L576">
        <v>899</v>
      </c>
    </row>
    <row r="577" spans="1:12" hidden="1">
      <c r="A577" s="81" t="s">
        <v>2964</v>
      </c>
      <c r="B577" s="88" t="str">
        <f>_xlfn.XLOOKUP(Tabla8[[#This Row],[Codigo Area Liquidacion]],TBLAREA[PLANTA],TBLAREA[PROG])</f>
        <v>01</v>
      </c>
      <c r="C577" s="54" t="s">
        <v>2510</v>
      </c>
      <c r="D577" s="88" t="str">
        <f>Tabla8[[#This Row],[Numero Documento]]&amp;Tabla8[[#This Row],[PROG]]&amp;LEFT(Tabla8[[#This Row],[Tipo Empleado]],3)</f>
        <v>0680002796001EMP</v>
      </c>
      <c r="E577" s="87" t="s">
        <v>2963</v>
      </c>
      <c r="F577" s="54" t="s">
        <v>192</v>
      </c>
      <c r="G577" s="87" t="s">
        <v>2581</v>
      </c>
      <c r="H577" s="87" t="s">
        <v>552</v>
      </c>
      <c r="I577" s="55" t="s">
        <v>1465</v>
      </c>
      <c r="J577" s="54" t="s">
        <v>2583</v>
      </c>
      <c r="K577" s="90" t="str">
        <f t="shared" si="8"/>
        <v>M</v>
      </c>
      <c r="L577">
        <v>914</v>
      </c>
    </row>
    <row r="578" spans="1:12" hidden="1">
      <c r="A578" s="81" t="s">
        <v>2939</v>
      </c>
      <c r="B578" s="88" t="str">
        <f>_xlfn.XLOOKUP(Tabla8[[#This Row],[Codigo Area Liquidacion]],TBLAREA[PLANTA],TBLAREA[PROG])</f>
        <v>01</v>
      </c>
      <c r="C578" s="54" t="s">
        <v>2510</v>
      </c>
      <c r="D578" s="88" t="str">
        <f>Tabla8[[#This Row],[Numero Documento]]&amp;Tabla8[[#This Row],[PROG]]&amp;LEFT(Tabla8[[#This Row],[Tipo Empleado]],3)</f>
        <v>0730001545501EMP</v>
      </c>
      <c r="E578" s="87" t="s">
        <v>2938</v>
      </c>
      <c r="F578" s="54" t="s">
        <v>192</v>
      </c>
      <c r="G578" s="87" t="s">
        <v>2581</v>
      </c>
      <c r="H578" s="87" t="s">
        <v>552</v>
      </c>
      <c r="I578" s="55" t="s">
        <v>1465</v>
      </c>
      <c r="J578" s="54" t="s">
        <v>2583</v>
      </c>
      <c r="K578" s="90" t="str">
        <f t="shared" si="8"/>
        <v>M</v>
      </c>
      <c r="L578">
        <v>926</v>
      </c>
    </row>
    <row r="579" spans="1:12" hidden="1">
      <c r="A579" s="81" t="s">
        <v>3056</v>
      </c>
      <c r="B579" s="88" t="str">
        <f>_xlfn.XLOOKUP(Tabla8[[#This Row],[Codigo Area Liquidacion]],TBLAREA[PLANTA],TBLAREA[PROG])</f>
        <v>01</v>
      </c>
      <c r="C579" s="54" t="s">
        <v>2510</v>
      </c>
      <c r="D579" s="88" t="str">
        <f>Tabla8[[#This Row],[Numero Documento]]&amp;Tabla8[[#This Row],[PROG]]&amp;LEFT(Tabla8[[#This Row],[Tipo Empleado]],3)</f>
        <v>0840008458101EMP</v>
      </c>
      <c r="E579" s="87" t="s">
        <v>3055</v>
      </c>
      <c r="F579" s="54" t="s">
        <v>305</v>
      </c>
      <c r="G579" s="87" t="s">
        <v>2581</v>
      </c>
      <c r="H579" s="87" t="s">
        <v>552</v>
      </c>
      <c r="I579" s="55" t="s">
        <v>1465</v>
      </c>
      <c r="J579" s="54" t="s">
        <v>2584</v>
      </c>
      <c r="K579" s="90" t="str">
        <f t="shared" si="8"/>
        <v>F</v>
      </c>
      <c r="L579">
        <v>948</v>
      </c>
    </row>
    <row r="580" spans="1:12" hidden="1">
      <c r="A580" s="81" t="s">
        <v>2989</v>
      </c>
      <c r="B580" s="88" t="str">
        <f>_xlfn.XLOOKUP(Tabla8[[#This Row],[Codigo Area Liquidacion]],TBLAREA[PLANTA],TBLAREA[PROG])</f>
        <v>01</v>
      </c>
      <c r="C580" s="54" t="s">
        <v>2510</v>
      </c>
      <c r="D580" s="88" t="str">
        <f>Tabla8[[#This Row],[Numero Documento]]&amp;Tabla8[[#This Row],[PROG]]&amp;LEFT(Tabla8[[#This Row],[Tipo Empleado]],3)</f>
        <v>1380003616501EMP</v>
      </c>
      <c r="E580" s="87" t="s">
        <v>2988</v>
      </c>
      <c r="F580" s="54" t="s">
        <v>305</v>
      </c>
      <c r="G580" s="87" t="s">
        <v>2581</v>
      </c>
      <c r="H580" s="87" t="s">
        <v>552</v>
      </c>
      <c r="I580" s="55" t="s">
        <v>1465</v>
      </c>
      <c r="J580" s="54" t="s">
        <v>2584</v>
      </c>
      <c r="K580" s="90" t="str">
        <f t="shared" ref="K580:K643" si="9">LEFT(J580,1)</f>
        <v>F</v>
      </c>
      <c r="L580">
        <v>972</v>
      </c>
    </row>
    <row r="581" spans="1:12" hidden="1">
      <c r="A581" s="81" t="s">
        <v>2927</v>
      </c>
      <c r="B581" s="88" t="str">
        <f>_xlfn.XLOOKUP(Tabla8[[#This Row],[Codigo Area Liquidacion]],TBLAREA[PLANTA],TBLAREA[PROG])</f>
        <v>01</v>
      </c>
      <c r="C581" s="54" t="s">
        <v>2510</v>
      </c>
      <c r="D581" s="88" t="str">
        <f>Tabla8[[#This Row],[Numero Documento]]&amp;Tabla8[[#This Row],[PROG]]&amp;LEFT(Tabla8[[#This Row],[Tipo Empleado]],3)</f>
        <v>4021093817701EMP</v>
      </c>
      <c r="E581" s="87" t="s">
        <v>2926</v>
      </c>
      <c r="F581" s="54" t="s">
        <v>982</v>
      </c>
      <c r="G581" s="87" t="s">
        <v>2581</v>
      </c>
      <c r="H581" s="87" t="s">
        <v>552</v>
      </c>
      <c r="I581" s="55" t="s">
        <v>1465</v>
      </c>
      <c r="J581" s="54" t="s">
        <v>2583</v>
      </c>
      <c r="K581" s="90" t="str">
        <f t="shared" si="9"/>
        <v>M</v>
      </c>
      <c r="L581">
        <v>1073</v>
      </c>
    </row>
    <row r="582" spans="1:12" hidden="1">
      <c r="A582" s="81" t="s">
        <v>2947</v>
      </c>
      <c r="B582" s="88" t="str">
        <f>_xlfn.XLOOKUP(Tabla8[[#This Row],[Codigo Area Liquidacion]],TBLAREA[PLANTA],TBLAREA[PROG])</f>
        <v>01</v>
      </c>
      <c r="C582" s="54" t="s">
        <v>2510</v>
      </c>
      <c r="D582" s="88" t="str">
        <f>Tabla8[[#This Row],[Numero Documento]]&amp;Tabla8[[#This Row],[PROG]]&amp;LEFT(Tabla8[[#This Row],[Tipo Empleado]],3)</f>
        <v>4022079295201EMP</v>
      </c>
      <c r="E582" s="87" t="s">
        <v>2946</v>
      </c>
      <c r="F582" s="54" t="s">
        <v>1004</v>
      </c>
      <c r="G582" s="87" t="s">
        <v>2581</v>
      </c>
      <c r="H582" s="87" t="s">
        <v>552</v>
      </c>
      <c r="I582" s="55" t="s">
        <v>1465</v>
      </c>
      <c r="J582" s="54" t="s">
        <v>2583</v>
      </c>
      <c r="K582" s="90" t="str">
        <f t="shared" si="9"/>
        <v>M</v>
      </c>
      <c r="L582">
        <v>1107</v>
      </c>
    </row>
    <row r="583" spans="1:12" hidden="1">
      <c r="A583" s="81" t="s">
        <v>2935</v>
      </c>
      <c r="B583" s="88" t="str">
        <f>_xlfn.XLOOKUP(Tabla8[[#This Row],[Codigo Area Liquidacion]],TBLAREA[PLANTA],TBLAREA[PROG])</f>
        <v>01</v>
      </c>
      <c r="C583" s="54" t="s">
        <v>2510</v>
      </c>
      <c r="D583" s="88" t="str">
        <f>Tabla8[[#This Row],[Numero Documento]]&amp;Tabla8[[#This Row],[PROG]]&amp;LEFT(Tabla8[[#This Row],[Tipo Empleado]],3)</f>
        <v>4022208183401EMP</v>
      </c>
      <c r="E583" s="87" t="s">
        <v>2934</v>
      </c>
      <c r="F583" s="54" t="s">
        <v>982</v>
      </c>
      <c r="G583" s="87" t="s">
        <v>2581</v>
      </c>
      <c r="H583" s="87" t="s">
        <v>552</v>
      </c>
      <c r="I583" s="55" t="s">
        <v>1465</v>
      </c>
      <c r="J583" s="54" t="s">
        <v>2583</v>
      </c>
      <c r="K583" s="90" t="str">
        <f t="shared" si="9"/>
        <v>M</v>
      </c>
      <c r="L583">
        <v>1127</v>
      </c>
    </row>
    <row r="584" spans="1:12" hidden="1">
      <c r="A584" s="81" t="s">
        <v>1170</v>
      </c>
      <c r="B584" s="88" t="str">
        <f>_xlfn.XLOOKUP(Tabla8[[#This Row],[Codigo Area Liquidacion]],TBLAREA[PLANTA],TBLAREA[PROG])</f>
        <v>01</v>
      </c>
      <c r="C584" s="54" t="s">
        <v>11</v>
      </c>
      <c r="D584" s="88" t="str">
        <f>Tabla8[[#This Row],[Numero Documento]]&amp;Tabla8[[#This Row],[PROG]]&amp;LEFT(Tabla8[[#This Row],[Tipo Empleado]],3)</f>
        <v>0010802706101FIJ</v>
      </c>
      <c r="E584" s="87" t="s">
        <v>570</v>
      </c>
      <c r="F584" s="54" t="s">
        <v>129</v>
      </c>
      <c r="G584" s="87" t="s">
        <v>2581</v>
      </c>
      <c r="H584" s="87" t="s">
        <v>569</v>
      </c>
      <c r="I584" s="55" t="s">
        <v>1500</v>
      </c>
      <c r="J584" s="54" t="s">
        <v>2584</v>
      </c>
      <c r="K584" s="90" t="str">
        <f t="shared" si="9"/>
        <v>F</v>
      </c>
      <c r="L584">
        <v>258</v>
      </c>
    </row>
    <row r="585" spans="1:12" hidden="1">
      <c r="A585" s="81" t="s">
        <v>1124</v>
      </c>
      <c r="B585" s="88" t="str">
        <f>_xlfn.XLOOKUP(Tabla8[[#This Row],[Codigo Area Liquidacion]],TBLAREA[PLANTA],TBLAREA[PROG])</f>
        <v>01</v>
      </c>
      <c r="C585" s="54" t="s">
        <v>11</v>
      </c>
      <c r="D585" s="88" t="str">
        <f>Tabla8[[#This Row],[Numero Documento]]&amp;Tabla8[[#This Row],[PROG]]&amp;LEFT(Tabla8[[#This Row],[Tipo Empleado]],3)</f>
        <v>0011401071301FIJ</v>
      </c>
      <c r="E585" s="87" t="s">
        <v>568</v>
      </c>
      <c r="F585" s="54" t="s">
        <v>82</v>
      </c>
      <c r="G585" s="87" t="s">
        <v>2581</v>
      </c>
      <c r="H585" s="87" t="s">
        <v>569</v>
      </c>
      <c r="I585" s="55" t="s">
        <v>1500</v>
      </c>
      <c r="J585" s="54" t="s">
        <v>2583</v>
      </c>
      <c r="K585" s="90" t="str">
        <f t="shared" si="9"/>
        <v>M</v>
      </c>
      <c r="L585">
        <v>414</v>
      </c>
    </row>
    <row r="586" spans="1:12" hidden="1">
      <c r="A586" s="81" t="s">
        <v>2783</v>
      </c>
      <c r="B586" s="88" t="str">
        <f>_xlfn.XLOOKUP(Tabla8[[#This Row],[Codigo Area Liquidacion]],TBLAREA[PLANTA],TBLAREA[PROG])</f>
        <v>01</v>
      </c>
      <c r="C586" s="54" t="s">
        <v>11</v>
      </c>
      <c r="D586" s="88" t="str">
        <f>Tabla8[[#This Row],[Numero Documento]]&amp;Tabla8[[#This Row],[PROG]]&amp;LEFT(Tabla8[[#This Row],[Tipo Empleado]],3)</f>
        <v>2230092928201FIJ</v>
      </c>
      <c r="E586" s="87" t="s">
        <v>2782</v>
      </c>
      <c r="F586" s="54" t="s">
        <v>2784</v>
      </c>
      <c r="G586" s="87" t="s">
        <v>2581</v>
      </c>
      <c r="H586" s="87" t="s">
        <v>569</v>
      </c>
      <c r="I586" s="55" t="s">
        <v>1500</v>
      </c>
      <c r="J586" s="54" t="s">
        <v>2583</v>
      </c>
      <c r="K586" s="90" t="str">
        <f t="shared" si="9"/>
        <v>M</v>
      </c>
      <c r="L586">
        <v>995</v>
      </c>
    </row>
    <row r="587" spans="1:12" hidden="1">
      <c r="A587" s="81" t="s">
        <v>1761</v>
      </c>
      <c r="B587" s="88" t="str">
        <f>_xlfn.XLOOKUP(Tabla8[[#This Row],[Codigo Area Liquidacion]],TBLAREA[PLANTA],TBLAREA[PROG])</f>
        <v>01</v>
      </c>
      <c r="C587" s="54" t="s">
        <v>11</v>
      </c>
      <c r="D587" s="88" t="str">
        <f>Tabla8[[#This Row],[Numero Documento]]&amp;Tabla8[[#This Row],[PROG]]&amp;LEFT(Tabla8[[#This Row],[Tipo Empleado]],3)</f>
        <v>0010494009301FIJ</v>
      </c>
      <c r="E587" s="87" t="s">
        <v>571</v>
      </c>
      <c r="F587" s="54" t="s">
        <v>30</v>
      </c>
      <c r="G587" s="87" t="s">
        <v>2581</v>
      </c>
      <c r="H587" s="87" t="s">
        <v>572</v>
      </c>
      <c r="I587" s="55" t="s">
        <v>1496</v>
      </c>
      <c r="J587" s="54" t="s">
        <v>2583</v>
      </c>
      <c r="K587" s="90" t="str">
        <f t="shared" si="9"/>
        <v>M</v>
      </c>
      <c r="L587">
        <v>204</v>
      </c>
    </row>
    <row r="588" spans="1:12" hidden="1">
      <c r="A588" s="81" t="s">
        <v>1123</v>
      </c>
      <c r="B588" s="88" t="str">
        <f>_xlfn.XLOOKUP(Tabla8[[#This Row],[Codigo Area Liquidacion]],TBLAREA[PLANTA],TBLAREA[PROG])</f>
        <v>01</v>
      </c>
      <c r="C588" s="54" t="s">
        <v>11</v>
      </c>
      <c r="D588" s="88" t="str">
        <f>Tabla8[[#This Row],[Numero Documento]]&amp;Tabla8[[#This Row],[PROG]]&amp;LEFT(Tabla8[[#This Row],[Tipo Empleado]],3)</f>
        <v>0011479032201FIJ</v>
      </c>
      <c r="E588" s="87" t="s">
        <v>575</v>
      </c>
      <c r="F588" s="54" t="s">
        <v>378</v>
      </c>
      <c r="G588" s="87" t="s">
        <v>2581</v>
      </c>
      <c r="H588" s="87" t="s">
        <v>572</v>
      </c>
      <c r="I588" s="55" t="s">
        <v>1496</v>
      </c>
      <c r="J588" s="54" t="s">
        <v>2583</v>
      </c>
      <c r="K588" s="90" t="str">
        <f t="shared" si="9"/>
        <v>M</v>
      </c>
      <c r="L588">
        <v>431</v>
      </c>
    </row>
    <row r="589" spans="1:12" hidden="1">
      <c r="A589" s="81" t="s">
        <v>1887</v>
      </c>
      <c r="B589" s="88" t="str">
        <f>_xlfn.XLOOKUP(Tabla8[[#This Row],[Codigo Area Liquidacion]],TBLAREA[PLANTA],TBLAREA[PROG])</f>
        <v>01</v>
      </c>
      <c r="C589" s="54" t="s">
        <v>11</v>
      </c>
      <c r="D589" s="88" t="str">
        <f>Tabla8[[#This Row],[Numero Documento]]&amp;Tabla8[[#This Row],[PROG]]&amp;LEFT(Tabla8[[#This Row],[Tipo Empleado]],3)</f>
        <v>0011644095901FIJ</v>
      </c>
      <c r="E589" s="87" t="s">
        <v>1073</v>
      </c>
      <c r="F589" s="54" t="s">
        <v>402</v>
      </c>
      <c r="G589" s="87" t="s">
        <v>2581</v>
      </c>
      <c r="H589" s="87" t="s">
        <v>572</v>
      </c>
      <c r="I589" s="55" t="s">
        <v>1496</v>
      </c>
      <c r="J589" s="54" t="s">
        <v>2583</v>
      </c>
      <c r="K589" s="90" t="str">
        <f t="shared" si="9"/>
        <v>M</v>
      </c>
      <c r="L589">
        <v>467</v>
      </c>
    </row>
    <row r="590" spans="1:12" hidden="1">
      <c r="A590" s="81" t="s">
        <v>2751</v>
      </c>
      <c r="B590" s="88" t="str">
        <f>_xlfn.XLOOKUP(Tabla8[[#This Row],[Codigo Area Liquidacion]],TBLAREA[PLANTA],TBLAREA[PROG])</f>
        <v>01</v>
      </c>
      <c r="C590" s="54" t="s">
        <v>2510</v>
      </c>
      <c r="D590" s="88" t="str">
        <f>Tabla8[[#This Row],[Numero Documento]]&amp;Tabla8[[#This Row],[PROG]]&amp;LEFT(Tabla8[[#This Row],[Tipo Empleado]],3)</f>
        <v>0011843608801EMP</v>
      </c>
      <c r="E590" s="87" t="s">
        <v>2750</v>
      </c>
      <c r="F590" s="54" t="s">
        <v>129</v>
      </c>
      <c r="G590" s="87" t="s">
        <v>2581</v>
      </c>
      <c r="H590" s="87" t="s">
        <v>572</v>
      </c>
      <c r="I590" s="55" t="s">
        <v>1496</v>
      </c>
      <c r="J590" s="54" t="s">
        <v>2583</v>
      </c>
      <c r="K590" s="90" t="str">
        <f t="shared" si="9"/>
        <v>M</v>
      </c>
      <c r="L590">
        <v>533</v>
      </c>
    </row>
    <row r="591" spans="1:12" hidden="1">
      <c r="A591" s="81" t="s">
        <v>2324</v>
      </c>
      <c r="B591" s="88" t="str">
        <f>_xlfn.XLOOKUP(Tabla8[[#This Row],[Codigo Area Liquidacion]],TBLAREA[PLANTA],TBLAREA[PROG])</f>
        <v>01</v>
      </c>
      <c r="C591" s="54" t="s">
        <v>2510</v>
      </c>
      <c r="D591" s="88" t="str">
        <f>Tabla8[[#This Row],[Numero Documento]]&amp;Tabla8[[#This Row],[PROG]]&amp;LEFT(Tabla8[[#This Row],[Tipo Empleado]],3)</f>
        <v>0011858769001EMP</v>
      </c>
      <c r="E591" s="87" t="s">
        <v>1659</v>
      </c>
      <c r="F591" s="54" t="s">
        <v>129</v>
      </c>
      <c r="G591" s="87" t="s">
        <v>2581</v>
      </c>
      <c r="H591" s="87" t="s">
        <v>572</v>
      </c>
      <c r="I591" s="55" t="s">
        <v>1496</v>
      </c>
      <c r="J591" s="54" t="s">
        <v>2583</v>
      </c>
      <c r="K591" s="90" t="str">
        <f t="shared" si="9"/>
        <v>M</v>
      </c>
      <c r="L591">
        <v>539</v>
      </c>
    </row>
    <row r="592" spans="1:12" hidden="1">
      <c r="A592" s="81" t="s">
        <v>1835</v>
      </c>
      <c r="B592" s="88" t="str">
        <f>_xlfn.XLOOKUP(Tabla8[[#This Row],[Codigo Area Liquidacion]],TBLAREA[PLANTA],TBLAREA[PROG])</f>
        <v>01</v>
      </c>
      <c r="C592" s="54" t="s">
        <v>11</v>
      </c>
      <c r="D592" s="88" t="str">
        <f>Tabla8[[#This Row],[Numero Documento]]&amp;Tabla8[[#This Row],[PROG]]&amp;LEFT(Tabla8[[#This Row],[Tipo Empleado]],3)</f>
        <v>0110032084301FIJ</v>
      </c>
      <c r="E592" s="87" t="s">
        <v>573</v>
      </c>
      <c r="F592" s="54" t="s">
        <v>574</v>
      </c>
      <c r="G592" s="87" t="s">
        <v>2581</v>
      </c>
      <c r="H592" s="87" t="s">
        <v>572</v>
      </c>
      <c r="I592" s="55" t="s">
        <v>1496</v>
      </c>
      <c r="J592" s="54" t="s">
        <v>2583</v>
      </c>
      <c r="K592" s="90" t="str">
        <f t="shared" si="9"/>
        <v>M</v>
      </c>
      <c r="L592">
        <v>613</v>
      </c>
    </row>
    <row r="593" spans="1:12" hidden="1">
      <c r="A593" s="81" t="s">
        <v>1816</v>
      </c>
      <c r="B593" s="88" t="str">
        <f>_xlfn.XLOOKUP(Tabla8[[#This Row],[Codigo Area Liquidacion]],TBLAREA[PLANTA],TBLAREA[PROG])</f>
        <v>01</v>
      </c>
      <c r="C593" s="54" t="s">
        <v>11</v>
      </c>
      <c r="D593" s="88" t="str">
        <f>Tabla8[[#This Row],[Numero Documento]]&amp;Tabla8[[#This Row],[PROG]]&amp;LEFT(Tabla8[[#This Row],[Tipo Empleado]],3)</f>
        <v>0120098938001FIJ</v>
      </c>
      <c r="E593" s="87" t="s">
        <v>1815</v>
      </c>
      <c r="F593" s="54" t="s">
        <v>120</v>
      </c>
      <c r="G593" s="87" t="s">
        <v>2581</v>
      </c>
      <c r="H593" s="87" t="s">
        <v>572</v>
      </c>
      <c r="I593" s="55" t="s">
        <v>1496</v>
      </c>
      <c r="J593" s="54" t="s">
        <v>2583</v>
      </c>
      <c r="K593" s="90" t="str">
        <f t="shared" si="9"/>
        <v>M</v>
      </c>
      <c r="L593">
        <v>630</v>
      </c>
    </row>
    <row r="594" spans="1:12" hidden="1">
      <c r="A594" s="81" t="s">
        <v>1771</v>
      </c>
      <c r="B594" s="88" t="str">
        <f>_xlfn.XLOOKUP(Tabla8[[#This Row],[Codigo Area Liquidacion]],TBLAREA[PLANTA],TBLAREA[PROG])</f>
        <v>01</v>
      </c>
      <c r="C594" s="54" t="s">
        <v>11</v>
      </c>
      <c r="D594" s="88" t="str">
        <f>Tabla8[[#This Row],[Numero Documento]]&amp;Tabla8[[#This Row],[PROG]]&amp;LEFT(Tabla8[[#This Row],[Tipo Empleado]],3)</f>
        <v>2250026051201FIJ</v>
      </c>
      <c r="E594" s="87" t="s">
        <v>1064</v>
      </c>
      <c r="F594" s="54" t="s">
        <v>402</v>
      </c>
      <c r="G594" s="87" t="s">
        <v>2581</v>
      </c>
      <c r="H594" s="87" t="s">
        <v>572</v>
      </c>
      <c r="I594" s="55" t="s">
        <v>1496</v>
      </c>
      <c r="J594" s="54" t="s">
        <v>2583</v>
      </c>
      <c r="K594" s="90" t="str">
        <f t="shared" si="9"/>
        <v>M</v>
      </c>
      <c r="L594">
        <v>1032</v>
      </c>
    </row>
    <row r="595" spans="1:12" hidden="1">
      <c r="A595" s="81" t="s">
        <v>1926</v>
      </c>
      <c r="B595" s="88" t="str">
        <f>_xlfn.XLOOKUP(Tabla8[[#This Row],[Codigo Area Liquidacion]],TBLAREA[PLANTA],TBLAREA[PROG])</f>
        <v>01</v>
      </c>
      <c r="C595" s="54" t="s">
        <v>11</v>
      </c>
      <c r="D595" s="88" t="str">
        <f>Tabla8[[#This Row],[Numero Documento]]&amp;Tabla8[[#This Row],[PROG]]&amp;LEFT(Tabla8[[#This Row],[Tipo Empleado]],3)</f>
        <v>0010010460301FIJ</v>
      </c>
      <c r="E595" s="87" t="s">
        <v>588</v>
      </c>
      <c r="F595" s="54" t="s">
        <v>8</v>
      </c>
      <c r="G595" s="87" t="s">
        <v>2581</v>
      </c>
      <c r="H595" s="87" t="s">
        <v>576</v>
      </c>
      <c r="I595" s="55" t="s">
        <v>1484</v>
      </c>
      <c r="J595" s="54" t="s">
        <v>2584</v>
      </c>
      <c r="K595" s="90" t="str">
        <f t="shared" si="9"/>
        <v>F</v>
      </c>
      <c r="L595">
        <v>13</v>
      </c>
    </row>
    <row r="596" spans="1:12" hidden="1">
      <c r="A596" s="81" t="s">
        <v>1169</v>
      </c>
      <c r="B596" s="88" t="str">
        <f>_xlfn.XLOOKUP(Tabla8[[#This Row],[Codigo Area Liquidacion]],TBLAREA[PLANTA],TBLAREA[PROG])</f>
        <v>01</v>
      </c>
      <c r="C596" s="54" t="s">
        <v>11</v>
      </c>
      <c r="D596" s="88" t="str">
        <f>Tabla8[[#This Row],[Numero Documento]]&amp;Tabla8[[#This Row],[PROG]]&amp;LEFT(Tabla8[[#This Row],[Tipo Empleado]],3)</f>
        <v>0010037033701FIJ</v>
      </c>
      <c r="E596" s="87" t="s">
        <v>590</v>
      </c>
      <c r="F596" s="54" t="s">
        <v>8</v>
      </c>
      <c r="G596" s="87" t="s">
        <v>2581</v>
      </c>
      <c r="H596" s="87" t="s">
        <v>576</v>
      </c>
      <c r="I596" s="55" t="s">
        <v>1484</v>
      </c>
      <c r="J596" s="54" t="s">
        <v>2583</v>
      </c>
      <c r="K596" s="90" t="str">
        <f t="shared" si="9"/>
        <v>M</v>
      </c>
      <c r="L596">
        <v>31</v>
      </c>
    </row>
    <row r="597" spans="1:12" hidden="1">
      <c r="A597" s="81" t="s">
        <v>1787</v>
      </c>
      <c r="B597" s="88" t="str">
        <f>_xlfn.XLOOKUP(Tabla8[[#This Row],[Codigo Area Liquidacion]],TBLAREA[PLANTA],TBLAREA[PROG])</f>
        <v>01</v>
      </c>
      <c r="C597" s="54" t="s">
        <v>11</v>
      </c>
      <c r="D597" s="88" t="str">
        <f>Tabla8[[#This Row],[Numero Documento]]&amp;Tabla8[[#This Row],[PROG]]&amp;LEFT(Tabla8[[#This Row],[Tipo Empleado]],3)</f>
        <v>0010107597601FIJ</v>
      </c>
      <c r="E597" s="87" t="s">
        <v>593</v>
      </c>
      <c r="F597" s="54" t="s">
        <v>2676</v>
      </c>
      <c r="G597" s="87" t="s">
        <v>2581</v>
      </c>
      <c r="H597" s="87" t="s">
        <v>576</v>
      </c>
      <c r="I597" s="55" t="s">
        <v>1484</v>
      </c>
      <c r="J597" s="54" t="s">
        <v>2583</v>
      </c>
      <c r="K597" s="90" t="str">
        <f t="shared" si="9"/>
        <v>M</v>
      </c>
      <c r="L597">
        <v>77</v>
      </c>
    </row>
    <row r="598" spans="1:12" hidden="1">
      <c r="A598" s="81" t="s">
        <v>1152</v>
      </c>
      <c r="B598" s="88" t="str">
        <f>_xlfn.XLOOKUP(Tabla8[[#This Row],[Codigo Area Liquidacion]],TBLAREA[PLANTA],TBLAREA[PROG])</f>
        <v>01</v>
      </c>
      <c r="C598" s="54" t="s">
        <v>11</v>
      </c>
      <c r="D598" s="88" t="str">
        <f>Tabla8[[#This Row],[Numero Documento]]&amp;Tabla8[[#This Row],[PROG]]&amp;LEFT(Tabla8[[#This Row],[Tipo Empleado]],3)</f>
        <v>0010155185101FIJ</v>
      </c>
      <c r="E598" s="87" t="s">
        <v>587</v>
      </c>
      <c r="F598" s="54" t="s">
        <v>127</v>
      </c>
      <c r="G598" s="87" t="s">
        <v>2581</v>
      </c>
      <c r="H598" s="87" t="s">
        <v>576</v>
      </c>
      <c r="I598" s="55" t="s">
        <v>1484</v>
      </c>
      <c r="J598" s="54" t="s">
        <v>2583</v>
      </c>
      <c r="K598" s="90" t="str">
        <f t="shared" si="9"/>
        <v>M</v>
      </c>
      <c r="L598">
        <v>93</v>
      </c>
    </row>
    <row r="599" spans="1:12" hidden="1">
      <c r="A599" s="81" t="s">
        <v>1905</v>
      </c>
      <c r="B599" s="88" t="str">
        <f>_xlfn.XLOOKUP(Tabla8[[#This Row],[Codigo Area Liquidacion]],TBLAREA[PLANTA],TBLAREA[PROG])</f>
        <v>01</v>
      </c>
      <c r="C599" s="54" t="s">
        <v>11</v>
      </c>
      <c r="D599" s="88" t="str">
        <f>Tabla8[[#This Row],[Numero Documento]]&amp;Tabla8[[#This Row],[PROG]]&amp;LEFT(Tabla8[[#This Row],[Tipo Empleado]],3)</f>
        <v>0010264807801FIJ</v>
      </c>
      <c r="E599" s="87" t="s">
        <v>583</v>
      </c>
      <c r="F599" s="54" t="s">
        <v>8</v>
      </c>
      <c r="G599" s="87" t="s">
        <v>2581</v>
      </c>
      <c r="H599" s="87" t="s">
        <v>576</v>
      </c>
      <c r="I599" s="55" t="s">
        <v>1484</v>
      </c>
      <c r="J599" s="54" t="s">
        <v>2584</v>
      </c>
      <c r="K599" s="90" t="str">
        <f t="shared" si="9"/>
        <v>F</v>
      </c>
      <c r="L599">
        <v>140</v>
      </c>
    </row>
    <row r="600" spans="1:12" hidden="1">
      <c r="A600" s="81" t="s">
        <v>1112</v>
      </c>
      <c r="B600" s="88" t="str">
        <f>_xlfn.XLOOKUP(Tabla8[[#This Row],[Codigo Area Liquidacion]],TBLAREA[PLANTA],TBLAREA[PROG])</f>
        <v>01</v>
      </c>
      <c r="C600" s="54" t="s">
        <v>11</v>
      </c>
      <c r="D600" s="88" t="str">
        <f>Tabla8[[#This Row],[Numero Documento]]&amp;Tabla8[[#This Row],[PROG]]&amp;LEFT(Tabla8[[#This Row],[Tipo Empleado]],3)</f>
        <v>0010352890701FIJ</v>
      </c>
      <c r="E600" s="87" t="s">
        <v>579</v>
      </c>
      <c r="F600" s="54" t="s">
        <v>8</v>
      </c>
      <c r="G600" s="87" t="s">
        <v>2581</v>
      </c>
      <c r="H600" s="87" t="s">
        <v>576</v>
      </c>
      <c r="I600" s="55" t="s">
        <v>1484</v>
      </c>
      <c r="J600" s="54" t="s">
        <v>2584</v>
      </c>
      <c r="K600" s="90" t="str">
        <f t="shared" si="9"/>
        <v>F</v>
      </c>
      <c r="L600">
        <v>162</v>
      </c>
    </row>
    <row r="601" spans="1:12" hidden="1">
      <c r="A601" s="81" t="s">
        <v>1893</v>
      </c>
      <c r="B601" s="88" t="str">
        <f>_xlfn.XLOOKUP(Tabla8[[#This Row],[Codigo Area Liquidacion]],TBLAREA[PLANTA],TBLAREA[PROG])</f>
        <v>01</v>
      </c>
      <c r="C601" s="54" t="s">
        <v>11</v>
      </c>
      <c r="D601" s="88" t="str">
        <f>Tabla8[[#This Row],[Numero Documento]]&amp;Tabla8[[#This Row],[PROG]]&amp;LEFT(Tabla8[[#This Row],[Tipo Empleado]],3)</f>
        <v>0010430705301FIJ</v>
      </c>
      <c r="E601" s="87" t="s">
        <v>582</v>
      </c>
      <c r="F601" s="54" t="s">
        <v>8</v>
      </c>
      <c r="G601" s="87" t="s">
        <v>2581</v>
      </c>
      <c r="H601" s="87" t="s">
        <v>576</v>
      </c>
      <c r="I601" s="55" t="s">
        <v>1484</v>
      </c>
      <c r="J601" s="54" t="s">
        <v>2584</v>
      </c>
      <c r="K601" s="90" t="str">
        <f t="shared" si="9"/>
        <v>F</v>
      </c>
      <c r="L601">
        <v>190</v>
      </c>
    </row>
    <row r="602" spans="1:12" hidden="1">
      <c r="A602" s="81" t="s">
        <v>1790</v>
      </c>
      <c r="B602" s="88" t="str">
        <f>_xlfn.XLOOKUP(Tabla8[[#This Row],[Codigo Area Liquidacion]],TBLAREA[PLANTA],TBLAREA[PROG])</f>
        <v>01</v>
      </c>
      <c r="C602" s="54" t="s">
        <v>11</v>
      </c>
      <c r="D602" s="88" t="str">
        <f>Tabla8[[#This Row],[Numero Documento]]&amp;Tabla8[[#This Row],[PROG]]&amp;LEFT(Tabla8[[#This Row],[Tipo Empleado]],3)</f>
        <v>0010685654501FIJ</v>
      </c>
      <c r="E602" s="87" t="s">
        <v>578</v>
      </c>
      <c r="F602" s="54" t="s">
        <v>8</v>
      </c>
      <c r="G602" s="87" t="s">
        <v>2581</v>
      </c>
      <c r="H602" s="87" t="s">
        <v>576</v>
      </c>
      <c r="I602" s="55" t="s">
        <v>1484</v>
      </c>
      <c r="J602" s="54" t="s">
        <v>2584</v>
      </c>
      <c r="K602" s="90" t="str">
        <f t="shared" si="9"/>
        <v>F</v>
      </c>
      <c r="L602">
        <v>240</v>
      </c>
    </row>
    <row r="603" spans="1:12" hidden="1">
      <c r="A603" s="81" t="s">
        <v>2650</v>
      </c>
      <c r="B603" s="88" t="str">
        <f>_xlfn.XLOOKUP(Tabla8[[#This Row],[Codigo Area Liquidacion]],TBLAREA[PLANTA],TBLAREA[PROG])</f>
        <v>01</v>
      </c>
      <c r="C603" s="54" t="s">
        <v>11</v>
      </c>
      <c r="D603" s="88" t="str">
        <f>Tabla8[[#This Row],[Numero Documento]]&amp;Tabla8[[#This Row],[PROG]]&amp;LEFT(Tabla8[[#This Row],[Tipo Empleado]],3)</f>
        <v>0010722691201FIJ</v>
      </c>
      <c r="E603" s="87" t="s">
        <v>2634</v>
      </c>
      <c r="F603" s="54" t="s">
        <v>8</v>
      </c>
      <c r="G603" s="87" t="s">
        <v>2581</v>
      </c>
      <c r="H603" s="87" t="s">
        <v>576</v>
      </c>
      <c r="I603" s="55" t="s">
        <v>1484</v>
      </c>
      <c r="J603" s="54" t="s">
        <v>2584</v>
      </c>
      <c r="K603" s="90" t="str">
        <f t="shared" si="9"/>
        <v>F</v>
      </c>
      <c r="L603">
        <v>244</v>
      </c>
    </row>
    <row r="604" spans="1:12" hidden="1">
      <c r="A604" s="81" t="s">
        <v>1145</v>
      </c>
      <c r="B604" s="88" t="str">
        <f>_xlfn.XLOOKUP(Tabla8[[#This Row],[Codigo Area Liquidacion]],TBLAREA[PLANTA],TBLAREA[PROG])</f>
        <v>01</v>
      </c>
      <c r="C604" s="54" t="s">
        <v>11</v>
      </c>
      <c r="D604" s="88" t="str">
        <f>Tabla8[[#This Row],[Numero Documento]]&amp;Tabla8[[#This Row],[PROG]]&amp;LEFT(Tabla8[[#This Row],[Tipo Empleado]],3)</f>
        <v>0010802971101FIJ</v>
      </c>
      <c r="E604" s="87" t="s">
        <v>586</v>
      </c>
      <c r="F604" s="54" t="s">
        <v>402</v>
      </c>
      <c r="G604" s="87" t="s">
        <v>2581</v>
      </c>
      <c r="H604" s="87" t="s">
        <v>576</v>
      </c>
      <c r="I604" s="55" t="s">
        <v>1484</v>
      </c>
      <c r="J604" s="54" t="s">
        <v>2583</v>
      </c>
      <c r="K604" s="90" t="str">
        <f t="shared" si="9"/>
        <v>M</v>
      </c>
      <c r="L604">
        <v>259</v>
      </c>
    </row>
    <row r="605" spans="1:12" hidden="1">
      <c r="A605" s="81" t="s">
        <v>2794</v>
      </c>
      <c r="B605" s="88" t="str">
        <f>_xlfn.XLOOKUP(Tabla8[[#This Row],[Codigo Area Liquidacion]],TBLAREA[PLANTA],TBLAREA[PROG])</f>
        <v>01</v>
      </c>
      <c r="C605" s="54" t="s">
        <v>11</v>
      </c>
      <c r="D605" s="88" t="str">
        <f>Tabla8[[#This Row],[Numero Documento]]&amp;Tabla8[[#This Row],[PROG]]&amp;LEFT(Tabla8[[#This Row],[Tipo Empleado]],3)</f>
        <v>0011096857501FIJ</v>
      </c>
      <c r="E605" s="87" t="s">
        <v>2793</v>
      </c>
      <c r="F605" s="54" t="s">
        <v>8</v>
      </c>
      <c r="G605" s="87" t="s">
        <v>2581</v>
      </c>
      <c r="H605" s="87" t="s">
        <v>576</v>
      </c>
      <c r="I605" s="55" t="s">
        <v>1484</v>
      </c>
      <c r="J605" s="54" t="s">
        <v>2584</v>
      </c>
      <c r="K605" s="90" t="str">
        <f t="shared" si="9"/>
        <v>F</v>
      </c>
      <c r="L605">
        <v>338</v>
      </c>
    </row>
    <row r="606" spans="1:12" hidden="1">
      <c r="A606" s="81" t="s">
        <v>2651</v>
      </c>
      <c r="B606" s="88" t="str">
        <f>_xlfn.XLOOKUP(Tabla8[[#This Row],[Codigo Area Liquidacion]],TBLAREA[PLANTA],TBLAREA[PROG])</f>
        <v>01</v>
      </c>
      <c r="C606" s="54" t="s">
        <v>11</v>
      </c>
      <c r="D606" s="88" t="str">
        <f>Tabla8[[#This Row],[Numero Documento]]&amp;Tabla8[[#This Row],[PROG]]&amp;LEFT(Tabla8[[#This Row],[Tipo Empleado]],3)</f>
        <v>0011363972801FIJ</v>
      </c>
      <c r="E606" s="87" t="s">
        <v>2635</v>
      </c>
      <c r="F606" s="54" t="s">
        <v>8</v>
      </c>
      <c r="G606" s="87" t="s">
        <v>2581</v>
      </c>
      <c r="H606" s="87" t="s">
        <v>576</v>
      </c>
      <c r="I606" s="55" t="s">
        <v>1484</v>
      </c>
      <c r="J606" s="54" t="s">
        <v>2584</v>
      </c>
      <c r="K606" s="90" t="str">
        <f t="shared" si="9"/>
        <v>F</v>
      </c>
      <c r="L606">
        <v>404</v>
      </c>
    </row>
    <row r="607" spans="1:12" hidden="1">
      <c r="A607" s="81" t="s">
        <v>1967</v>
      </c>
      <c r="B607" s="88" t="str">
        <f>_xlfn.XLOOKUP(Tabla8[[#This Row],[Codigo Area Liquidacion]],TBLAREA[PLANTA],TBLAREA[PROG])</f>
        <v>01</v>
      </c>
      <c r="C607" s="54" t="s">
        <v>11</v>
      </c>
      <c r="D607" s="88" t="str">
        <f>Tabla8[[#This Row],[Numero Documento]]&amp;Tabla8[[#This Row],[PROG]]&amp;LEFT(Tabla8[[#This Row],[Tipo Empleado]],3)</f>
        <v>0011493885501FIJ</v>
      </c>
      <c r="E607" s="87" t="s">
        <v>1029</v>
      </c>
      <c r="F607" s="54" t="s">
        <v>8</v>
      </c>
      <c r="G607" s="87" t="s">
        <v>2581</v>
      </c>
      <c r="H607" s="87" t="s">
        <v>576</v>
      </c>
      <c r="I607" s="55" t="s">
        <v>1484</v>
      </c>
      <c r="J607" s="54" t="s">
        <v>2584</v>
      </c>
      <c r="K607" s="90" t="str">
        <f t="shared" si="9"/>
        <v>F</v>
      </c>
      <c r="L607">
        <v>436</v>
      </c>
    </row>
    <row r="608" spans="1:12" hidden="1">
      <c r="A608" s="81" t="s">
        <v>1795</v>
      </c>
      <c r="B608" s="88" t="str">
        <f>_xlfn.XLOOKUP(Tabla8[[#This Row],[Codigo Area Liquidacion]],TBLAREA[PLANTA],TBLAREA[PROG])</f>
        <v>01</v>
      </c>
      <c r="C608" s="54" t="s">
        <v>11</v>
      </c>
      <c r="D608" s="88" t="str">
        <f>Tabla8[[#This Row],[Numero Documento]]&amp;Tabla8[[#This Row],[PROG]]&amp;LEFT(Tabla8[[#This Row],[Tipo Empleado]],3)</f>
        <v>0011541568901FIJ</v>
      </c>
      <c r="E608" s="87" t="s">
        <v>1071</v>
      </c>
      <c r="F608" s="54" t="s">
        <v>8</v>
      </c>
      <c r="G608" s="87" t="s">
        <v>2581</v>
      </c>
      <c r="H608" s="87" t="s">
        <v>576</v>
      </c>
      <c r="I608" s="55" t="s">
        <v>1484</v>
      </c>
      <c r="J608" s="54" t="s">
        <v>2584</v>
      </c>
      <c r="K608" s="90" t="str">
        <f t="shared" si="9"/>
        <v>F</v>
      </c>
      <c r="L608">
        <v>446</v>
      </c>
    </row>
    <row r="609" spans="1:12" hidden="1">
      <c r="A609" s="81" t="s">
        <v>1992</v>
      </c>
      <c r="B609" s="88" t="str">
        <f>_xlfn.XLOOKUP(Tabla8[[#This Row],[Codigo Area Liquidacion]],TBLAREA[PLANTA],TBLAREA[PROG])</f>
        <v>01</v>
      </c>
      <c r="C609" s="54" t="s">
        <v>11</v>
      </c>
      <c r="D609" s="88" t="str">
        <f>Tabla8[[#This Row],[Numero Documento]]&amp;Tabla8[[#This Row],[PROG]]&amp;LEFT(Tabla8[[#This Row],[Tipo Empleado]],3)</f>
        <v>0011700068701FIJ</v>
      </c>
      <c r="E609" s="87" t="s">
        <v>1074</v>
      </c>
      <c r="F609" s="54" t="s">
        <v>8</v>
      </c>
      <c r="G609" s="87" t="s">
        <v>2581</v>
      </c>
      <c r="H609" s="87" t="s">
        <v>576</v>
      </c>
      <c r="I609" s="55" t="s">
        <v>1484</v>
      </c>
      <c r="J609" s="54" t="s">
        <v>2584</v>
      </c>
      <c r="K609" s="90" t="str">
        <f t="shared" si="9"/>
        <v>F</v>
      </c>
      <c r="L609">
        <v>485</v>
      </c>
    </row>
    <row r="610" spans="1:12" hidden="1">
      <c r="A610" s="81" t="s">
        <v>1142</v>
      </c>
      <c r="B610" s="88" t="str">
        <f>_xlfn.XLOOKUP(Tabla8[[#This Row],[Codigo Area Liquidacion]],TBLAREA[PLANTA],TBLAREA[PROG])</f>
        <v>01</v>
      </c>
      <c r="C610" s="54" t="s">
        <v>11</v>
      </c>
      <c r="D610" s="88" t="str">
        <f>Tabla8[[#This Row],[Numero Documento]]&amp;Tabla8[[#This Row],[PROG]]&amp;LEFT(Tabla8[[#This Row],[Tipo Empleado]],3)</f>
        <v>0011767798901FIJ</v>
      </c>
      <c r="E610" s="87" t="s">
        <v>585</v>
      </c>
      <c r="F610" s="54" t="s">
        <v>8</v>
      </c>
      <c r="G610" s="87" t="s">
        <v>2581</v>
      </c>
      <c r="H610" s="87" t="s">
        <v>576</v>
      </c>
      <c r="I610" s="55" t="s">
        <v>1484</v>
      </c>
      <c r="J610" s="54" t="s">
        <v>2584</v>
      </c>
      <c r="K610" s="90" t="str">
        <f t="shared" si="9"/>
        <v>F</v>
      </c>
      <c r="L610">
        <v>503</v>
      </c>
    </row>
    <row r="611" spans="1:12" hidden="1">
      <c r="A611" s="81" t="s">
        <v>1857</v>
      </c>
      <c r="B611" s="88" t="str">
        <f>_xlfn.XLOOKUP(Tabla8[[#This Row],[Codigo Area Liquidacion]],TBLAREA[PLANTA],TBLAREA[PROG])</f>
        <v>01</v>
      </c>
      <c r="C611" s="54" t="s">
        <v>11</v>
      </c>
      <c r="D611" s="88" t="str">
        <f>Tabla8[[#This Row],[Numero Documento]]&amp;Tabla8[[#This Row],[PROG]]&amp;LEFT(Tabla8[[#This Row],[Tipo Empleado]],3)</f>
        <v>0011887168001FIJ</v>
      </c>
      <c r="E611" s="87" t="s">
        <v>581</v>
      </c>
      <c r="F611" s="54" t="s">
        <v>127</v>
      </c>
      <c r="G611" s="87" t="s">
        <v>2581</v>
      </c>
      <c r="H611" s="87" t="s">
        <v>576</v>
      </c>
      <c r="I611" s="55" t="s">
        <v>1484</v>
      </c>
      <c r="J611" s="54" t="s">
        <v>2583</v>
      </c>
      <c r="K611" s="90" t="str">
        <f t="shared" si="9"/>
        <v>M</v>
      </c>
      <c r="L611">
        <v>547</v>
      </c>
    </row>
    <row r="612" spans="1:12" hidden="1">
      <c r="A612" s="81" t="s">
        <v>2812</v>
      </c>
      <c r="B612" s="88" t="str">
        <f>_xlfn.XLOOKUP(Tabla8[[#This Row],[Codigo Area Liquidacion]],TBLAREA[PLANTA],TBLAREA[PROG])</f>
        <v>01</v>
      </c>
      <c r="C612" s="54" t="s">
        <v>11</v>
      </c>
      <c r="D612" s="88" t="str">
        <f>Tabla8[[#This Row],[Numero Documento]]&amp;Tabla8[[#This Row],[PROG]]&amp;LEFT(Tabla8[[#This Row],[Tipo Empleado]],3)</f>
        <v>0011929753901FIJ</v>
      </c>
      <c r="E612" s="87" t="s">
        <v>2811</v>
      </c>
      <c r="F612" s="54" t="s">
        <v>8</v>
      </c>
      <c r="G612" s="87" t="s">
        <v>2581</v>
      </c>
      <c r="H612" s="87" t="s">
        <v>576</v>
      </c>
      <c r="I612" s="55" t="s">
        <v>1484</v>
      </c>
      <c r="J612" s="54" t="s">
        <v>2584</v>
      </c>
      <c r="K612" s="90" t="str">
        <f t="shared" si="9"/>
        <v>F</v>
      </c>
      <c r="L612">
        <v>562</v>
      </c>
    </row>
    <row r="613" spans="1:12" hidden="1">
      <c r="A613" s="81" t="s">
        <v>1941</v>
      </c>
      <c r="B613" s="88" t="str">
        <f>_xlfn.XLOOKUP(Tabla8[[#This Row],[Codigo Area Liquidacion]],TBLAREA[PLANTA],TBLAREA[PROG])</f>
        <v>01</v>
      </c>
      <c r="C613" s="54" t="s">
        <v>11</v>
      </c>
      <c r="D613" s="88" t="str">
        <f>Tabla8[[#This Row],[Numero Documento]]&amp;Tabla8[[#This Row],[PROG]]&amp;LEFT(Tabla8[[#This Row],[Tipo Empleado]],3)</f>
        <v>0130038382301FIJ</v>
      </c>
      <c r="E613" s="87" t="s">
        <v>589</v>
      </c>
      <c r="F613" s="54" t="s">
        <v>127</v>
      </c>
      <c r="G613" s="87" t="s">
        <v>2581</v>
      </c>
      <c r="H613" s="87" t="s">
        <v>576</v>
      </c>
      <c r="I613" s="55" t="s">
        <v>1484</v>
      </c>
      <c r="J613" s="54" t="s">
        <v>2583</v>
      </c>
      <c r="K613" s="90" t="str">
        <f t="shared" si="9"/>
        <v>M</v>
      </c>
      <c r="L613">
        <v>636</v>
      </c>
    </row>
    <row r="614" spans="1:12" hidden="1">
      <c r="A614" s="81" t="s">
        <v>1848</v>
      </c>
      <c r="B614" s="88" t="str">
        <f>_xlfn.XLOOKUP(Tabla8[[#This Row],[Codigo Area Liquidacion]],TBLAREA[PLANTA],TBLAREA[PROG])</f>
        <v>01</v>
      </c>
      <c r="C614" s="54" t="s">
        <v>11</v>
      </c>
      <c r="D614" s="88" t="str">
        <f>Tabla8[[#This Row],[Numero Documento]]&amp;Tabla8[[#This Row],[PROG]]&amp;LEFT(Tabla8[[#This Row],[Tipo Empleado]],3)</f>
        <v>0200009165801FIJ</v>
      </c>
      <c r="E614" s="87" t="s">
        <v>580</v>
      </c>
      <c r="F614" s="54" t="s">
        <v>8</v>
      </c>
      <c r="G614" s="87" t="s">
        <v>2581</v>
      </c>
      <c r="H614" s="87" t="s">
        <v>576</v>
      </c>
      <c r="I614" s="55" t="s">
        <v>1484</v>
      </c>
      <c r="J614" s="54" t="s">
        <v>2583</v>
      </c>
      <c r="K614" s="90" t="str">
        <f t="shared" si="9"/>
        <v>M</v>
      </c>
      <c r="L614">
        <v>670</v>
      </c>
    </row>
    <row r="615" spans="1:12" hidden="1">
      <c r="A615" s="81" t="s">
        <v>1897</v>
      </c>
      <c r="B615" s="88" t="str">
        <f>_xlfn.XLOOKUP(Tabla8[[#This Row],[Codigo Area Liquidacion]],TBLAREA[PLANTA],TBLAREA[PROG])</f>
        <v>01</v>
      </c>
      <c r="C615" s="54" t="s">
        <v>11</v>
      </c>
      <c r="D615" s="88" t="str">
        <f>Tabla8[[#This Row],[Numero Documento]]&amp;Tabla8[[#This Row],[PROG]]&amp;LEFT(Tabla8[[#This Row],[Tipo Empleado]],3)</f>
        <v>0590009094401FIJ</v>
      </c>
      <c r="E615" s="87" t="s">
        <v>236</v>
      </c>
      <c r="F615" s="54" t="s">
        <v>15</v>
      </c>
      <c r="G615" s="87" t="s">
        <v>2581</v>
      </c>
      <c r="H615" s="87" t="s">
        <v>576</v>
      </c>
      <c r="I615" s="55" t="s">
        <v>1484</v>
      </c>
      <c r="J615" s="54" t="s">
        <v>2583</v>
      </c>
      <c r="K615" s="90" t="str">
        <f t="shared" si="9"/>
        <v>M</v>
      </c>
      <c r="L615">
        <v>908</v>
      </c>
    </row>
    <row r="616" spans="1:12" hidden="1">
      <c r="A616" s="81" t="s">
        <v>1792</v>
      </c>
      <c r="B616" s="88" t="str">
        <f>_xlfn.XLOOKUP(Tabla8[[#This Row],[Codigo Area Liquidacion]],TBLAREA[PLANTA],TBLAREA[PROG])</f>
        <v>01</v>
      </c>
      <c r="C616" s="54" t="s">
        <v>11</v>
      </c>
      <c r="D616" s="88" t="str">
        <f>Tabla8[[#This Row],[Numero Documento]]&amp;Tabla8[[#This Row],[PROG]]&amp;LEFT(Tabla8[[#This Row],[Tipo Empleado]],3)</f>
        <v>4022945310101FIJ</v>
      </c>
      <c r="E616" s="87" t="s">
        <v>1051</v>
      </c>
      <c r="F616" s="54" t="s">
        <v>8</v>
      </c>
      <c r="G616" s="87" t="s">
        <v>2581</v>
      </c>
      <c r="H616" s="87" t="s">
        <v>576</v>
      </c>
      <c r="I616" s="55" t="s">
        <v>1484</v>
      </c>
      <c r="J616" s="54" t="s">
        <v>2584</v>
      </c>
      <c r="K616" s="90" t="str">
        <f t="shared" si="9"/>
        <v>F</v>
      </c>
      <c r="L616">
        <v>1194</v>
      </c>
    </row>
    <row r="617" spans="1:12" hidden="1">
      <c r="A617" s="81" t="s">
        <v>2368</v>
      </c>
      <c r="B617" s="88" t="str">
        <f>_xlfn.XLOOKUP(Tabla8[[#This Row],[Codigo Area Liquidacion]],TBLAREA[PLANTA],TBLAREA[PROG])</f>
        <v>01</v>
      </c>
      <c r="C617" s="54" t="s">
        <v>2510</v>
      </c>
      <c r="D617" s="88" t="str">
        <f>Tabla8[[#This Row],[Numero Documento]]&amp;Tabla8[[#This Row],[PROG]]&amp;LEFT(Tabla8[[#This Row],[Tipo Empleado]],3)</f>
        <v>0011768561001EMP</v>
      </c>
      <c r="E617" s="87" t="s">
        <v>1644</v>
      </c>
      <c r="F617" s="54" t="s">
        <v>1625</v>
      </c>
      <c r="G617" s="87" t="s">
        <v>2581</v>
      </c>
      <c r="H617" s="87" t="s">
        <v>3178</v>
      </c>
      <c r="I617" s="55" t="s">
        <v>3179</v>
      </c>
      <c r="J617" s="54" t="s">
        <v>2583</v>
      </c>
      <c r="K617" s="90" t="str">
        <f t="shared" si="9"/>
        <v>M</v>
      </c>
      <c r="L617">
        <v>504</v>
      </c>
    </row>
    <row r="618" spans="1:12" hidden="1">
      <c r="A618" s="81" t="s">
        <v>1839</v>
      </c>
      <c r="B618" s="88" t="str">
        <f>_xlfn.XLOOKUP(Tabla8[[#This Row],[Codigo Area Liquidacion]],TBLAREA[PLANTA],TBLAREA[PROG])</f>
        <v>01</v>
      </c>
      <c r="C618" s="54" t="s">
        <v>11</v>
      </c>
      <c r="D618" s="88" t="str">
        <f>Tabla8[[#This Row],[Numero Documento]]&amp;Tabla8[[#This Row],[PROG]]&amp;LEFT(Tabla8[[#This Row],[Tipo Empleado]],3)</f>
        <v>0010021571401FIJ</v>
      </c>
      <c r="E618" s="87" t="s">
        <v>903</v>
      </c>
      <c r="F618" s="54" t="s">
        <v>132</v>
      </c>
      <c r="G618" s="87" t="s">
        <v>2581</v>
      </c>
      <c r="H618" s="87" t="s">
        <v>591</v>
      </c>
      <c r="I618" s="55" t="s">
        <v>1447</v>
      </c>
      <c r="J618" s="54" t="s">
        <v>2583</v>
      </c>
      <c r="K618" s="90" t="str">
        <f t="shared" si="9"/>
        <v>M</v>
      </c>
      <c r="L618">
        <v>23</v>
      </c>
    </row>
    <row r="619" spans="1:12" hidden="1">
      <c r="A619" s="81" t="s">
        <v>2804</v>
      </c>
      <c r="B619" s="88" t="str">
        <f>_xlfn.XLOOKUP(Tabla8[[#This Row],[Codigo Area Liquidacion]],TBLAREA[PLANTA],TBLAREA[PROG])</f>
        <v>01</v>
      </c>
      <c r="C619" s="54" t="s">
        <v>11</v>
      </c>
      <c r="D619" s="88" t="str">
        <f>Tabla8[[#This Row],[Numero Documento]]&amp;Tabla8[[#This Row],[PROG]]&amp;LEFT(Tabla8[[#This Row],[Tipo Empleado]],3)</f>
        <v>0010106318801FIJ</v>
      </c>
      <c r="E619" s="87" t="s">
        <v>2803</v>
      </c>
      <c r="F619" s="54" t="s">
        <v>598</v>
      </c>
      <c r="G619" s="87" t="s">
        <v>2581</v>
      </c>
      <c r="H619" s="87" t="s">
        <v>591</v>
      </c>
      <c r="I619" s="55" t="s">
        <v>1447</v>
      </c>
      <c r="J619" s="54" t="s">
        <v>2583</v>
      </c>
      <c r="K619" s="90" t="str">
        <f t="shared" si="9"/>
        <v>M</v>
      </c>
      <c r="L619">
        <v>75</v>
      </c>
    </row>
    <row r="620" spans="1:12" hidden="1">
      <c r="A620" s="81" t="s">
        <v>1133</v>
      </c>
      <c r="B620" s="88" t="str">
        <f>_xlfn.XLOOKUP(Tabla8[[#This Row],[Codigo Area Liquidacion]],TBLAREA[PLANTA],TBLAREA[PROG])</f>
        <v>01</v>
      </c>
      <c r="C620" s="54" t="s">
        <v>11</v>
      </c>
      <c r="D620" s="88" t="str">
        <f>Tabla8[[#This Row],[Numero Documento]]&amp;Tabla8[[#This Row],[PROG]]&amp;LEFT(Tabla8[[#This Row],[Tipo Empleado]],3)</f>
        <v>0010172018301FIJ</v>
      </c>
      <c r="E620" s="87" t="s">
        <v>595</v>
      </c>
      <c r="F620" s="54" t="s">
        <v>596</v>
      </c>
      <c r="G620" s="87" t="s">
        <v>2581</v>
      </c>
      <c r="H620" s="87" t="s">
        <v>591</v>
      </c>
      <c r="I620" s="55" t="s">
        <v>1447</v>
      </c>
      <c r="J620" s="54" t="s">
        <v>2583</v>
      </c>
      <c r="K620" s="90" t="str">
        <f t="shared" si="9"/>
        <v>M</v>
      </c>
      <c r="L620">
        <v>100</v>
      </c>
    </row>
    <row r="621" spans="1:12" hidden="1">
      <c r="A621" s="81" t="s">
        <v>1789</v>
      </c>
      <c r="B621" s="88" t="str">
        <f>_xlfn.XLOOKUP(Tabla8[[#This Row],[Codigo Area Liquidacion]],TBLAREA[PLANTA],TBLAREA[PROG])</f>
        <v>01</v>
      </c>
      <c r="C621" s="54" t="s">
        <v>11</v>
      </c>
      <c r="D621" s="88" t="str">
        <f>Tabla8[[#This Row],[Numero Documento]]&amp;Tabla8[[#This Row],[PROG]]&amp;LEFT(Tabla8[[#This Row],[Tipo Empleado]],3)</f>
        <v>0010310625801FIJ</v>
      </c>
      <c r="E621" s="87" t="s">
        <v>594</v>
      </c>
      <c r="F621" s="54" t="s">
        <v>132</v>
      </c>
      <c r="G621" s="87" t="s">
        <v>2581</v>
      </c>
      <c r="H621" s="87" t="s">
        <v>591</v>
      </c>
      <c r="I621" s="55" t="s">
        <v>1447</v>
      </c>
      <c r="J621" s="54" t="s">
        <v>2583</v>
      </c>
      <c r="K621" s="90" t="str">
        <f t="shared" si="9"/>
        <v>M</v>
      </c>
      <c r="L621">
        <v>154</v>
      </c>
    </row>
    <row r="622" spans="1:12" hidden="1">
      <c r="A622" s="81" t="s">
        <v>1146</v>
      </c>
      <c r="B622" s="88" t="str">
        <f>_xlfn.XLOOKUP(Tabla8[[#This Row],[Codigo Area Liquidacion]],TBLAREA[PLANTA],TBLAREA[PROG])</f>
        <v>01</v>
      </c>
      <c r="C622" s="54" t="s">
        <v>11</v>
      </c>
      <c r="D622" s="88" t="str">
        <f>Tabla8[[#This Row],[Numero Documento]]&amp;Tabla8[[#This Row],[PROG]]&amp;LEFT(Tabla8[[#This Row],[Tipo Empleado]],3)</f>
        <v>0010624987301FIJ</v>
      </c>
      <c r="E622" s="87" t="s">
        <v>597</v>
      </c>
      <c r="F622" s="54" t="s">
        <v>598</v>
      </c>
      <c r="G622" s="87" t="s">
        <v>2581</v>
      </c>
      <c r="H622" s="87" t="s">
        <v>591</v>
      </c>
      <c r="I622" s="55" t="s">
        <v>1447</v>
      </c>
      <c r="J622" s="54" t="s">
        <v>2583</v>
      </c>
      <c r="K622" s="90" t="str">
        <f t="shared" si="9"/>
        <v>M</v>
      </c>
      <c r="L622">
        <v>234</v>
      </c>
    </row>
    <row r="623" spans="1:12" hidden="1">
      <c r="A623" s="81" t="s">
        <v>1875</v>
      </c>
      <c r="B623" s="88" t="str">
        <f>_xlfn.XLOOKUP(Tabla8[[#This Row],[Codigo Area Liquidacion]],TBLAREA[PLANTA],TBLAREA[PROG])</f>
        <v>01</v>
      </c>
      <c r="C623" s="54" t="s">
        <v>11</v>
      </c>
      <c r="D623" s="88" t="str">
        <f>Tabla8[[#This Row],[Numero Documento]]&amp;Tabla8[[#This Row],[PROG]]&amp;LEFT(Tabla8[[#This Row],[Tipo Empleado]],3)</f>
        <v>0010771374501FIJ</v>
      </c>
      <c r="E623" s="87" t="s">
        <v>1517</v>
      </c>
      <c r="F623" s="54" t="s">
        <v>1518</v>
      </c>
      <c r="G623" s="87" t="s">
        <v>2581</v>
      </c>
      <c r="H623" s="87" t="s">
        <v>591</v>
      </c>
      <c r="I623" s="55" t="s">
        <v>1447</v>
      </c>
      <c r="J623" s="54" t="s">
        <v>2583</v>
      </c>
      <c r="K623" s="90" t="str">
        <f t="shared" si="9"/>
        <v>M</v>
      </c>
      <c r="L623">
        <v>254</v>
      </c>
    </row>
    <row r="624" spans="1:12" hidden="1">
      <c r="A624" s="84" t="s">
        <v>1872</v>
      </c>
      <c r="B624" s="88" t="str">
        <f>_xlfn.XLOOKUP(Tabla8[[#This Row],[Codigo Area Liquidacion]],TBLAREA[PLANTA],TBLAREA[PROG])</f>
        <v>01</v>
      </c>
      <c r="C624" s="54" t="s">
        <v>11</v>
      </c>
      <c r="D624" s="88" t="str">
        <f>Tabla8[[#This Row],[Numero Documento]]&amp;Tabla8[[#This Row],[PROG]]&amp;LEFT(Tabla8[[#This Row],[Tipo Empleado]],3)</f>
        <v>0010997392501FIJ</v>
      </c>
      <c r="E624" s="87" t="s">
        <v>1673</v>
      </c>
      <c r="F624" s="54" t="s">
        <v>132</v>
      </c>
      <c r="G624" s="87" t="s">
        <v>2581</v>
      </c>
      <c r="H624" s="87" t="s">
        <v>591</v>
      </c>
      <c r="I624" s="55" t="s">
        <v>1447</v>
      </c>
      <c r="J624" s="54" t="s">
        <v>2583</v>
      </c>
      <c r="K624" s="90" t="str">
        <f t="shared" si="9"/>
        <v>M</v>
      </c>
      <c r="L624">
        <v>315</v>
      </c>
    </row>
    <row r="625" spans="1:12" hidden="1">
      <c r="A625" s="81" t="s">
        <v>1831</v>
      </c>
      <c r="B625" s="88" t="str">
        <f>_xlfn.XLOOKUP(Tabla8[[#This Row],[Codigo Area Liquidacion]],TBLAREA[PLANTA],TBLAREA[PROG])</f>
        <v>01</v>
      </c>
      <c r="C625" s="54" t="s">
        <v>11</v>
      </c>
      <c r="D625" s="88" t="str">
        <f>Tabla8[[#This Row],[Numero Documento]]&amp;Tabla8[[#This Row],[PROG]]&amp;LEFT(Tabla8[[#This Row],[Tipo Empleado]],3)</f>
        <v>0011317980801FIJ</v>
      </c>
      <c r="E625" s="87" t="s">
        <v>888</v>
      </c>
      <c r="F625" s="54" t="s">
        <v>598</v>
      </c>
      <c r="G625" s="87" t="s">
        <v>2581</v>
      </c>
      <c r="H625" s="87" t="s">
        <v>591</v>
      </c>
      <c r="I625" s="55" t="s">
        <v>1447</v>
      </c>
      <c r="J625" s="54" t="s">
        <v>2583</v>
      </c>
      <c r="K625" s="90" t="str">
        <f t="shared" si="9"/>
        <v>M</v>
      </c>
      <c r="L625">
        <v>394</v>
      </c>
    </row>
    <row r="626" spans="1:12" hidden="1">
      <c r="A626" s="81" t="s">
        <v>1929</v>
      </c>
      <c r="B626" s="88" t="str">
        <f>_xlfn.XLOOKUP(Tabla8[[#This Row],[Codigo Area Liquidacion]],TBLAREA[PLANTA],TBLAREA[PROG])</f>
        <v>01</v>
      </c>
      <c r="C626" s="54" t="s">
        <v>11</v>
      </c>
      <c r="D626" s="88" t="str">
        <f>Tabla8[[#This Row],[Numero Documento]]&amp;Tabla8[[#This Row],[PROG]]&amp;LEFT(Tabla8[[#This Row],[Tipo Empleado]],3)</f>
        <v>0011410820201FIJ</v>
      </c>
      <c r="E626" s="87" t="s">
        <v>599</v>
      </c>
      <c r="F626" s="54" t="s">
        <v>132</v>
      </c>
      <c r="G626" s="87" t="s">
        <v>2581</v>
      </c>
      <c r="H626" s="87" t="s">
        <v>591</v>
      </c>
      <c r="I626" s="55" t="s">
        <v>1447</v>
      </c>
      <c r="J626" s="54" t="s">
        <v>2583</v>
      </c>
      <c r="K626" s="90" t="str">
        <f t="shared" si="9"/>
        <v>M</v>
      </c>
      <c r="L626">
        <v>417</v>
      </c>
    </row>
    <row r="627" spans="1:12" hidden="1">
      <c r="A627" s="81" t="s">
        <v>2747</v>
      </c>
      <c r="B627" s="88" t="str">
        <f>_xlfn.XLOOKUP(Tabla8[[#This Row],[Codigo Area Liquidacion]],TBLAREA[PLANTA],TBLAREA[PROG])</f>
        <v>01</v>
      </c>
      <c r="C627" s="54" t="s">
        <v>2510</v>
      </c>
      <c r="D627" s="88" t="str">
        <f>Tabla8[[#This Row],[Numero Documento]]&amp;Tabla8[[#This Row],[PROG]]&amp;LEFT(Tabla8[[#This Row],[Tipo Empleado]],3)</f>
        <v>0011891359901EMP</v>
      </c>
      <c r="E627" s="87" t="s">
        <v>2772</v>
      </c>
      <c r="F627" s="54" t="s">
        <v>256</v>
      </c>
      <c r="G627" s="87" t="s">
        <v>2581</v>
      </c>
      <c r="H627" s="87" t="s">
        <v>591</v>
      </c>
      <c r="I627" s="55" t="s">
        <v>1447</v>
      </c>
      <c r="J627" s="54" t="s">
        <v>2583</v>
      </c>
      <c r="K627" s="90" t="str">
        <f t="shared" si="9"/>
        <v>M</v>
      </c>
      <c r="L627">
        <v>550</v>
      </c>
    </row>
    <row r="628" spans="1:12" hidden="1">
      <c r="A628" s="81" t="s">
        <v>1923</v>
      </c>
      <c r="B628" s="88" t="str">
        <f>_xlfn.XLOOKUP(Tabla8[[#This Row],[Codigo Area Liquidacion]],TBLAREA[PLANTA],TBLAREA[PROG])</f>
        <v>01</v>
      </c>
      <c r="C628" s="54" t="s">
        <v>11</v>
      </c>
      <c r="D628" s="88" t="str">
        <f>Tabla8[[#This Row],[Numero Documento]]&amp;Tabla8[[#This Row],[PROG]]&amp;LEFT(Tabla8[[#This Row],[Tipo Empleado]],3)</f>
        <v>0220007338101FIJ</v>
      </c>
      <c r="E628" s="87" t="s">
        <v>921</v>
      </c>
      <c r="F628" s="54" t="s">
        <v>256</v>
      </c>
      <c r="G628" s="87" t="s">
        <v>2581</v>
      </c>
      <c r="H628" s="87" t="s">
        <v>591</v>
      </c>
      <c r="I628" s="55" t="s">
        <v>1447</v>
      </c>
      <c r="J628" s="54" t="s">
        <v>2583</v>
      </c>
      <c r="K628" s="90" t="str">
        <f t="shared" si="9"/>
        <v>M</v>
      </c>
      <c r="L628">
        <v>676</v>
      </c>
    </row>
    <row r="629" spans="1:12" hidden="1">
      <c r="A629" s="81" t="s">
        <v>3259</v>
      </c>
      <c r="B629" s="88" t="str">
        <f>_xlfn.XLOOKUP(Tabla8[[#This Row],[Codigo Area Liquidacion]],TBLAREA[PLANTA],TBLAREA[PROG])</f>
        <v>01</v>
      </c>
      <c r="C629" s="54" t="s">
        <v>11</v>
      </c>
      <c r="D629" s="88" t="str">
        <f>Tabla8[[#This Row],[Numero Documento]]&amp;Tabla8[[#This Row],[PROG]]&amp;LEFT(Tabla8[[#This Row],[Tipo Empleado]],3)</f>
        <v>0220023188001FIJ</v>
      </c>
      <c r="E629" s="87" t="s">
        <v>3258</v>
      </c>
      <c r="F629" s="54" t="s">
        <v>598</v>
      </c>
      <c r="G629" s="87" t="s">
        <v>2581</v>
      </c>
      <c r="H629" s="87" t="s">
        <v>591</v>
      </c>
      <c r="I629" s="55" t="s">
        <v>1447</v>
      </c>
      <c r="J629" s="54" t="s">
        <v>2583</v>
      </c>
      <c r="K629" s="90" t="str">
        <f t="shared" si="9"/>
        <v>M</v>
      </c>
      <c r="L629">
        <v>677</v>
      </c>
    </row>
    <row r="630" spans="1:12" hidden="1">
      <c r="A630" s="81" t="s">
        <v>1901</v>
      </c>
      <c r="B630" s="88" t="str">
        <f>_xlfn.XLOOKUP(Tabla8[[#This Row],[Codigo Area Liquidacion]],TBLAREA[PLANTA],TBLAREA[PROG])</f>
        <v>01</v>
      </c>
      <c r="C630" s="54" t="s">
        <v>11</v>
      </c>
      <c r="D630" s="88" t="str">
        <f>Tabla8[[#This Row],[Numero Documento]]&amp;Tabla8[[#This Row],[PROG]]&amp;LEFT(Tabla8[[#This Row],[Tipo Empleado]],3)</f>
        <v>0680041261801FIJ</v>
      </c>
      <c r="E630" s="87" t="s">
        <v>662</v>
      </c>
      <c r="F630" s="54" t="s">
        <v>132</v>
      </c>
      <c r="G630" s="87" t="s">
        <v>2581</v>
      </c>
      <c r="H630" s="87" t="s">
        <v>591</v>
      </c>
      <c r="I630" s="55" t="s">
        <v>1447</v>
      </c>
      <c r="J630" s="54" t="s">
        <v>2583</v>
      </c>
      <c r="K630" s="90" t="str">
        <f t="shared" si="9"/>
        <v>M</v>
      </c>
      <c r="L630">
        <v>918</v>
      </c>
    </row>
    <row r="631" spans="1:12" hidden="1">
      <c r="A631" s="81" t="s">
        <v>2531</v>
      </c>
      <c r="B631" s="88" t="str">
        <f>_xlfn.XLOOKUP(Tabla8[[#This Row],[Codigo Area Liquidacion]],TBLAREA[PLANTA],TBLAREA[PROG])</f>
        <v>01</v>
      </c>
      <c r="C631" s="54" t="s">
        <v>11</v>
      </c>
      <c r="D631" s="88" t="str">
        <f>Tabla8[[#This Row],[Numero Documento]]&amp;Tabla8[[#This Row],[PROG]]&amp;LEFT(Tabla8[[#This Row],[Tipo Empleado]],3)</f>
        <v>0680055333801FIJ</v>
      </c>
      <c r="E631" s="87" t="s">
        <v>2543</v>
      </c>
      <c r="F631" s="54" t="s">
        <v>598</v>
      </c>
      <c r="G631" s="87" t="s">
        <v>2581</v>
      </c>
      <c r="H631" s="87" t="s">
        <v>591</v>
      </c>
      <c r="I631" s="55" t="s">
        <v>1447</v>
      </c>
      <c r="J631" s="54" t="s">
        <v>2583</v>
      </c>
      <c r="K631" s="90" t="str">
        <f t="shared" si="9"/>
        <v>M</v>
      </c>
      <c r="L631">
        <v>919</v>
      </c>
    </row>
    <row r="632" spans="1:12" hidden="1">
      <c r="A632" s="81" t="s">
        <v>1853</v>
      </c>
      <c r="B632" s="88" t="str">
        <f>_xlfn.XLOOKUP(Tabla8[[#This Row],[Codigo Area Liquidacion]],TBLAREA[PLANTA],TBLAREA[PROG])</f>
        <v>01</v>
      </c>
      <c r="C632" s="54" t="s">
        <v>11</v>
      </c>
      <c r="D632" s="88" t="str">
        <f>Tabla8[[#This Row],[Numero Documento]]&amp;Tabla8[[#This Row],[PROG]]&amp;LEFT(Tabla8[[#This Row],[Tipo Empleado]],3)</f>
        <v>0760015384001FIJ</v>
      </c>
      <c r="E632" s="87" t="s">
        <v>1681</v>
      </c>
      <c r="F632" s="54" t="s">
        <v>598</v>
      </c>
      <c r="G632" s="87" t="s">
        <v>2581</v>
      </c>
      <c r="H632" s="87" t="s">
        <v>591</v>
      </c>
      <c r="I632" s="55" t="s">
        <v>1447</v>
      </c>
      <c r="J632" s="54" t="s">
        <v>2583</v>
      </c>
      <c r="K632" s="90" t="str">
        <f t="shared" si="9"/>
        <v>M</v>
      </c>
      <c r="L632">
        <v>931</v>
      </c>
    </row>
    <row r="633" spans="1:12" hidden="1">
      <c r="A633" s="81" t="s">
        <v>2358</v>
      </c>
      <c r="B633" s="88" t="str">
        <f>_xlfn.XLOOKUP(Tabla8[[#This Row],[Codigo Area Liquidacion]],TBLAREA[PLANTA],TBLAREA[PROG])</f>
        <v>01</v>
      </c>
      <c r="C633" s="54" t="s">
        <v>2510</v>
      </c>
      <c r="D633" s="88" t="str">
        <f>Tabla8[[#This Row],[Numero Documento]]&amp;Tabla8[[#This Row],[PROG]]&amp;LEFT(Tabla8[[#This Row],[Tipo Empleado]],3)</f>
        <v>2230022027801EMP</v>
      </c>
      <c r="E633" s="87" t="s">
        <v>2357</v>
      </c>
      <c r="F633" s="54" t="s">
        <v>129</v>
      </c>
      <c r="G633" s="87" t="s">
        <v>2581</v>
      </c>
      <c r="H633" s="87" t="s">
        <v>591</v>
      </c>
      <c r="I633" s="55" t="s">
        <v>1447</v>
      </c>
      <c r="J633" s="54" t="s">
        <v>2583</v>
      </c>
      <c r="K633" s="90" t="str">
        <f t="shared" si="9"/>
        <v>M</v>
      </c>
      <c r="L633">
        <v>981</v>
      </c>
    </row>
    <row r="634" spans="1:12" hidden="1">
      <c r="A634" s="81" t="s">
        <v>1879</v>
      </c>
      <c r="B634" s="88" t="str">
        <f>_xlfn.XLOOKUP(Tabla8[[#This Row],[Codigo Area Liquidacion]],TBLAREA[PLANTA],TBLAREA[PROG])</f>
        <v>01</v>
      </c>
      <c r="C634" s="54" t="s">
        <v>11</v>
      </c>
      <c r="D634" s="88" t="str">
        <f>Tabla8[[#This Row],[Numero Documento]]&amp;Tabla8[[#This Row],[PROG]]&amp;LEFT(Tabla8[[#This Row],[Tipo Empleado]],3)</f>
        <v>4022250233401FIJ</v>
      </c>
      <c r="E634" s="87" t="s">
        <v>889</v>
      </c>
      <c r="F634" s="54" t="s">
        <v>598</v>
      </c>
      <c r="G634" s="87" t="s">
        <v>2581</v>
      </c>
      <c r="H634" s="87" t="s">
        <v>591</v>
      </c>
      <c r="I634" s="55" t="s">
        <v>1447</v>
      </c>
      <c r="J634" s="54" t="s">
        <v>2583</v>
      </c>
      <c r="K634" s="90" t="str">
        <f t="shared" si="9"/>
        <v>M</v>
      </c>
      <c r="L634">
        <v>1134</v>
      </c>
    </row>
    <row r="635" spans="1:12" hidden="1">
      <c r="A635" s="81" t="s">
        <v>3245</v>
      </c>
      <c r="B635" s="88" t="str">
        <f>_xlfn.XLOOKUP(Tabla8[[#This Row],[Codigo Area Liquidacion]],TBLAREA[PLANTA],TBLAREA[PROG])</f>
        <v>01</v>
      </c>
      <c r="C635" s="54" t="s">
        <v>11</v>
      </c>
      <c r="D635" s="88" t="str">
        <f>Tabla8[[#This Row],[Numero Documento]]&amp;Tabla8[[#This Row],[PROG]]&amp;LEFT(Tabla8[[#This Row],[Tipo Empleado]],3)</f>
        <v>4022811886101FIJ</v>
      </c>
      <c r="E635" s="87" t="s">
        <v>3244</v>
      </c>
      <c r="F635" s="54" t="s">
        <v>10</v>
      </c>
      <c r="G635" s="87" t="s">
        <v>2581</v>
      </c>
      <c r="H635" s="87" t="s">
        <v>591</v>
      </c>
      <c r="I635" s="55" t="s">
        <v>1447</v>
      </c>
      <c r="J635" s="54" t="s">
        <v>2584</v>
      </c>
      <c r="K635" s="90" t="str">
        <f t="shared" si="9"/>
        <v>F</v>
      </c>
      <c r="L635">
        <v>1190</v>
      </c>
    </row>
    <row r="636" spans="1:12">
      <c r="A636" s="82" t="s">
        <v>3889</v>
      </c>
      <c r="B636" s="89" t="s">
        <v>2552</v>
      </c>
      <c r="C636" s="54" t="s">
        <v>11</v>
      </c>
      <c r="D636" s="88" t="str">
        <f>Tabla8[[#This Row],[Numero Documento]]&amp;Tabla8[[#This Row],[PROG]]&amp;LEFT(Tabla8[[#This Row],[Tipo Empleado]],3)</f>
        <v>2240008149701FIJ</v>
      </c>
      <c r="E636" s="87" t="s">
        <v>3888</v>
      </c>
      <c r="F636" s="54" t="s">
        <v>598</v>
      </c>
      <c r="G636" s="87" t="s">
        <v>2581</v>
      </c>
      <c r="H636" s="87" t="s">
        <v>591</v>
      </c>
      <c r="I636" s="55" t="s">
        <v>1447</v>
      </c>
      <c r="J636" s="54" t="s">
        <v>2583</v>
      </c>
      <c r="K636" s="90" t="str">
        <f t="shared" si="9"/>
        <v>M</v>
      </c>
      <c r="L636">
        <v>1228</v>
      </c>
    </row>
    <row r="637" spans="1:12" hidden="1">
      <c r="A637" s="81" t="s">
        <v>2211</v>
      </c>
      <c r="B637" s="88" t="str">
        <f>_xlfn.XLOOKUP(Tabla8[[#This Row],[Codigo Area Liquidacion]],TBLAREA[PLANTA],TBLAREA[PROG])</f>
        <v>11</v>
      </c>
      <c r="C637" s="54" t="s">
        <v>11</v>
      </c>
      <c r="D637" s="88" t="str">
        <f>Tabla8[[#This Row],[Numero Documento]]&amp;Tabla8[[#This Row],[PROG]]&amp;LEFT(Tabla8[[#This Row],[Tipo Empleado]],3)</f>
        <v>0010220192811FIJ</v>
      </c>
      <c r="E637" s="87" t="s">
        <v>2598</v>
      </c>
      <c r="F637" s="54" t="s">
        <v>22</v>
      </c>
      <c r="G637" s="87" t="s">
        <v>2589</v>
      </c>
      <c r="H637" s="87" t="s">
        <v>601</v>
      </c>
      <c r="I637" s="55" t="s">
        <v>1450</v>
      </c>
      <c r="J637" s="54" t="s">
        <v>2583</v>
      </c>
      <c r="K637" s="90" t="str">
        <f t="shared" si="9"/>
        <v>M</v>
      </c>
      <c r="L637">
        <v>117</v>
      </c>
    </row>
    <row r="638" spans="1:12" hidden="1">
      <c r="A638" s="81" t="s">
        <v>2222</v>
      </c>
      <c r="B638" s="88" t="str">
        <f>_xlfn.XLOOKUP(Tabla8[[#This Row],[Codigo Area Liquidacion]],TBLAREA[PLANTA],TBLAREA[PROG])</f>
        <v>11</v>
      </c>
      <c r="C638" s="54" t="s">
        <v>11</v>
      </c>
      <c r="D638" s="88" t="str">
        <f>Tabla8[[#This Row],[Numero Documento]]&amp;Tabla8[[#This Row],[PROG]]&amp;LEFT(Tabla8[[#This Row],[Tipo Empleado]],3)</f>
        <v>0010751963911FIJ</v>
      </c>
      <c r="E638" s="87" t="s">
        <v>630</v>
      </c>
      <c r="F638" s="54" t="s">
        <v>8</v>
      </c>
      <c r="G638" s="87" t="s">
        <v>2589</v>
      </c>
      <c r="H638" s="87" t="s">
        <v>601</v>
      </c>
      <c r="I638" s="55" t="s">
        <v>1450</v>
      </c>
      <c r="J638" s="54" t="s">
        <v>2584</v>
      </c>
      <c r="K638" s="90" t="str">
        <f t="shared" si="9"/>
        <v>F</v>
      </c>
      <c r="L638">
        <v>252</v>
      </c>
    </row>
    <row r="639" spans="1:12" hidden="1">
      <c r="A639" s="81" t="s">
        <v>2199</v>
      </c>
      <c r="B639" s="88" t="str">
        <f>_xlfn.XLOOKUP(Tabla8[[#This Row],[Codigo Area Liquidacion]],TBLAREA[PLANTA],TBLAREA[PROG])</f>
        <v>11</v>
      </c>
      <c r="C639" s="54" t="s">
        <v>11</v>
      </c>
      <c r="D639" s="88" t="str">
        <f>Tabla8[[#This Row],[Numero Documento]]&amp;Tabla8[[#This Row],[PROG]]&amp;LEFT(Tabla8[[#This Row],[Tipo Empleado]],3)</f>
        <v>0010776643811FIJ</v>
      </c>
      <c r="E639" s="87" t="s">
        <v>623</v>
      </c>
      <c r="F639" s="54" t="s">
        <v>8</v>
      </c>
      <c r="G639" s="87" t="s">
        <v>2589</v>
      </c>
      <c r="H639" s="87" t="s">
        <v>601</v>
      </c>
      <c r="I639" s="55" t="s">
        <v>1450</v>
      </c>
      <c r="J639" s="54" t="s">
        <v>2584</v>
      </c>
      <c r="K639" s="90" t="str">
        <f t="shared" si="9"/>
        <v>F</v>
      </c>
      <c r="L639">
        <v>256</v>
      </c>
    </row>
    <row r="640" spans="1:12" hidden="1">
      <c r="A640" s="81" t="s">
        <v>2897</v>
      </c>
      <c r="B640" s="88" t="str">
        <f>_xlfn.XLOOKUP(Tabla8[[#This Row],[Codigo Area Liquidacion]],TBLAREA[PLANTA],TBLAREA[PROG])</f>
        <v>01</v>
      </c>
      <c r="C640" s="54" t="s">
        <v>2510</v>
      </c>
      <c r="D640" s="88" t="str">
        <f>Tabla8[[#This Row],[Numero Documento]]&amp;Tabla8[[#This Row],[PROG]]&amp;LEFT(Tabla8[[#This Row],[Tipo Empleado]],3)</f>
        <v>0010899012801EMP</v>
      </c>
      <c r="E640" s="87" t="s">
        <v>2896</v>
      </c>
      <c r="F640" s="54" t="s">
        <v>256</v>
      </c>
      <c r="G640" s="87" t="s">
        <v>2581</v>
      </c>
      <c r="H640" s="87" t="s">
        <v>601</v>
      </c>
      <c r="I640" s="55" t="s">
        <v>1450</v>
      </c>
      <c r="J640" s="54" t="s">
        <v>2583</v>
      </c>
      <c r="K640" s="90" t="str">
        <f t="shared" si="9"/>
        <v>M</v>
      </c>
      <c r="L640">
        <v>281</v>
      </c>
    </row>
    <row r="641" spans="1:12" hidden="1">
      <c r="A641" s="81" t="s">
        <v>2087</v>
      </c>
      <c r="B641" s="88" t="str">
        <f>_xlfn.XLOOKUP(Tabla8[[#This Row],[Codigo Area Liquidacion]],TBLAREA[PLANTA],TBLAREA[PROG])</f>
        <v>11</v>
      </c>
      <c r="C641" s="54" t="s">
        <v>11</v>
      </c>
      <c r="D641" s="88" t="str">
        <f>Tabla8[[#This Row],[Numero Documento]]&amp;Tabla8[[#This Row],[PROG]]&amp;LEFT(Tabla8[[#This Row],[Tipo Empleado]],3)</f>
        <v>0011283824811FIJ</v>
      </c>
      <c r="E641" s="87" t="s">
        <v>1675</v>
      </c>
      <c r="F641" s="54" t="s">
        <v>995</v>
      </c>
      <c r="G641" s="87" t="s">
        <v>2589</v>
      </c>
      <c r="H641" s="87" t="s">
        <v>601</v>
      </c>
      <c r="I641" s="55" t="s">
        <v>1450</v>
      </c>
      <c r="J641" s="54" t="s">
        <v>2584</v>
      </c>
      <c r="K641" s="90" t="str">
        <f t="shared" si="9"/>
        <v>F</v>
      </c>
      <c r="L641">
        <v>388</v>
      </c>
    </row>
    <row r="642" spans="1:12" hidden="1">
      <c r="A642" s="81" t="s">
        <v>2203</v>
      </c>
      <c r="B642" s="88" t="str">
        <f>_xlfn.XLOOKUP(Tabla8[[#This Row],[Codigo Area Liquidacion]],TBLAREA[PLANTA],TBLAREA[PROG])</f>
        <v>11</v>
      </c>
      <c r="C642" s="54" t="s">
        <v>11</v>
      </c>
      <c r="D642" s="88" t="str">
        <f>Tabla8[[#This Row],[Numero Documento]]&amp;Tabla8[[#This Row],[PROG]]&amp;LEFT(Tabla8[[#This Row],[Tipo Empleado]],3)</f>
        <v>0011907703011FIJ</v>
      </c>
      <c r="E642" s="87" t="s">
        <v>996</v>
      </c>
      <c r="F642" s="54" t="s">
        <v>995</v>
      </c>
      <c r="G642" s="87" t="s">
        <v>2589</v>
      </c>
      <c r="H642" s="87" t="s">
        <v>601</v>
      </c>
      <c r="I642" s="55" t="s">
        <v>1450</v>
      </c>
      <c r="J642" s="54" t="s">
        <v>2583</v>
      </c>
      <c r="K642" s="90" t="str">
        <f t="shared" si="9"/>
        <v>M</v>
      </c>
      <c r="L642">
        <v>556</v>
      </c>
    </row>
    <row r="643" spans="1:12" hidden="1">
      <c r="A643" s="81" t="s">
        <v>2111</v>
      </c>
      <c r="B643" s="88" t="str">
        <f>_xlfn.XLOOKUP(Tabla8[[#This Row],[Codigo Area Liquidacion]],TBLAREA[PLANTA],TBLAREA[PROG])</f>
        <v>11</v>
      </c>
      <c r="C643" s="54" t="s">
        <v>11</v>
      </c>
      <c r="D643" s="88" t="str">
        <f>Tabla8[[#This Row],[Numero Documento]]&amp;Tabla8[[#This Row],[PROG]]&amp;LEFT(Tabla8[[#This Row],[Tipo Empleado]],3)</f>
        <v>0310003574411FIJ</v>
      </c>
      <c r="E643" s="87" t="s">
        <v>610</v>
      </c>
      <c r="F643" s="54" t="s">
        <v>30</v>
      </c>
      <c r="G643" s="87" t="s">
        <v>2589</v>
      </c>
      <c r="H643" s="87" t="s">
        <v>601</v>
      </c>
      <c r="I643" s="55" t="s">
        <v>1450</v>
      </c>
      <c r="J643" s="54" t="s">
        <v>2583</v>
      </c>
      <c r="K643" s="90" t="str">
        <f t="shared" si="9"/>
        <v>M</v>
      </c>
      <c r="L643">
        <v>704</v>
      </c>
    </row>
    <row r="644" spans="1:12" hidden="1">
      <c r="A644" s="81" t="s">
        <v>3265</v>
      </c>
      <c r="B644" s="88" t="str">
        <f>_xlfn.XLOOKUP(Tabla8[[#This Row],[Codigo Area Liquidacion]],TBLAREA[PLANTA],TBLAREA[PROG])</f>
        <v>11</v>
      </c>
      <c r="C644" s="54" t="s">
        <v>11</v>
      </c>
      <c r="D644" s="88" t="str">
        <f>Tabla8[[#This Row],[Numero Documento]]&amp;Tabla8[[#This Row],[PROG]]&amp;LEFT(Tabla8[[#This Row],[Tipo Empleado]],3)</f>
        <v>0310013802711FIJ</v>
      </c>
      <c r="E644" s="87" t="s">
        <v>3264</v>
      </c>
      <c r="F644" s="54" t="s">
        <v>598</v>
      </c>
      <c r="G644" s="87" t="s">
        <v>2589</v>
      </c>
      <c r="H644" s="87" t="s">
        <v>601</v>
      </c>
      <c r="I644" s="55" t="s">
        <v>1450</v>
      </c>
      <c r="J644" s="54" t="s">
        <v>2583</v>
      </c>
      <c r="K644" s="90" t="str">
        <f t="shared" ref="K644:K707" si="10">LEFT(J644,1)</f>
        <v>M</v>
      </c>
      <c r="L644">
        <v>708</v>
      </c>
    </row>
    <row r="645" spans="1:12" hidden="1">
      <c r="A645" s="81" t="s">
        <v>2250</v>
      </c>
      <c r="B645" s="88" t="str">
        <f>_xlfn.XLOOKUP(Tabla8[[#This Row],[Codigo Area Liquidacion]],TBLAREA[PLANTA],TBLAREA[PROG])</f>
        <v>11</v>
      </c>
      <c r="C645" s="54" t="s">
        <v>11</v>
      </c>
      <c r="D645" s="88" t="str">
        <f>Tabla8[[#This Row],[Numero Documento]]&amp;Tabla8[[#This Row],[PROG]]&amp;LEFT(Tabla8[[#This Row],[Tipo Empleado]],3)</f>
        <v>0310014144311FIJ</v>
      </c>
      <c r="E645" s="87" t="s">
        <v>639</v>
      </c>
      <c r="F645" s="54" t="s">
        <v>22</v>
      </c>
      <c r="G645" s="87" t="s">
        <v>2589</v>
      </c>
      <c r="H645" s="87" t="s">
        <v>601</v>
      </c>
      <c r="I645" s="55" t="s">
        <v>1450</v>
      </c>
      <c r="J645" s="54" t="s">
        <v>2583</v>
      </c>
      <c r="K645" s="90" t="str">
        <f t="shared" si="10"/>
        <v>M</v>
      </c>
      <c r="L645">
        <v>709</v>
      </c>
    </row>
    <row r="646" spans="1:12" hidden="1">
      <c r="A646" s="81" t="s">
        <v>2396</v>
      </c>
      <c r="B646" s="88" t="str">
        <f>_xlfn.XLOOKUP(Tabla8[[#This Row],[Codigo Area Liquidacion]],TBLAREA[PLANTA],TBLAREA[PROG])</f>
        <v>01</v>
      </c>
      <c r="C646" s="54" t="s">
        <v>2519</v>
      </c>
      <c r="D646" s="88" t="str">
        <f>Tabla8[[#This Row],[Numero Documento]]&amp;Tabla8[[#This Row],[PROG]]&amp;LEFT(Tabla8[[#This Row],[Tipo Empleado]],3)</f>
        <v>0310015717501TRA</v>
      </c>
      <c r="E646" s="87" t="s">
        <v>864</v>
      </c>
      <c r="F646" s="54" t="s">
        <v>8</v>
      </c>
      <c r="G646" s="87" t="s">
        <v>2581</v>
      </c>
      <c r="H646" s="87" t="s">
        <v>601</v>
      </c>
      <c r="I646" s="55" t="s">
        <v>1450</v>
      </c>
      <c r="J646" s="54" t="s">
        <v>2584</v>
      </c>
      <c r="K646" s="90" t="str">
        <f t="shared" si="10"/>
        <v>F</v>
      </c>
      <c r="L646">
        <v>710</v>
      </c>
    </row>
    <row r="647" spans="1:12" hidden="1">
      <c r="A647" s="81" t="s">
        <v>2144</v>
      </c>
      <c r="B647" s="88" t="str">
        <f>_xlfn.XLOOKUP(Tabla8[[#This Row],[Codigo Area Liquidacion]],TBLAREA[PLANTA],TBLAREA[PROG])</f>
        <v>01</v>
      </c>
      <c r="C647" s="54" t="s">
        <v>2519</v>
      </c>
      <c r="D647" s="88" t="str">
        <f>Tabla8[[#This Row],[Numero Documento]]&amp;Tabla8[[#This Row],[PROG]]&amp;LEFT(Tabla8[[#This Row],[Tipo Empleado]],3)</f>
        <v>0310019653801TRA</v>
      </c>
      <c r="E647" s="87" t="s">
        <v>614</v>
      </c>
      <c r="F647" s="54" t="s">
        <v>615</v>
      </c>
      <c r="G647" s="87" t="s">
        <v>2581</v>
      </c>
      <c r="H647" s="87" t="s">
        <v>601</v>
      </c>
      <c r="I647" s="55" t="s">
        <v>1450</v>
      </c>
      <c r="J647" s="54" t="s">
        <v>2583</v>
      </c>
      <c r="K647" s="90" t="str">
        <f t="shared" si="10"/>
        <v>M</v>
      </c>
      <c r="L647">
        <v>711</v>
      </c>
    </row>
    <row r="648" spans="1:12" hidden="1">
      <c r="A648" s="81" t="s">
        <v>2245</v>
      </c>
      <c r="B648" s="88" t="str">
        <f>_xlfn.XLOOKUP(Tabla8[[#This Row],[Codigo Area Liquidacion]],TBLAREA[PLANTA],TBLAREA[PROG])</f>
        <v>11</v>
      </c>
      <c r="C648" s="54" t="s">
        <v>11</v>
      </c>
      <c r="D648" s="88" t="str">
        <f>Tabla8[[#This Row],[Numero Documento]]&amp;Tabla8[[#This Row],[PROG]]&amp;LEFT(Tabla8[[#This Row],[Tipo Empleado]],3)</f>
        <v>0310037870611FIJ</v>
      </c>
      <c r="E648" s="87" t="s">
        <v>635</v>
      </c>
      <c r="F648" s="54" t="s">
        <v>17</v>
      </c>
      <c r="G648" s="87" t="s">
        <v>2589</v>
      </c>
      <c r="H648" s="87" t="s">
        <v>601</v>
      </c>
      <c r="I648" s="55" t="s">
        <v>1450</v>
      </c>
      <c r="J648" s="54" t="s">
        <v>2583</v>
      </c>
      <c r="K648" s="90" t="str">
        <f t="shared" si="10"/>
        <v>M</v>
      </c>
      <c r="L648">
        <v>716</v>
      </c>
    </row>
    <row r="649" spans="1:12" hidden="1">
      <c r="A649" s="81" t="s">
        <v>2235</v>
      </c>
      <c r="B649" s="88" t="str">
        <f>_xlfn.XLOOKUP(Tabla8[[#This Row],[Codigo Area Liquidacion]],TBLAREA[PLANTA],TBLAREA[PROG])</f>
        <v>11</v>
      </c>
      <c r="C649" s="54" t="s">
        <v>11</v>
      </c>
      <c r="D649" s="88" t="str">
        <f>Tabla8[[#This Row],[Numero Documento]]&amp;Tabla8[[#This Row],[PROG]]&amp;LEFT(Tabla8[[#This Row],[Tipo Empleado]],3)</f>
        <v>0310042125811FIJ</v>
      </c>
      <c r="E649" s="87" t="s">
        <v>632</v>
      </c>
      <c r="F649" s="54" t="s">
        <v>633</v>
      </c>
      <c r="G649" s="87" t="s">
        <v>2589</v>
      </c>
      <c r="H649" s="87" t="s">
        <v>601</v>
      </c>
      <c r="I649" s="55" t="s">
        <v>1450</v>
      </c>
      <c r="J649" s="54" t="s">
        <v>2583</v>
      </c>
      <c r="K649" s="90" t="str">
        <f t="shared" si="10"/>
        <v>M</v>
      </c>
      <c r="L649">
        <v>718</v>
      </c>
    </row>
    <row r="650" spans="1:12" hidden="1">
      <c r="A650" s="81" t="s">
        <v>2095</v>
      </c>
      <c r="B650" s="88" t="str">
        <f>_xlfn.XLOOKUP(Tabla8[[#This Row],[Codigo Area Liquidacion]],TBLAREA[PLANTA],TBLAREA[PROG])</f>
        <v>11</v>
      </c>
      <c r="C650" s="54" t="s">
        <v>11</v>
      </c>
      <c r="D650" s="88" t="str">
        <f>Tabla8[[#This Row],[Numero Documento]]&amp;Tabla8[[#This Row],[PROG]]&amp;LEFT(Tabla8[[#This Row],[Tipo Empleado]],3)</f>
        <v>0310048190611FIJ</v>
      </c>
      <c r="E650" s="87" t="s">
        <v>609</v>
      </c>
      <c r="F650" s="54" t="s">
        <v>598</v>
      </c>
      <c r="G650" s="87" t="s">
        <v>2589</v>
      </c>
      <c r="H650" s="87" t="s">
        <v>601</v>
      </c>
      <c r="I650" s="55" t="s">
        <v>1450</v>
      </c>
      <c r="J650" s="54" t="s">
        <v>2583</v>
      </c>
      <c r="K650" s="90" t="str">
        <f t="shared" si="10"/>
        <v>M</v>
      </c>
      <c r="L650">
        <v>720</v>
      </c>
    </row>
    <row r="651" spans="1:12" hidden="1">
      <c r="A651" s="81" t="s">
        <v>2081</v>
      </c>
      <c r="B651" s="88" t="str">
        <f>_xlfn.XLOOKUP(Tabla8[[#This Row],[Codigo Area Liquidacion]],TBLAREA[PLANTA],TBLAREA[PROG])</f>
        <v>01</v>
      </c>
      <c r="C651" s="54" t="s">
        <v>2519</v>
      </c>
      <c r="D651" s="88" t="str">
        <f>Tabla8[[#This Row],[Numero Documento]]&amp;Tabla8[[#This Row],[PROG]]&amp;LEFT(Tabla8[[#This Row],[Tipo Empleado]],3)</f>
        <v>0310094577701TRA</v>
      </c>
      <c r="E651" s="87" t="s">
        <v>603</v>
      </c>
      <c r="F651" s="54" t="s">
        <v>604</v>
      </c>
      <c r="G651" s="87" t="s">
        <v>2581</v>
      </c>
      <c r="H651" s="87" t="s">
        <v>601</v>
      </c>
      <c r="I651" s="55" t="s">
        <v>1450</v>
      </c>
      <c r="J651" s="54" t="s">
        <v>2583</v>
      </c>
      <c r="K651" s="90" t="str">
        <f t="shared" si="10"/>
        <v>M</v>
      </c>
      <c r="L651">
        <v>729</v>
      </c>
    </row>
    <row r="652" spans="1:12" hidden="1">
      <c r="A652" s="81" t="s">
        <v>1302</v>
      </c>
      <c r="B652" s="88" t="str">
        <f>_xlfn.XLOOKUP(Tabla8[[#This Row],[Codigo Area Liquidacion]],TBLAREA[PLANTA],TBLAREA[PROG])</f>
        <v>11</v>
      </c>
      <c r="C652" s="54" t="s">
        <v>11</v>
      </c>
      <c r="D652" s="88" t="str">
        <f>Tabla8[[#This Row],[Numero Documento]]&amp;Tabla8[[#This Row],[PROG]]&amp;LEFT(Tabla8[[#This Row],[Tipo Empleado]],3)</f>
        <v>0310096559311FIJ</v>
      </c>
      <c r="E652" s="87" t="s">
        <v>607</v>
      </c>
      <c r="F652" s="54" t="s">
        <v>608</v>
      </c>
      <c r="G652" s="87" t="s">
        <v>2589</v>
      </c>
      <c r="H652" s="87" t="s">
        <v>601</v>
      </c>
      <c r="I652" s="55" t="s">
        <v>1450</v>
      </c>
      <c r="J652" s="54" t="s">
        <v>2584</v>
      </c>
      <c r="K652" s="90" t="str">
        <f t="shared" si="10"/>
        <v>F</v>
      </c>
      <c r="L652">
        <v>730</v>
      </c>
    </row>
    <row r="653" spans="1:12" hidden="1">
      <c r="A653" s="81" t="s">
        <v>2895</v>
      </c>
      <c r="B653" s="88" t="str">
        <f>_xlfn.XLOOKUP(Tabla8[[#This Row],[Codigo Area Liquidacion]],TBLAREA[PLANTA],TBLAREA[PROG])</f>
        <v>01</v>
      </c>
      <c r="C653" s="54" t="s">
        <v>2510</v>
      </c>
      <c r="D653" s="88" t="str">
        <f>Tabla8[[#This Row],[Numero Documento]]&amp;Tabla8[[#This Row],[PROG]]&amp;LEFT(Tabla8[[#This Row],[Tipo Empleado]],3)</f>
        <v>0310103009001EMP</v>
      </c>
      <c r="E653" s="87" t="s">
        <v>3112</v>
      </c>
      <c r="F653" s="54" t="s">
        <v>453</v>
      </c>
      <c r="G653" s="87" t="s">
        <v>2581</v>
      </c>
      <c r="H653" s="87" t="s">
        <v>601</v>
      </c>
      <c r="I653" s="55" t="s">
        <v>1450</v>
      </c>
      <c r="J653" s="54" t="s">
        <v>2584</v>
      </c>
      <c r="K653" s="90" t="str">
        <f t="shared" si="10"/>
        <v>F</v>
      </c>
      <c r="L653">
        <v>735</v>
      </c>
    </row>
    <row r="654" spans="1:12" hidden="1">
      <c r="A654" s="81" t="s">
        <v>2241</v>
      </c>
      <c r="B654" s="88" t="str">
        <f>_xlfn.XLOOKUP(Tabla8[[#This Row],[Codigo Area Liquidacion]],TBLAREA[PLANTA],TBLAREA[PROG])</f>
        <v>11</v>
      </c>
      <c r="C654" s="54" t="s">
        <v>11</v>
      </c>
      <c r="D654" s="88" t="str">
        <f>Tabla8[[#This Row],[Numero Documento]]&amp;Tabla8[[#This Row],[PROG]]&amp;LEFT(Tabla8[[#This Row],[Tipo Empleado]],3)</f>
        <v>0310103293011FIJ</v>
      </c>
      <c r="E654" s="87" t="s">
        <v>634</v>
      </c>
      <c r="F654" s="54" t="s">
        <v>244</v>
      </c>
      <c r="G654" s="87" t="s">
        <v>2589</v>
      </c>
      <c r="H654" s="87" t="s">
        <v>601</v>
      </c>
      <c r="I654" s="55" t="s">
        <v>1450</v>
      </c>
      <c r="J654" s="54" t="s">
        <v>2583</v>
      </c>
      <c r="K654" s="90" t="str">
        <f t="shared" si="10"/>
        <v>M</v>
      </c>
      <c r="L654">
        <v>736</v>
      </c>
    </row>
    <row r="655" spans="1:12" hidden="1">
      <c r="A655" s="81" t="s">
        <v>2094</v>
      </c>
      <c r="B655" s="88" t="str">
        <f>_xlfn.XLOOKUP(Tabla8[[#This Row],[Codigo Area Liquidacion]],TBLAREA[PLANTA],TBLAREA[PROG])</f>
        <v>11</v>
      </c>
      <c r="C655" s="54" t="s">
        <v>11</v>
      </c>
      <c r="D655" s="88" t="str">
        <f>Tabla8[[#This Row],[Numero Documento]]&amp;Tabla8[[#This Row],[PROG]]&amp;LEFT(Tabla8[[#This Row],[Tipo Empleado]],3)</f>
        <v>0310107645711FIJ</v>
      </c>
      <c r="E655" s="87" t="s">
        <v>606</v>
      </c>
      <c r="F655" s="54" t="s">
        <v>402</v>
      </c>
      <c r="G655" s="87" t="s">
        <v>2589</v>
      </c>
      <c r="H655" s="87" t="s">
        <v>601</v>
      </c>
      <c r="I655" s="55" t="s">
        <v>1450</v>
      </c>
      <c r="J655" s="54" t="s">
        <v>2583</v>
      </c>
      <c r="K655" s="90" t="str">
        <f t="shared" si="10"/>
        <v>M</v>
      </c>
      <c r="L655">
        <v>737</v>
      </c>
    </row>
    <row r="656" spans="1:12" hidden="1">
      <c r="A656" s="84" t="s">
        <v>3213</v>
      </c>
      <c r="B656" s="88" t="str">
        <f>_xlfn.XLOOKUP(Tabla8[[#This Row],[Codigo Area Liquidacion]],TBLAREA[PLANTA],TBLAREA[PROG])</f>
        <v>01</v>
      </c>
      <c r="C656" s="54" t="s">
        <v>2510</v>
      </c>
      <c r="D656" s="88" t="str">
        <f>Tabla8[[#This Row],[Numero Documento]]&amp;Tabla8[[#This Row],[PROG]]&amp;LEFT(Tabla8[[#This Row],[Tipo Empleado]],3)</f>
        <v>0310109373401EMP</v>
      </c>
      <c r="E656" s="87" t="s">
        <v>3237</v>
      </c>
      <c r="F656" s="54" t="s">
        <v>59</v>
      </c>
      <c r="G656" s="87" t="s">
        <v>2581</v>
      </c>
      <c r="H656" s="87" t="s">
        <v>601</v>
      </c>
      <c r="I656" s="55" t="s">
        <v>1450</v>
      </c>
      <c r="J656" s="54" t="s">
        <v>2584</v>
      </c>
      <c r="K656" s="90" t="str">
        <f t="shared" si="10"/>
        <v>F</v>
      </c>
      <c r="L656">
        <v>738</v>
      </c>
    </row>
    <row r="657" spans="1:12" hidden="1">
      <c r="A657" s="81" t="s">
        <v>2196</v>
      </c>
      <c r="B657" s="88" t="str">
        <f>_xlfn.XLOOKUP(Tabla8[[#This Row],[Codigo Area Liquidacion]],TBLAREA[PLANTA],TBLAREA[PROG])</f>
        <v>11</v>
      </c>
      <c r="C657" s="54" t="s">
        <v>11</v>
      </c>
      <c r="D657" s="88" t="str">
        <f>Tabla8[[#This Row],[Numero Documento]]&amp;Tabla8[[#This Row],[PROG]]&amp;LEFT(Tabla8[[#This Row],[Tipo Empleado]],3)</f>
        <v>0310109410411FIJ</v>
      </c>
      <c r="E657" s="87" t="s">
        <v>621</v>
      </c>
      <c r="F657" s="54" t="s">
        <v>100</v>
      </c>
      <c r="G657" s="87" t="s">
        <v>2589</v>
      </c>
      <c r="H657" s="87" t="s">
        <v>601</v>
      </c>
      <c r="I657" s="55" t="s">
        <v>1450</v>
      </c>
      <c r="J657" s="54" t="s">
        <v>2584</v>
      </c>
      <c r="K657" s="90" t="str">
        <f t="shared" si="10"/>
        <v>F</v>
      </c>
      <c r="L657">
        <v>739</v>
      </c>
    </row>
    <row r="658" spans="1:12" hidden="1">
      <c r="A658" s="81" t="s">
        <v>2740</v>
      </c>
      <c r="B658" s="88" t="str">
        <f>_xlfn.XLOOKUP(Tabla8[[#This Row],[Codigo Area Liquidacion]],TBLAREA[PLANTA],TBLAREA[PROG])</f>
        <v>11</v>
      </c>
      <c r="C658" s="54" t="s">
        <v>11</v>
      </c>
      <c r="D658" s="88" t="str">
        <f>Tabla8[[#This Row],[Numero Documento]]&amp;Tabla8[[#This Row],[PROG]]&amp;LEFT(Tabla8[[#This Row],[Tipo Empleado]],3)</f>
        <v>0310122505411FIJ</v>
      </c>
      <c r="E658" s="87" t="s">
        <v>2739</v>
      </c>
      <c r="F658" s="54" t="s">
        <v>8</v>
      </c>
      <c r="G658" s="87" t="s">
        <v>2589</v>
      </c>
      <c r="H658" s="87" t="s">
        <v>601</v>
      </c>
      <c r="I658" s="55" t="s">
        <v>1450</v>
      </c>
      <c r="J658" s="54" t="s">
        <v>2584</v>
      </c>
      <c r="K658" s="90" t="str">
        <f t="shared" si="10"/>
        <v>F</v>
      </c>
      <c r="L658">
        <v>742</v>
      </c>
    </row>
    <row r="659" spans="1:12" hidden="1">
      <c r="A659" s="82" t="s">
        <v>2231</v>
      </c>
      <c r="B659" s="89" t="str">
        <f>_xlfn.XLOOKUP(Tabla8[[#This Row],[Codigo Area Liquidacion]],TBLAREA[PLANTA],TBLAREA[PROG])</f>
        <v>11</v>
      </c>
      <c r="C659" s="54" t="s">
        <v>11</v>
      </c>
      <c r="D659" s="88" t="str">
        <f>Tabla8[[#This Row],[Numero Documento]]&amp;Tabla8[[#This Row],[PROG]]&amp;LEFT(Tabla8[[#This Row],[Tipo Empleado]],3)</f>
        <v>0310149607711FIJ</v>
      </c>
      <c r="E659" s="87" t="s">
        <v>631</v>
      </c>
      <c r="F659" s="54" t="s">
        <v>441</v>
      </c>
      <c r="G659" s="87" t="s">
        <v>2589</v>
      </c>
      <c r="H659" s="87" t="s">
        <v>601</v>
      </c>
      <c r="I659" s="55" t="s">
        <v>1450</v>
      </c>
      <c r="J659" s="54" t="s">
        <v>2584</v>
      </c>
      <c r="K659" s="90" t="str">
        <f t="shared" si="10"/>
        <v>F</v>
      </c>
      <c r="L659">
        <v>744</v>
      </c>
    </row>
    <row r="660" spans="1:12" hidden="1">
      <c r="A660" s="81" t="s">
        <v>2219</v>
      </c>
      <c r="B660" s="88" t="str">
        <f>_xlfn.XLOOKUP(Tabla8[[#This Row],[Codigo Area Liquidacion]],TBLAREA[PLANTA],TBLAREA[PROG])</f>
        <v>01</v>
      </c>
      <c r="C660" s="54" t="s">
        <v>2519</v>
      </c>
      <c r="D660" s="88" t="str">
        <f>Tabla8[[#This Row],[Numero Documento]]&amp;Tabla8[[#This Row],[PROG]]&amp;LEFT(Tabla8[[#This Row],[Tipo Empleado]],3)</f>
        <v>0310163067501TRA</v>
      </c>
      <c r="E660" s="87" t="s">
        <v>629</v>
      </c>
      <c r="F660" s="54" t="s">
        <v>127</v>
      </c>
      <c r="G660" s="87" t="s">
        <v>2581</v>
      </c>
      <c r="H660" s="87" t="s">
        <v>601</v>
      </c>
      <c r="I660" s="55" t="s">
        <v>1450</v>
      </c>
      <c r="J660" s="54" t="s">
        <v>2583</v>
      </c>
      <c r="K660" s="90" t="str">
        <f t="shared" si="10"/>
        <v>M</v>
      </c>
      <c r="L660">
        <v>748</v>
      </c>
    </row>
    <row r="661" spans="1:12" hidden="1">
      <c r="A661" s="81" t="s">
        <v>2116</v>
      </c>
      <c r="B661" s="88" t="str">
        <f>_xlfn.XLOOKUP(Tabla8[[#This Row],[Codigo Area Liquidacion]],TBLAREA[PLANTA],TBLAREA[PROG])</f>
        <v>11</v>
      </c>
      <c r="C661" s="54" t="s">
        <v>11</v>
      </c>
      <c r="D661" s="88" t="str">
        <f>Tabla8[[#This Row],[Numero Documento]]&amp;Tabla8[[#This Row],[PROG]]&amp;LEFT(Tabla8[[#This Row],[Tipo Empleado]],3)</f>
        <v>0310194228611FIJ</v>
      </c>
      <c r="E661" s="87" t="s">
        <v>611</v>
      </c>
      <c r="F661" s="54" t="s">
        <v>127</v>
      </c>
      <c r="G661" s="87" t="s">
        <v>2589</v>
      </c>
      <c r="H661" s="87" t="s">
        <v>601</v>
      </c>
      <c r="I661" s="55" t="s">
        <v>1450</v>
      </c>
      <c r="J661" s="54" t="s">
        <v>2583</v>
      </c>
      <c r="K661" s="90" t="str">
        <f t="shared" si="10"/>
        <v>M</v>
      </c>
      <c r="L661">
        <v>752</v>
      </c>
    </row>
    <row r="662" spans="1:12" hidden="1">
      <c r="A662" s="81" t="s">
        <v>2564</v>
      </c>
      <c r="B662" s="88" t="str">
        <f>_xlfn.XLOOKUP(Tabla8[[#This Row],[Codigo Area Liquidacion]],TBLAREA[PLANTA],TBLAREA[PROG])</f>
        <v>01</v>
      </c>
      <c r="C662" s="54" t="s">
        <v>2510</v>
      </c>
      <c r="D662" s="88" t="str">
        <f>Tabla8[[#This Row],[Numero Documento]]&amp;Tabla8[[#This Row],[PROG]]&amp;LEFT(Tabla8[[#This Row],[Tipo Empleado]],3)</f>
        <v>0310199386701EMP</v>
      </c>
      <c r="E662" s="87" t="s">
        <v>2563</v>
      </c>
      <c r="F662" s="54" t="s">
        <v>100</v>
      </c>
      <c r="G662" s="87" t="s">
        <v>2581</v>
      </c>
      <c r="H662" s="87" t="s">
        <v>601</v>
      </c>
      <c r="I662" s="55" t="s">
        <v>1450</v>
      </c>
      <c r="J662" s="54" t="s">
        <v>2584</v>
      </c>
      <c r="K662" s="90" t="str">
        <f t="shared" si="10"/>
        <v>F</v>
      </c>
      <c r="L662">
        <v>753</v>
      </c>
    </row>
    <row r="663" spans="1:12" hidden="1">
      <c r="A663" s="81" t="s">
        <v>2205</v>
      </c>
      <c r="B663" s="88" t="str">
        <f>_xlfn.XLOOKUP(Tabla8[[#This Row],[Codigo Area Liquidacion]],TBLAREA[PLANTA],TBLAREA[PROG])</f>
        <v>01</v>
      </c>
      <c r="C663" s="54" t="s">
        <v>2519</v>
      </c>
      <c r="D663" s="88" t="str">
        <f>Tabla8[[#This Row],[Numero Documento]]&amp;Tabla8[[#This Row],[PROG]]&amp;LEFT(Tabla8[[#This Row],[Tipo Empleado]],3)</f>
        <v>0310200269201TRA</v>
      </c>
      <c r="E663" s="87" t="s">
        <v>625</v>
      </c>
      <c r="F663" s="54" t="s">
        <v>8</v>
      </c>
      <c r="G663" s="87" t="s">
        <v>2581</v>
      </c>
      <c r="H663" s="87" t="s">
        <v>601</v>
      </c>
      <c r="I663" s="55" t="s">
        <v>1450</v>
      </c>
      <c r="J663" s="54" t="s">
        <v>2584</v>
      </c>
      <c r="K663" s="90" t="str">
        <f t="shared" si="10"/>
        <v>F</v>
      </c>
      <c r="L663">
        <v>754</v>
      </c>
    </row>
    <row r="664" spans="1:12" hidden="1">
      <c r="A664" s="81" t="s">
        <v>2257</v>
      </c>
      <c r="B664" s="88" t="str">
        <f>_xlfn.XLOOKUP(Tabla8[[#This Row],[Codigo Area Liquidacion]],TBLAREA[PLANTA],TBLAREA[PROG])</f>
        <v>11</v>
      </c>
      <c r="C664" s="54" t="s">
        <v>11</v>
      </c>
      <c r="D664" s="88" t="str">
        <f>Tabla8[[#This Row],[Numero Documento]]&amp;Tabla8[[#This Row],[PROG]]&amp;LEFT(Tabla8[[#This Row],[Tipo Empleado]],3)</f>
        <v>0310200621411FIJ</v>
      </c>
      <c r="E664" s="87" t="s">
        <v>1047</v>
      </c>
      <c r="F664" s="54" t="s">
        <v>55</v>
      </c>
      <c r="G664" s="87" t="s">
        <v>2589</v>
      </c>
      <c r="H664" s="87" t="s">
        <v>601</v>
      </c>
      <c r="I664" s="55" t="s">
        <v>1450</v>
      </c>
      <c r="J664" s="54" t="s">
        <v>2584</v>
      </c>
      <c r="K664" s="90" t="str">
        <f t="shared" si="10"/>
        <v>F</v>
      </c>
      <c r="L664">
        <v>755</v>
      </c>
    </row>
    <row r="665" spans="1:12" hidden="1">
      <c r="A665" s="81" t="s">
        <v>2200</v>
      </c>
      <c r="B665" s="88" t="str">
        <f>_xlfn.XLOOKUP(Tabla8[[#This Row],[Codigo Area Liquidacion]],TBLAREA[PLANTA],TBLAREA[PROG])</f>
        <v>11</v>
      </c>
      <c r="C665" s="54" t="s">
        <v>11</v>
      </c>
      <c r="D665" s="88" t="str">
        <f>Tabla8[[#This Row],[Numero Documento]]&amp;Tabla8[[#This Row],[PROG]]&amp;LEFT(Tabla8[[#This Row],[Tipo Empleado]],3)</f>
        <v>0310202766511FIJ</v>
      </c>
      <c r="E665" s="87" t="s">
        <v>624</v>
      </c>
      <c r="F665" s="54" t="s">
        <v>244</v>
      </c>
      <c r="G665" s="87" t="s">
        <v>2589</v>
      </c>
      <c r="H665" s="87" t="s">
        <v>601</v>
      </c>
      <c r="I665" s="55" t="s">
        <v>1450</v>
      </c>
      <c r="J665" s="54" t="s">
        <v>2583</v>
      </c>
      <c r="K665" s="90" t="str">
        <f t="shared" si="10"/>
        <v>M</v>
      </c>
      <c r="L665">
        <v>756</v>
      </c>
    </row>
    <row r="666" spans="1:12" hidden="1">
      <c r="A666" s="81" t="s">
        <v>1301</v>
      </c>
      <c r="B666" s="88" t="str">
        <f>_xlfn.XLOOKUP(Tabla8[[#This Row],[Codigo Area Liquidacion]],TBLAREA[PLANTA],TBLAREA[PROG])</f>
        <v>01</v>
      </c>
      <c r="C666" s="54" t="s">
        <v>2519</v>
      </c>
      <c r="D666" s="88" t="str">
        <f>Tabla8[[#This Row],[Numero Documento]]&amp;Tabla8[[#This Row],[PROG]]&amp;LEFT(Tabla8[[#This Row],[Tipo Empleado]],3)</f>
        <v>0310251014001TRA</v>
      </c>
      <c r="E666" s="87" t="s">
        <v>605</v>
      </c>
      <c r="F666" s="54" t="s">
        <v>8</v>
      </c>
      <c r="G666" s="87" t="s">
        <v>2581</v>
      </c>
      <c r="H666" s="87" t="s">
        <v>601</v>
      </c>
      <c r="I666" s="55" t="s">
        <v>1450</v>
      </c>
      <c r="J666" s="54" t="s">
        <v>2584</v>
      </c>
      <c r="K666" s="90" t="str">
        <f t="shared" si="10"/>
        <v>F</v>
      </c>
      <c r="L666">
        <v>762</v>
      </c>
    </row>
    <row r="667" spans="1:12" hidden="1">
      <c r="A667" s="81" t="s">
        <v>2170</v>
      </c>
      <c r="B667" s="88" t="str">
        <f>_xlfn.XLOOKUP(Tabla8[[#This Row],[Codigo Area Liquidacion]],TBLAREA[PLANTA],TBLAREA[PROG])</f>
        <v>11</v>
      </c>
      <c r="C667" s="54" t="s">
        <v>11</v>
      </c>
      <c r="D667" s="88" t="str">
        <f>Tabla8[[#This Row],[Numero Documento]]&amp;Tabla8[[#This Row],[PROG]]&amp;LEFT(Tabla8[[#This Row],[Tipo Empleado]],3)</f>
        <v>0310275107411FIJ</v>
      </c>
      <c r="E667" s="87" t="s">
        <v>618</v>
      </c>
      <c r="F667" s="54" t="s">
        <v>30</v>
      </c>
      <c r="G667" s="87" t="s">
        <v>2589</v>
      </c>
      <c r="H667" s="87" t="s">
        <v>601</v>
      </c>
      <c r="I667" s="55" t="s">
        <v>1450</v>
      </c>
      <c r="J667" s="54" t="s">
        <v>2583</v>
      </c>
      <c r="K667" s="90" t="str">
        <f t="shared" si="10"/>
        <v>M</v>
      </c>
      <c r="L667">
        <v>764</v>
      </c>
    </row>
    <row r="668" spans="1:12" hidden="1">
      <c r="A668" s="81" t="s">
        <v>2080</v>
      </c>
      <c r="B668" s="88" t="str">
        <f>_xlfn.XLOOKUP(Tabla8[[#This Row],[Codigo Area Liquidacion]],TBLAREA[PLANTA],TBLAREA[PROG])</f>
        <v>11</v>
      </c>
      <c r="C668" s="54" t="s">
        <v>11</v>
      </c>
      <c r="D668" s="88" t="str">
        <f>Tabla8[[#This Row],[Numero Documento]]&amp;Tabla8[[#This Row],[PROG]]&amp;LEFT(Tabla8[[#This Row],[Tipo Empleado]],3)</f>
        <v>0310278438011FIJ</v>
      </c>
      <c r="E668" s="87" t="s">
        <v>602</v>
      </c>
      <c r="F668" s="54" t="s">
        <v>60</v>
      </c>
      <c r="G668" s="87" t="s">
        <v>2589</v>
      </c>
      <c r="H668" s="87" t="s">
        <v>601</v>
      </c>
      <c r="I668" s="55" t="s">
        <v>1450</v>
      </c>
      <c r="J668" s="54" t="s">
        <v>2584</v>
      </c>
      <c r="K668" s="90" t="str">
        <f t="shared" si="10"/>
        <v>F</v>
      </c>
      <c r="L668">
        <v>765</v>
      </c>
    </row>
    <row r="669" spans="1:12" hidden="1">
      <c r="A669" s="81" t="s">
        <v>2146</v>
      </c>
      <c r="B669" s="88" t="str">
        <f>_xlfn.XLOOKUP(Tabla8[[#This Row],[Codigo Area Liquidacion]],TBLAREA[PLANTA],TBLAREA[PROG])</f>
        <v>11</v>
      </c>
      <c r="C669" s="54" t="s">
        <v>11</v>
      </c>
      <c r="D669" s="88" t="str">
        <f>Tabla8[[#This Row],[Numero Documento]]&amp;Tabla8[[#This Row],[PROG]]&amp;LEFT(Tabla8[[#This Row],[Tipo Empleado]],3)</f>
        <v>0310279287011FIJ</v>
      </c>
      <c r="E669" s="87" t="s">
        <v>616</v>
      </c>
      <c r="F669" s="54" t="s">
        <v>8</v>
      </c>
      <c r="G669" s="87" t="s">
        <v>2589</v>
      </c>
      <c r="H669" s="87" t="s">
        <v>601</v>
      </c>
      <c r="I669" s="55" t="s">
        <v>1450</v>
      </c>
      <c r="J669" s="54" t="s">
        <v>2584</v>
      </c>
      <c r="K669" s="90" t="str">
        <f t="shared" si="10"/>
        <v>F</v>
      </c>
      <c r="L669">
        <v>766</v>
      </c>
    </row>
    <row r="670" spans="1:12" hidden="1">
      <c r="A670" s="81" t="s">
        <v>2247</v>
      </c>
      <c r="B670" s="88" t="str">
        <f>_xlfn.XLOOKUP(Tabla8[[#This Row],[Codigo Area Liquidacion]],TBLAREA[PLANTA],TBLAREA[PROG])</f>
        <v>11</v>
      </c>
      <c r="C670" s="54" t="s">
        <v>11</v>
      </c>
      <c r="D670" s="88" t="str">
        <f>Tabla8[[#This Row],[Numero Documento]]&amp;Tabla8[[#This Row],[PROG]]&amp;LEFT(Tabla8[[#This Row],[Tipo Empleado]],3)</f>
        <v>0310294107111FIJ</v>
      </c>
      <c r="E670" s="87" t="s">
        <v>637</v>
      </c>
      <c r="F670" s="54" t="s">
        <v>3301</v>
      </c>
      <c r="G670" s="87" t="s">
        <v>2589</v>
      </c>
      <c r="H670" s="87" t="s">
        <v>601</v>
      </c>
      <c r="I670" s="55" t="s">
        <v>1450</v>
      </c>
      <c r="J670" s="54" t="s">
        <v>2583</v>
      </c>
      <c r="K670" s="90" t="str">
        <f t="shared" si="10"/>
        <v>M</v>
      </c>
      <c r="L670">
        <v>769</v>
      </c>
    </row>
    <row r="671" spans="1:12" hidden="1">
      <c r="A671" s="81" t="s">
        <v>2173</v>
      </c>
      <c r="B671" s="88" t="str">
        <f>_xlfn.XLOOKUP(Tabla8[[#This Row],[Codigo Area Liquidacion]],TBLAREA[PLANTA],TBLAREA[PROG])</f>
        <v>11</v>
      </c>
      <c r="C671" s="54" t="s">
        <v>11</v>
      </c>
      <c r="D671" s="88" t="str">
        <f>Tabla8[[#This Row],[Numero Documento]]&amp;Tabla8[[#This Row],[PROG]]&amp;LEFT(Tabla8[[#This Row],[Tipo Empleado]],3)</f>
        <v>0310310428111FIJ</v>
      </c>
      <c r="E671" s="87" t="s">
        <v>619</v>
      </c>
      <c r="F671" s="54" t="s">
        <v>127</v>
      </c>
      <c r="G671" s="87" t="s">
        <v>2589</v>
      </c>
      <c r="H671" s="87" t="s">
        <v>601</v>
      </c>
      <c r="I671" s="55" t="s">
        <v>1450</v>
      </c>
      <c r="J671" s="54" t="s">
        <v>2583</v>
      </c>
      <c r="K671" s="90" t="str">
        <f t="shared" si="10"/>
        <v>M</v>
      </c>
      <c r="L671">
        <v>772</v>
      </c>
    </row>
    <row r="672" spans="1:12" hidden="1">
      <c r="A672" s="81" t="s">
        <v>2198</v>
      </c>
      <c r="B672" s="88" t="str">
        <f>_xlfn.XLOOKUP(Tabla8[[#This Row],[Codigo Area Liquidacion]],TBLAREA[PLANTA],TBLAREA[PROG])</f>
        <v>11</v>
      </c>
      <c r="C672" s="54" t="s">
        <v>11</v>
      </c>
      <c r="D672" s="88" t="str">
        <f>Tabla8[[#This Row],[Numero Documento]]&amp;Tabla8[[#This Row],[PROG]]&amp;LEFT(Tabla8[[#This Row],[Tipo Empleado]],3)</f>
        <v>0310318988611FIJ</v>
      </c>
      <c r="E672" s="87" t="s">
        <v>622</v>
      </c>
      <c r="F672" s="54" t="s">
        <v>407</v>
      </c>
      <c r="G672" s="87" t="s">
        <v>2589</v>
      </c>
      <c r="H672" s="87" t="s">
        <v>601</v>
      </c>
      <c r="I672" s="55" t="s">
        <v>1450</v>
      </c>
      <c r="J672" s="54" t="s">
        <v>2584</v>
      </c>
      <c r="K672" s="90" t="str">
        <f t="shared" si="10"/>
        <v>F</v>
      </c>
      <c r="L672">
        <v>774</v>
      </c>
    </row>
    <row r="673" spans="1:12" hidden="1">
      <c r="A673" s="84" t="s">
        <v>2115</v>
      </c>
      <c r="B673" s="88" t="str">
        <f>_xlfn.XLOOKUP(Tabla8[[#This Row],[Codigo Area Liquidacion]],TBLAREA[PLANTA],TBLAREA[PROG])</f>
        <v>11</v>
      </c>
      <c r="C673" s="54" t="s">
        <v>11</v>
      </c>
      <c r="D673" s="88" t="str">
        <f>Tabla8[[#This Row],[Numero Documento]]&amp;Tabla8[[#This Row],[PROG]]&amp;LEFT(Tabla8[[#This Row],[Tipo Empleado]],3)</f>
        <v>0310341030811FIJ</v>
      </c>
      <c r="E673" s="87" t="s">
        <v>1076</v>
      </c>
      <c r="F673" s="54" t="s">
        <v>402</v>
      </c>
      <c r="G673" s="87" t="s">
        <v>2589</v>
      </c>
      <c r="H673" s="87" t="s">
        <v>601</v>
      </c>
      <c r="I673" s="55" t="s">
        <v>1450</v>
      </c>
      <c r="J673" s="54" t="s">
        <v>2583</v>
      </c>
      <c r="K673" s="90" t="str">
        <f t="shared" si="10"/>
        <v>M</v>
      </c>
      <c r="L673">
        <v>779</v>
      </c>
    </row>
    <row r="674" spans="1:12" hidden="1">
      <c r="A674" s="81" t="s">
        <v>2295</v>
      </c>
      <c r="B674" s="88" t="str">
        <f>_xlfn.XLOOKUP(Tabla8[[#This Row],[Codigo Area Liquidacion]],TBLAREA[PLANTA],TBLAREA[PROG])</f>
        <v>01</v>
      </c>
      <c r="C674" s="54" t="s">
        <v>2510</v>
      </c>
      <c r="D674" s="88" t="str">
        <f>Tabla8[[#This Row],[Numero Documento]]&amp;Tabla8[[#This Row],[PROG]]&amp;LEFT(Tabla8[[#This Row],[Tipo Empleado]],3)</f>
        <v>0310348585401EMP</v>
      </c>
      <c r="E674" s="87" t="s">
        <v>1404</v>
      </c>
      <c r="F674" s="54" t="s">
        <v>1397</v>
      </c>
      <c r="G674" s="87" t="s">
        <v>2581</v>
      </c>
      <c r="H674" s="87" t="s">
        <v>601</v>
      </c>
      <c r="I674" s="55" t="s">
        <v>1450</v>
      </c>
      <c r="J674" s="54" t="s">
        <v>2584</v>
      </c>
      <c r="K674" s="90" t="str">
        <f t="shared" si="10"/>
        <v>F</v>
      </c>
      <c r="L674">
        <v>780</v>
      </c>
    </row>
    <row r="675" spans="1:12" hidden="1">
      <c r="A675" s="81" t="s">
        <v>2297</v>
      </c>
      <c r="B675" s="88" t="str">
        <f>_xlfn.XLOOKUP(Tabla8[[#This Row],[Codigo Area Liquidacion]],TBLAREA[PLANTA],TBLAREA[PROG])</f>
        <v>01</v>
      </c>
      <c r="C675" s="54" t="s">
        <v>2510</v>
      </c>
      <c r="D675" s="88" t="str">
        <f>Tabla8[[#This Row],[Numero Documento]]&amp;Tabla8[[#This Row],[PROG]]&amp;LEFT(Tabla8[[#This Row],[Tipo Empleado]],3)</f>
        <v>0310358702201EMP</v>
      </c>
      <c r="E675" s="87" t="s">
        <v>890</v>
      </c>
      <c r="F675" s="54" t="s">
        <v>2585</v>
      </c>
      <c r="G675" s="87" t="s">
        <v>2581</v>
      </c>
      <c r="H675" s="87" t="s">
        <v>601</v>
      </c>
      <c r="I675" s="55" t="s">
        <v>1450</v>
      </c>
      <c r="J675" s="54" t="s">
        <v>2584</v>
      </c>
      <c r="K675" s="90" t="str">
        <f t="shared" si="10"/>
        <v>F</v>
      </c>
      <c r="L675">
        <v>781</v>
      </c>
    </row>
    <row r="676" spans="1:12" hidden="1">
      <c r="A676" s="81" t="s">
        <v>2320</v>
      </c>
      <c r="B676" s="88" t="str">
        <f>_xlfn.XLOOKUP(Tabla8[[#This Row],[Codigo Area Liquidacion]],TBLAREA[PLANTA],TBLAREA[PROG])</f>
        <v>01</v>
      </c>
      <c r="C676" s="54" t="s">
        <v>2510</v>
      </c>
      <c r="D676" s="88" t="str">
        <f>Tabla8[[#This Row],[Numero Documento]]&amp;Tabla8[[#This Row],[PROG]]&amp;LEFT(Tabla8[[#This Row],[Tipo Empleado]],3)</f>
        <v>0310378783801EMP</v>
      </c>
      <c r="E676" s="87" t="s">
        <v>1663</v>
      </c>
      <c r="F676" s="54" t="s">
        <v>100</v>
      </c>
      <c r="G676" s="87" t="s">
        <v>2581</v>
      </c>
      <c r="H676" s="87" t="s">
        <v>601</v>
      </c>
      <c r="I676" s="55" t="s">
        <v>1450</v>
      </c>
      <c r="J676" s="54" t="s">
        <v>2583</v>
      </c>
      <c r="K676" s="90" t="str">
        <f t="shared" si="10"/>
        <v>M</v>
      </c>
      <c r="L676">
        <v>783</v>
      </c>
    </row>
    <row r="677" spans="1:12" hidden="1">
      <c r="A677" s="81" t="s">
        <v>2244</v>
      </c>
      <c r="B677" s="88" t="str">
        <f>_xlfn.XLOOKUP(Tabla8[[#This Row],[Codigo Area Liquidacion]],TBLAREA[PLANTA],TBLAREA[PROG])</f>
        <v>11</v>
      </c>
      <c r="C677" s="54" t="s">
        <v>11</v>
      </c>
      <c r="D677" s="88" t="str">
        <f>Tabla8[[#This Row],[Numero Documento]]&amp;Tabla8[[#This Row],[PROG]]&amp;LEFT(Tabla8[[#This Row],[Tipo Empleado]],3)</f>
        <v>0310385271511FIJ</v>
      </c>
      <c r="E677" s="87" t="s">
        <v>1617</v>
      </c>
      <c r="F677" s="54" t="s">
        <v>60</v>
      </c>
      <c r="G677" s="87" t="s">
        <v>2589</v>
      </c>
      <c r="H677" s="87" t="s">
        <v>601</v>
      </c>
      <c r="I677" s="55" t="s">
        <v>1450</v>
      </c>
      <c r="J677" s="54" t="s">
        <v>2584</v>
      </c>
      <c r="K677" s="90" t="str">
        <f t="shared" si="10"/>
        <v>F</v>
      </c>
      <c r="L677">
        <v>784</v>
      </c>
    </row>
    <row r="678" spans="1:12" hidden="1">
      <c r="A678" s="81" t="s">
        <v>1317</v>
      </c>
      <c r="B678" s="88" t="str">
        <f>_xlfn.XLOOKUP(Tabla8[[#This Row],[Codigo Area Liquidacion]],TBLAREA[PLANTA],TBLAREA[PROG])</f>
        <v>11</v>
      </c>
      <c r="C678" s="54" t="s">
        <v>11</v>
      </c>
      <c r="D678" s="88" t="str">
        <f>Tabla8[[#This Row],[Numero Documento]]&amp;Tabla8[[#This Row],[PROG]]&amp;LEFT(Tabla8[[#This Row],[Tipo Empleado]],3)</f>
        <v>0310405656311FIJ</v>
      </c>
      <c r="E678" s="87" t="s">
        <v>617</v>
      </c>
      <c r="F678" s="54" t="s">
        <v>140</v>
      </c>
      <c r="G678" s="87" t="s">
        <v>2589</v>
      </c>
      <c r="H678" s="87" t="s">
        <v>601</v>
      </c>
      <c r="I678" s="55" t="s">
        <v>1450</v>
      </c>
      <c r="J678" s="54" t="s">
        <v>2584</v>
      </c>
      <c r="K678" s="90" t="str">
        <f t="shared" si="10"/>
        <v>F</v>
      </c>
      <c r="L678">
        <v>785</v>
      </c>
    </row>
    <row r="679" spans="1:12" hidden="1">
      <c r="A679" s="81" t="s">
        <v>2141</v>
      </c>
      <c r="B679" s="88" t="str">
        <f>_xlfn.XLOOKUP(Tabla8[[#This Row],[Codigo Area Liquidacion]],TBLAREA[PLANTA],TBLAREA[PROG])</f>
        <v>11</v>
      </c>
      <c r="C679" s="54" t="s">
        <v>11</v>
      </c>
      <c r="D679" s="88" t="str">
        <f>Tabla8[[#This Row],[Numero Documento]]&amp;Tabla8[[#This Row],[PROG]]&amp;LEFT(Tabla8[[#This Row],[Tipo Empleado]],3)</f>
        <v>0310432911911FIJ</v>
      </c>
      <c r="E679" s="87" t="s">
        <v>612</v>
      </c>
      <c r="F679" s="54" t="s">
        <v>30</v>
      </c>
      <c r="G679" s="87" t="s">
        <v>2589</v>
      </c>
      <c r="H679" s="87" t="s">
        <v>601</v>
      </c>
      <c r="I679" s="55" t="s">
        <v>1450</v>
      </c>
      <c r="J679" s="54" t="s">
        <v>2583</v>
      </c>
      <c r="K679" s="90" t="str">
        <f t="shared" si="10"/>
        <v>M</v>
      </c>
      <c r="L679">
        <v>788</v>
      </c>
    </row>
    <row r="680" spans="1:12" hidden="1">
      <c r="A680" s="81" t="s">
        <v>2239</v>
      </c>
      <c r="B680" s="88" t="str">
        <f>_xlfn.XLOOKUP(Tabla8[[#This Row],[Codigo Area Liquidacion]],TBLAREA[PLANTA],TBLAREA[PROG])</f>
        <v>11</v>
      </c>
      <c r="C680" s="54" t="s">
        <v>11</v>
      </c>
      <c r="D680" s="88" t="str">
        <f>Tabla8[[#This Row],[Numero Documento]]&amp;Tabla8[[#This Row],[PROG]]&amp;LEFT(Tabla8[[#This Row],[Tipo Empleado]],3)</f>
        <v>0310435939711FIJ</v>
      </c>
      <c r="E680" s="87" t="s">
        <v>1616</v>
      </c>
      <c r="F680" s="54" t="s">
        <v>60</v>
      </c>
      <c r="G680" s="87" t="s">
        <v>2589</v>
      </c>
      <c r="H680" s="87" t="s">
        <v>601</v>
      </c>
      <c r="I680" s="55" t="s">
        <v>1450</v>
      </c>
      <c r="J680" s="54" t="s">
        <v>2584</v>
      </c>
      <c r="K680" s="90" t="str">
        <f t="shared" si="10"/>
        <v>F</v>
      </c>
      <c r="L680">
        <v>789</v>
      </c>
    </row>
    <row r="681" spans="1:12" hidden="1">
      <c r="A681" s="81" t="s">
        <v>2215</v>
      </c>
      <c r="B681" s="88" t="str">
        <f>_xlfn.XLOOKUP(Tabla8[[#This Row],[Codigo Area Liquidacion]],TBLAREA[PLANTA],TBLAREA[PROG])</f>
        <v>11</v>
      </c>
      <c r="C681" s="54" t="s">
        <v>11</v>
      </c>
      <c r="D681" s="88" t="str">
        <f>Tabla8[[#This Row],[Numero Documento]]&amp;Tabla8[[#This Row],[PROG]]&amp;LEFT(Tabla8[[#This Row],[Tipo Empleado]],3)</f>
        <v>0310450080011FIJ</v>
      </c>
      <c r="E681" s="87" t="s">
        <v>628</v>
      </c>
      <c r="F681" s="54" t="s">
        <v>36</v>
      </c>
      <c r="G681" s="87" t="s">
        <v>2589</v>
      </c>
      <c r="H681" s="87" t="s">
        <v>601</v>
      </c>
      <c r="I681" s="55" t="s">
        <v>1450</v>
      </c>
      <c r="J681" s="54" t="s">
        <v>2583</v>
      </c>
      <c r="K681" s="90" t="str">
        <f t="shared" si="10"/>
        <v>M</v>
      </c>
      <c r="L681">
        <v>790</v>
      </c>
    </row>
    <row r="682" spans="1:12" hidden="1">
      <c r="A682" s="81" t="s">
        <v>2153</v>
      </c>
      <c r="B682" s="88" t="str">
        <f>_xlfn.XLOOKUP(Tabla8[[#This Row],[Codigo Area Liquidacion]],TBLAREA[PLANTA],TBLAREA[PROG])</f>
        <v>11</v>
      </c>
      <c r="C682" s="54" t="s">
        <v>11</v>
      </c>
      <c r="D682" s="88" t="str">
        <f>Tabla8[[#This Row],[Numero Documento]]&amp;Tabla8[[#This Row],[PROG]]&amp;LEFT(Tabla8[[#This Row],[Tipo Empleado]],3)</f>
        <v>0310452118611FIJ</v>
      </c>
      <c r="E682" s="87" t="s">
        <v>1062</v>
      </c>
      <c r="F682" s="54" t="s">
        <v>30</v>
      </c>
      <c r="G682" s="87" t="s">
        <v>2589</v>
      </c>
      <c r="H682" s="87" t="s">
        <v>601</v>
      </c>
      <c r="I682" s="55" t="s">
        <v>1450</v>
      </c>
      <c r="J682" s="54" t="s">
        <v>2583</v>
      </c>
      <c r="K682" s="90" t="str">
        <f t="shared" si="10"/>
        <v>M</v>
      </c>
      <c r="L682">
        <v>792</v>
      </c>
    </row>
    <row r="683" spans="1:12" hidden="1">
      <c r="A683" s="81" t="s">
        <v>3054</v>
      </c>
      <c r="B683" s="88" t="str">
        <f>_xlfn.XLOOKUP(Tabla8[[#This Row],[Codigo Area Liquidacion]],TBLAREA[PLANTA],TBLAREA[PROG])</f>
        <v>01</v>
      </c>
      <c r="C683" s="54" t="s">
        <v>2510</v>
      </c>
      <c r="D683" s="88" t="str">
        <f>Tabla8[[#This Row],[Numero Documento]]&amp;Tabla8[[#This Row],[PROG]]&amp;LEFT(Tabla8[[#This Row],[Tipo Empleado]],3)</f>
        <v>0310467205401EMP</v>
      </c>
      <c r="E683" s="87" t="s">
        <v>3053</v>
      </c>
      <c r="F683" s="54" t="s">
        <v>1514</v>
      </c>
      <c r="G683" s="87" t="s">
        <v>2581</v>
      </c>
      <c r="H683" s="87" t="s">
        <v>601</v>
      </c>
      <c r="I683" s="55" t="s">
        <v>1450</v>
      </c>
      <c r="J683" s="54" t="s">
        <v>2584</v>
      </c>
      <c r="K683" s="90" t="str">
        <f t="shared" si="10"/>
        <v>F</v>
      </c>
      <c r="L683">
        <v>795</v>
      </c>
    </row>
    <row r="684" spans="1:12" hidden="1">
      <c r="A684" s="81" t="s">
        <v>2185</v>
      </c>
      <c r="B684" s="88" t="str">
        <f>_xlfn.XLOOKUP(Tabla8[[#This Row],[Codigo Area Liquidacion]],TBLAREA[PLANTA],TBLAREA[PROG])</f>
        <v>11</v>
      </c>
      <c r="C684" s="54" t="s">
        <v>11</v>
      </c>
      <c r="D684" s="88" t="str">
        <f>Tabla8[[#This Row],[Numero Documento]]&amp;Tabla8[[#This Row],[PROG]]&amp;LEFT(Tabla8[[#This Row],[Tipo Empleado]],3)</f>
        <v>0310477687111FIJ</v>
      </c>
      <c r="E684" s="87" t="s">
        <v>1558</v>
      </c>
      <c r="F684" s="54" t="s">
        <v>132</v>
      </c>
      <c r="G684" s="87" t="s">
        <v>2589</v>
      </c>
      <c r="H684" s="87" t="s">
        <v>601</v>
      </c>
      <c r="I684" s="55" t="s">
        <v>1450</v>
      </c>
      <c r="J684" s="54" t="s">
        <v>2583</v>
      </c>
      <c r="K684" s="90" t="str">
        <f t="shared" si="10"/>
        <v>M</v>
      </c>
      <c r="L684">
        <v>797</v>
      </c>
    </row>
    <row r="685" spans="1:12" hidden="1">
      <c r="A685" s="81" t="s">
        <v>3013</v>
      </c>
      <c r="B685" s="88" t="str">
        <f>_xlfn.XLOOKUP(Tabla8[[#This Row],[Codigo Area Liquidacion]],TBLAREA[PLANTA],TBLAREA[PROG])</f>
        <v>01</v>
      </c>
      <c r="C685" s="54" t="s">
        <v>2510</v>
      </c>
      <c r="D685" s="88" t="str">
        <f>Tabla8[[#This Row],[Numero Documento]]&amp;Tabla8[[#This Row],[PROG]]&amp;LEFT(Tabla8[[#This Row],[Tipo Empleado]],3)</f>
        <v>0310491539601EMP</v>
      </c>
      <c r="E685" s="87" t="s">
        <v>3012</v>
      </c>
      <c r="F685" s="54" t="s">
        <v>2974</v>
      </c>
      <c r="G685" s="87" t="s">
        <v>2581</v>
      </c>
      <c r="H685" s="87" t="s">
        <v>601</v>
      </c>
      <c r="I685" s="55" t="s">
        <v>1450</v>
      </c>
      <c r="J685" s="54" t="s">
        <v>2583</v>
      </c>
      <c r="K685" s="90" t="str">
        <f t="shared" si="10"/>
        <v>M</v>
      </c>
      <c r="L685">
        <v>800</v>
      </c>
    </row>
    <row r="686" spans="1:12" hidden="1">
      <c r="A686" s="81" t="s">
        <v>2100</v>
      </c>
      <c r="B686" s="88" t="str">
        <f>_xlfn.XLOOKUP(Tabla8[[#This Row],[Codigo Area Liquidacion]],TBLAREA[PLANTA],TBLAREA[PROG])</f>
        <v>11</v>
      </c>
      <c r="C686" s="54" t="s">
        <v>11</v>
      </c>
      <c r="D686" s="88" t="str">
        <f>Tabla8[[#This Row],[Numero Documento]]&amp;Tabla8[[#This Row],[PROG]]&amp;LEFT(Tabla8[[#This Row],[Tipo Empleado]],3)</f>
        <v>0310492200411FIJ</v>
      </c>
      <c r="E686" s="87" t="s">
        <v>1613</v>
      </c>
      <c r="F686" s="54" t="s">
        <v>8</v>
      </c>
      <c r="G686" s="87" t="s">
        <v>2589</v>
      </c>
      <c r="H686" s="87" t="s">
        <v>601</v>
      </c>
      <c r="I686" s="55" t="s">
        <v>1450</v>
      </c>
      <c r="J686" s="54" t="s">
        <v>2584</v>
      </c>
      <c r="K686" s="90" t="str">
        <f t="shared" si="10"/>
        <v>F</v>
      </c>
      <c r="L686">
        <v>801</v>
      </c>
    </row>
    <row r="687" spans="1:12" hidden="1">
      <c r="A687" s="81" t="s">
        <v>2252</v>
      </c>
      <c r="B687" s="88" t="str">
        <f>_xlfn.XLOOKUP(Tabla8[[#This Row],[Codigo Area Liquidacion]],TBLAREA[PLANTA],TBLAREA[PROG])</f>
        <v>11</v>
      </c>
      <c r="C687" s="54" t="s">
        <v>11</v>
      </c>
      <c r="D687" s="88" t="str">
        <f>Tabla8[[#This Row],[Numero Documento]]&amp;Tabla8[[#This Row],[PROG]]&amp;LEFT(Tabla8[[#This Row],[Tipo Empleado]],3)</f>
        <v>0310548028311FIJ</v>
      </c>
      <c r="E687" s="87" t="s">
        <v>640</v>
      </c>
      <c r="F687" s="54" t="s">
        <v>15</v>
      </c>
      <c r="G687" s="87" t="s">
        <v>2589</v>
      </c>
      <c r="H687" s="87" t="s">
        <v>601</v>
      </c>
      <c r="I687" s="55" t="s">
        <v>1450</v>
      </c>
      <c r="J687" s="54" t="s">
        <v>2583</v>
      </c>
      <c r="K687" s="90" t="str">
        <f t="shared" si="10"/>
        <v>M</v>
      </c>
      <c r="L687">
        <v>806</v>
      </c>
    </row>
    <row r="688" spans="1:12" hidden="1">
      <c r="A688" s="81" t="s">
        <v>2186</v>
      </c>
      <c r="B688" s="88" t="str">
        <f>_xlfn.XLOOKUP(Tabla8[[#This Row],[Codigo Area Liquidacion]],TBLAREA[PLANTA],TBLAREA[PROG])</f>
        <v>11</v>
      </c>
      <c r="C688" s="54" t="s">
        <v>11</v>
      </c>
      <c r="D688" s="88" t="str">
        <f>Tabla8[[#This Row],[Numero Documento]]&amp;Tabla8[[#This Row],[PROG]]&amp;LEFT(Tabla8[[#This Row],[Tipo Empleado]],3)</f>
        <v>0350008607311FIJ</v>
      </c>
      <c r="E688" s="87" t="s">
        <v>620</v>
      </c>
      <c r="F688" s="54" t="s">
        <v>60</v>
      </c>
      <c r="G688" s="87" t="s">
        <v>2589</v>
      </c>
      <c r="H688" s="87" t="s">
        <v>601</v>
      </c>
      <c r="I688" s="55" t="s">
        <v>1450</v>
      </c>
      <c r="J688" s="54" t="s">
        <v>2583</v>
      </c>
      <c r="K688" s="90" t="str">
        <f t="shared" si="10"/>
        <v>M</v>
      </c>
      <c r="L688">
        <v>813</v>
      </c>
    </row>
    <row r="689" spans="1:12" hidden="1">
      <c r="A689" s="84" t="s">
        <v>2246</v>
      </c>
      <c r="B689" s="88" t="str">
        <f>_xlfn.XLOOKUP(Tabla8[[#This Row],[Codigo Area Liquidacion]],TBLAREA[PLANTA],TBLAREA[PROG])</f>
        <v>11</v>
      </c>
      <c r="C689" s="54" t="s">
        <v>11</v>
      </c>
      <c r="D689" s="88" t="str">
        <f>Tabla8[[#This Row],[Numero Documento]]&amp;Tabla8[[#This Row],[PROG]]&amp;LEFT(Tabla8[[#This Row],[Tipo Empleado]],3)</f>
        <v>0360031800411FIJ</v>
      </c>
      <c r="E689" s="87" t="s">
        <v>636</v>
      </c>
      <c r="F689" s="54" t="s">
        <v>60</v>
      </c>
      <c r="G689" s="87" t="s">
        <v>2589</v>
      </c>
      <c r="H689" s="87" t="s">
        <v>601</v>
      </c>
      <c r="I689" s="55" t="s">
        <v>1450</v>
      </c>
      <c r="J689" s="54" t="s">
        <v>2584</v>
      </c>
      <c r="K689" s="90" t="str">
        <f t="shared" si="10"/>
        <v>F</v>
      </c>
      <c r="L689">
        <v>814</v>
      </c>
    </row>
    <row r="690" spans="1:12" hidden="1">
      <c r="A690" s="81" t="s">
        <v>2830</v>
      </c>
      <c r="B690" s="88" t="str">
        <f>_xlfn.XLOOKUP(Tabla8[[#This Row],[Codigo Area Liquidacion]],TBLAREA[PLANTA],TBLAREA[PROG])</f>
        <v>11</v>
      </c>
      <c r="C690" s="54" t="s">
        <v>11</v>
      </c>
      <c r="D690" s="88" t="str">
        <f>Tabla8[[#This Row],[Numero Documento]]&amp;Tabla8[[#This Row],[PROG]]&amp;LEFT(Tabla8[[#This Row],[Tipo Empleado]],3)</f>
        <v>0370078142411FIJ</v>
      </c>
      <c r="E690" s="87" t="s">
        <v>2829</v>
      </c>
      <c r="F690" s="54" t="s">
        <v>8</v>
      </c>
      <c r="G690" s="87" t="s">
        <v>2589</v>
      </c>
      <c r="H690" s="87" t="s">
        <v>601</v>
      </c>
      <c r="I690" s="55" t="s">
        <v>1450</v>
      </c>
      <c r="J690" s="54" t="s">
        <v>2584</v>
      </c>
      <c r="K690" s="90" t="str">
        <f t="shared" si="10"/>
        <v>F</v>
      </c>
      <c r="L690">
        <v>820</v>
      </c>
    </row>
    <row r="691" spans="1:12" hidden="1">
      <c r="A691" s="81" t="s">
        <v>2208</v>
      </c>
      <c r="B691" s="88" t="str">
        <f>_xlfn.XLOOKUP(Tabla8[[#This Row],[Codigo Area Liquidacion]],TBLAREA[PLANTA],TBLAREA[PROG])</f>
        <v>11</v>
      </c>
      <c r="C691" s="54" t="s">
        <v>11</v>
      </c>
      <c r="D691" s="88" t="str">
        <f>Tabla8[[#This Row],[Numero Documento]]&amp;Tabla8[[#This Row],[PROG]]&amp;LEFT(Tabla8[[#This Row],[Tipo Empleado]],3)</f>
        <v>0390014561011FIJ</v>
      </c>
      <c r="E691" s="87" t="s">
        <v>626</v>
      </c>
      <c r="F691" s="54" t="s">
        <v>8</v>
      </c>
      <c r="G691" s="87" t="s">
        <v>2589</v>
      </c>
      <c r="H691" s="87" t="s">
        <v>601</v>
      </c>
      <c r="I691" s="55" t="s">
        <v>1450</v>
      </c>
      <c r="J691" s="54" t="s">
        <v>2583</v>
      </c>
      <c r="K691" s="90" t="str">
        <f t="shared" si="10"/>
        <v>M</v>
      </c>
      <c r="L691">
        <v>827</v>
      </c>
    </row>
    <row r="692" spans="1:12" hidden="1">
      <c r="A692" s="81" t="s">
        <v>2142</v>
      </c>
      <c r="B692" s="88" t="str">
        <f>_xlfn.XLOOKUP(Tabla8[[#This Row],[Codigo Area Liquidacion]],TBLAREA[PLANTA],TBLAREA[PROG])</f>
        <v>11</v>
      </c>
      <c r="C692" s="54" t="s">
        <v>11</v>
      </c>
      <c r="D692" s="88" t="str">
        <f>Tabla8[[#This Row],[Numero Documento]]&amp;Tabla8[[#This Row],[PROG]]&amp;LEFT(Tabla8[[#This Row],[Tipo Empleado]],3)</f>
        <v>0950006818511FIJ</v>
      </c>
      <c r="E692" s="87" t="s">
        <v>613</v>
      </c>
      <c r="F692" s="54" t="s">
        <v>8</v>
      </c>
      <c r="G692" s="87" t="s">
        <v>2589</v>
      </c>
      <c r="H692" s="87" t="s">
        <v>601</v>
      </c>
      <c r="I692" s="55" t="s">
        <v>1450</v>
      </c>
      <c r="J692" s="54" t="s">
        <v>2584</v>
      </c>
      <c r="K692" s="90" t="str">
        <f t="shared" si="10"/>
        <v>F</v>
      </c>
      <c r="L692">
        <v>961</v>
      </c>
    </row>
    <row r="693" spans="1:12" hidden="1">
      <c r="A693" s="81" t="s">
        <v>2942</v>
      </c>
      <c r="B693" s="88" t="str">
        <f>_xlfn.XLOOKUP(Tabla8[[#This Row],[Codigo Area Liquidacion]],TBLAREA[PLANTA],TBLAREA[PROG])</f>
        <v>01</v>
      </c>
      <c r="C693" s="54" t="s">
        <v>2510</v>
      </c>
      <c r="D693" s="88" t="str">
        <f>Tabla8[[#This Row],[Numero Documento]]&amp;Tabla8[[#This Row],[PROG]]&amp;LEFT(Tabla8[[#This Row],[Tipo Empleado]],3)</f>
        <v>4020997158501EMP</v>
      </c>
      <c r="E693" s="87" t="s">
        <v>2941</v>
      </c>
      <c r="F693" s="54" t="s">
        <v>1601</v>
      </c>
      <c r="G693" s="87" t="s">
        <v>2581</v>
      </c>
      <c r="H693" s="87" t="s">
        <v>601</v>
      </c>
      <c r="I693" s="55" t="s">
        <v>1450</v>
      </c>
      <c r="J693" s="54" t="s">
        <v>2583</v>
      </c>
      <c r="K693" s="90" t="str">
        <f t="shared" si="10"/>
        <v>M</v>
      </c>
      <c r="L693">
        <v>1067</v>
      </c>
    </row>
    <row r="694" spans="1:12" hidden="1">
      <c r="A694" s="81" t="s">
        <v>2192</v>
      </c>
      <c r="B694" s="88" t="str">
        <f>_xlfn.XLOOKUP(Tabla8[[#This Row],[Codigo Area Liquidacion]],TBLAREA[PLANTA],TBLAREA[PROG])</f>
        <v>11</v>
      </c>
      <c r="C694" s="54" t="s">
        <v>11</v>
      </c>
      <c r="D694" s="88" t="str">
        <f>Tabla8[[#This Row],[Numero Documento]]&amp;Tabla8[[#This Row],[PROG]]&amp;LEFT(Tabla8[[#This Row],[Tipo Empleado]],3)</f>
        <v>4021093077811FIJ</v>
      </c>
      <c r="E694" s="87" t="s">
        <v>998</v>
      </c>
      <c r="F694" s="54" t="s">
        <v>60</v>
      </c>
      <c r="G694" s="87" t="s">
        <v>2589</v>
      </c>
      <c r="H694" s="87" t="s">
        <v>601</v>
      </c>
      <c r="I694" s="55" t="s">
        <v>1450</v>
      </c>
      <c r="J694" s="54" t="s">
        <v>2584</v>
      </c>
      <c r="K694" s="90" t="str">
        <f t="shared" si="10"/>
        <v>F</v>
      </c>
      <c r="L694">
        <v>1072</v>
      </c>
    </row>
    <row r="695" spans="1:12" hidden="1">
      <c r="A695" s="81" t="s">
        <v>2351</v>
      </c>
      <c r="B695" s="88" t="str">
        <f>_xlfn.XLOOKUP(Tabla8[[#This Row],[Codigo Area Liquidacion]],TBLAREA[PLANTA],TBLAREA[PROG])</f>
        <v>01</v>
      </c>
      <c r="C695" s="54" t="s">
        <v>2510</v>
      </c>
      <c r="D695" s="88" t="str">
        <f>Tabla8[[#This Row],[Numero Documento]]&amp;Tabla8[[#This Row],[PROG]]&amp;LEFT(Tabla8[[#This Row],[Tipo Empleado]],3)</f>
        <v>4022184011501EMP</v>
      </c>
      <c r="E695" s="87" t="s">
        <v>1418</v>
      </c>
      <c r="F695" s="54" t="s">
        <v>2632</v>
      </c>
      <c r="G695" s="87" t="s">
        <v>2581</v>
      </c>
      <c r="H695" s="87" t="s">
        <v>601</v>
      </c>
      <c r="I695" s="55" t="s">
        <v>1450</v>
      </c>
      <c r="J695" s="54" t="s">
        <v>2584</v>
      </c>
      <c r="K695" s="90" t="str">
        <f t="shared" si="10"/>
        <v>F</v>
      </c>
      <c r="L695">
        <v>1122</v>
      </c>
    </row>
    <row r="696" spans="1:12" hidden="1">
      <c r="A696" s="81" t="s">
        <v>3049</v>
      </c>
      <c r="B696" s="88" t="str">
        <f>_xlfn.XLOOKUP(Tabla8[[#This Row],[Codigo Area Liquidacion]],TBLAREA[PLANTA],TBLAREA[PROG])</f>
        <v>01</v>
      </c>
      <c r="C696" s="54" t="s">
        <v>2510</v>
      </c>
      <c r="D696" s="88" t="str">
        <f>Tabla8[[#This Row],[Numero Documento]]&amp;Tabla8[[#This Row],[PROG]]&amp;LEFT(Tabla8[[#This Row],[Tipo Empleado]],3)</f>
        <v>4022209777201EMP</v>
      </c>
      <c r="E696" s="87" t="s">
        <v>3117</v>
      </c>
      <c r="F696" s="54" t="s">
        <v>1620</v>
      </c>
      <c r="G696" s="87" t="s">
        <v>2581</v>
      </c>
      <c r="H696" s="87" t="s">
        <v>601</v>
      </c>
      <c r="I696" s="55" t="s">
        <v>1450</v>
      </c>
      <c r="J696" s="54" t="s">
        <v>2583</v>
      </c>
      <c r="K696" s="90" t="str">
        <f t="shared" si="10"/>
        <v>M</v>
      </c>
      <c r="L696">
        <v>1128</v>
      </c>
    </row>
    <row r="697" spans="1:12" hidden="1">
      <c r="A697" s="81" t="s">
        <v>2703</v>
      </c>
      <c r="B697" s="88" t="str">
        <f>_xlfn.XLOOKUP(Tabla8[[#This Row],[Codigo Area Liquidacion]],TBLAREA[PLANTA],TBLAREA[PROG])</f>
        <v>01</v>
      </c>
      <c r="C697" s="54" t="s">
        <v>2510</v>
      </c>
      <c r="D697" s="88" t="str">
        <f>Tabla8[[#This Row],[Numero Documento]]&amp;Tabla8[[#This Row],[PROG]]&amp;LEFT(Tabla8[[#This Row],[Tipo Empleado]],3)</f>
        <v>4022744740201EMP</v>
      </c>
      <c r="E697" s="87" t="s">
        <v>2674</v>
      </c>
      <c r="F697" s="54" t="s">
        <v>1513</v>
      </c>
      <c r="G697" s="87" t="s">
        <v>2581</v>
      </c>
      <c r="H697" s="87" t="s">
        <v>601</v>
      </c>
      <c r="I697" s="55" t="s">
        <v>1450</v>
      </c>
      <c r="J697" s="54" t="s">
        <v>2583</v>
      </c>
      <c r="K697" s="90" t="str">
        <f t="shared" si="10"/>
        <v>M</v>
      </c>
      <c r="L697">
        <v>1187</v>
      </c>
    </row>
    <row r="698" spans="1:12">
      <c r="A698" s="82" t="s">
        <v>4728</v>
      </c>
      <c r="B698" s="89" t="s">
        <v>2556</v>
      </c>
      <c r="C698" s="54" t="s">
        <v>11</v>
      </c>
      <c r="D698" s="88" t="str">
        <f>Tabla8[[#This Row],[Numero Documento]]&amp;Tabla8[[#This Row],[PROG]]&amp;LEFT(Tabla8[[#This Row],[Tipo Empleado]],3)</f>
        <v>0011552422513FIJ</v>
      </c>
      <c r="E698" s="87" t="s">
        <v>4727</v>
      </c>
      <c r="F698" s="54" t="s">
        <v>402</v>
      </c>
      <c r="G698" s="87" t="s">
        <v>2589</v>
      </c>
      <c r="H698" s="87" t="s">
        <v>601</v>
      </c>
      <c r="I698" s="55" t="s">
        <v>1450</v>
      </c>
      <c r="J698" s="54" t="s">
        <v>2584</v>
      </c>
      <c r="K698" s="90" t="str">
        <f t="shared" si="10"/>
        <v>F</v>
      </c>
      <c r="L698">
        <v>1231</v>
      </c>
    </row>
    <row r="699" spans="1:12">
      <c r="A699" s="82" t="s">
        <v>4802</v>
      </c>
      <c r="B699" s="89" t="s">
        <v>2556</v>
      </c>
      <c r="C699" s="54" t="s">
        <v>11</v>
      </c>
      <c r="D699" s="88" t="str">
        <f>Tabla8[[#This Row],[Numero Documento]]&amp;Tabla8[[#This Row],[PROG]]&amp;LEFT(Tabla8[[#This Row],[Tipo Empleado]],3)</f>
        <v>4022649441313FIJ</v>
      </c>
      <c r="E699" s="87" t="s">
        <v>4801</v>
      </c>
      <c r="F699" s="54" t="s">
        <v>27</v>
      </c>
      <c r="G699" s="87" t="s">
        <v>2589</v>
      </c>
      <c r="H699" s="87" t="s">
        <v>601</v>
      </c>
      <c r="I699" s="55" t="s">
        <v>1450</v>
      </c>
      <c r="J699" s="54" t="s">
        <v>2583</v>
      </c>
      <c r="K699" s="90" t="str">
        <f t="shared" si="10"/>
        <v>M</v>
      </c>
      <c r="L699">
        <v>1233</v>
      </c>
    </row>
    <row r="700" spans="1:12">
      <c r="A700" s="82" t="s">
        <v>4969</v>
      </c>
      <c r="B700" s="89" t="s">
        <v>2552</v>
      </c>
      <c r="C700" s="54" t="s">
        <v>2743</v>
      </c>
      <c r="D700" s="88" t="str">
        <f>Tabla8[[#This Row],[Numero Documento]]&amp;Tabla8[[#This Row],[PROG]]&amp;LEFT(Tabla8[[#This Row],[Tipo Empleado]],3)</f>
        <v>0730002139601TEM</v>
      </c>
      <c r="E700" s="87" t="s">
        <v>4968</v>
      </c>
      <c r="F700" s="54" t="s">
        <v>285</v>
      </c>
      <c r="G700" s="87" t="s">
        <v>2581</v>
      </c>
      <c r="H700" s="87" t="s">
        <v>601</v>
      </c>
      <c r="I700" s="55" t="s">
        <v>1450</v>
      </c>
      <c r="J700" s="54" t="s">
        <v>2584</v>
      </c>
      <c r="K700" s="90" t="str">
        <f t="shared" si="10"/>
        <v>F</v>
      </c>
      <c r="L700">
        <v>1236</v>
      </c>
    </row>
    <row r="701" spans="1:12" hidden="1">
      <c r="A701" s="81" t="s">
        <v>1900</v>
      </c>
      <c r="B701" s="88" t="str">
        <f>_xlfn.XLOOKUP(Tabla8[[#This Row],[Codigo Area Liquidacion]],TBLAREA[PLANTA],TBLAREA[PROG])</f>
        <v>01</v>
      </c>
      <c r="C701" s="54" t="s">
        <v>11</v>
      </c>
      <c r="D701" s="88" t="str">
        <f>Tabla8[[#This Row],[Numero Documento]]&amp;Tabla8[[#This Row],[PROG]]&amp;LEFT(Tabla8[[#This Row],[Tipo Empleado]],3)</f>
        <v>0010002201101FIJ</v>
      </c>
      <c r="E701" s="87" t="s">
        <v>224</v>
      </c>
      <c r="F701" s="54" t="s">
        <v>192</v>
      </c>
      <c r="G701" s="87" t="s">
        <v>2581</v>
      </c>
      <c r="H701" s="87" t="s">
        <v>942</v>
      </c>
      <c r="I701" s="55" t="s">
        <v>1455</v>
      </c>
      <c r="J701" s="54" t="s">
        <v>2583</v>
      </c>
      <c r="K701" s="90" t="str">
        <f t="shared" si="10"/>
        <v>M</v>
      </c>
      <c r="L701">
        <v>3</v>
      </c>
    </row>
    <row r="702" spans="1:12" hidden="1">
      <c r="A702" s="81" t="s">
        <v>1945</v>
      </c>
      <c r="B702" s="88" t="str">
        <f>_xlfn.XLOOKUP(Tabla8[[#This Row],[Codigo Area Liquidacion]],TBLAREA[PLANTA],TBLAREA[PROG])</f>
        <v>01</v>
      </c>
      <c r="C702" s="54" t="s">
        <v>11</v>
      </c>
      <c r="D702" s="88" t="str">
        <f>Tabla8[[#This Row],[Numero Documento]]&amp;Tabla8[[#This Row],[PROG]]&amp;LEFT(Tabla8[[#This Row],[Tipo Empleado]],3)</f>
        <v>0010005651401FIJ</v>
      </c>
      <c r="E702" s="87" t="s">
        <v>225</v>
      </c>
      <c r="F702" s="54" t="s">
        <v>192</v>
      </c>
      <c r="G702" s="87" t="s">
        <v>2581</v>
      </c>
      <c r="H702" s="87" t="s">
        <v>942</v>
      </c>
      <c r="I702" s="55" t="s">
        <v>1455</v>
      </c>
      <c r="J702" s="54" t="s">
        <v>2583</v>
      </c>
      <c r="K702" s="90" t="str">
        <f t="shared" si="10"/>
        <v>M</v>
      </c>
      <c r="L702">
        <v>8</v>
      </c>
    </row>
    <row r="703" spans="1:12" hidden="1">
      <c r="A703" s="81" t="s">
        <v>1978</v>
      </c>
      <c r="B703" s="88" t="str">
        <f>_xlfn.XLOOKUP(Tabla8[[#This Row],[Codigo Area Liquidacion]],TBLAREA[PLANTA],TBLAREA[PROG])</f>
        <v>01</v>
      </c>
      <c r="C703" s="54" t="s">
        <v>11</v>
      </c>
      <c r="D703" s="88" t="str">
        <f>Tabla8[[#This Row],[Numero Documento]]&amp;Tabla8[[#This Row],[PROG]]&amp;LEFT(Tabla8[[#This Row],[Tipo Empleado]],3)</f>
        <v>0010038506101FIJ</v>
      </c>
      <c r="E703" s="87" t="s">
        <v>672</v>
      </c>
      <c r="F703" s="54" t="s">
        <v>673</v>
      </c>
      <c r="G703" s="87" t="s">
        <v>2581</v>
      </c>
      <c r="H703" s="87" t="s">
        <v>942</v>
      </c>
      <c r="I703" s="55" t="s">
        <v>1455</v>
      </c>
      <c r="J703" s="54" t="s">
        <v>2584</v>
      </c>
      <c r="K703" s="90" t="str">
        <f t="shared" si="10"/>
        <v>F</v>
      </c>
      <c r="L703">
        <v>32</v>
      </c>
    </row>
    <row r="704" spans="1:12" hidden="1">
      <c r="A704" s="81" t="s">
        <v>2347</v>
      </c>
      <c r="B704" s="88" t="str">
        <f>_xlfn.XLOOKUP(Tabla8[[#This Row],[Codigo Area Liquidacion]],TBLAREA[PLANTA],TBLAREA[PROG])</f>
        <v>01</v>
      </c>
      <c r="C704" s="54" t="s">
        <v>2510</v>
      </c>
      <c r="D704" s="88" t="str">
        <f>Tabla8[[#This Row],[Numero Documento]]&amp;Tabla8[[#This Row],[PROG]]&amp;LEFT(Tabla8[[#This Row],[Tipo Empleado]],3)</f>
        <v>0010042977801EMP</v>
      </c>
      <c r="E704" s="87" t="s">
        <v>1640</v>
      </c>
      <c r="F704" s="54" t="s">
        <v>1641</v>
      </c>
      <c r="G704" s="87" t="s">
        <v>2581</v>
      </c>
      <c r="H704" s="87" t="s">
        <v>942</v>
      </c>
      <c r="I704" s="55" t="s">
        <v>1455</v>
      </c>
      <c r="J704" s="54" t="s">
        <v>2583</v>
      </c>
      <c r="K704" s="90" t="str">
        <f t="shared" si="10"/>
        <v>M</v>
      </c>
      <c r="L704">
        <v>34</v>
      </c>
    </row>
    <row r="705" spans="1:12" hidden="1">
      <c r="A705" s="81" t="s">
        <v>2397</v>
      </c>
      <c r="B705" s="88" t="str">
        <f>_xlfn.XLOOKUP(Tabla8[[#This Row],[Codigo Area Liquidacion]],TBLAREA[PLANTA],TBLAREA[PROG])</f>
        <v>01</v>
      </c>
      <c r="C705" s="54" t="s">
        <v>2519</v>
      </c>
      <c r="D705" s="88" t="str">
        <f>Tabla8[[#This Row],[Numero Documento]]&amp;Tabla8[[#This Row],[PROG]]&amp;LEFT(Tabla8[[#This Row],[Tipo Empleado]],3)</f>
        <v>0010055290001TRA</v>
      </c>
      <c r="E705" s="87" t="s">
        <v>875</v>
      </c>
      <c r="F705" s="54" t="s">
        <v>27</v>
      </c>
      <c r="G705" s="87" t="s">
        <v>2581</v>
      </c>
      <c r="H705" s="87" t="s">
        <v>942</v>
      </c>
      <c r="I705" s="55" t="s">
        <v>1455</v>
      </c>
      <c r="J705" s="54" t="s">
        <v>2584</v>
      </c>
      <c r="K705" s="90" t="str">
        <f t="shared" si="10"/>
        <v>F</v>
      </c>
      <c r="L705">
        <v>40</v>
      </c>
    </row>
    <row r="706" spans="1:12" hidden="1">
      <c r="A706" s="81" t="s">
        <v>1797</v>
      </c>
      <c r="B706" s="88" t="str">
        <f>_xlfn.XLOOKUP(Tabla8[[#This Row],[Codigo Area Liquidacion]],TBLAREA[PLANTA],TBLAREA[PROG])</f>
        <v>01</v>
      </c>
      <c r="C706" s="54" t="s">
        <v>11</v>
      </c>
      <c r="D706" s="88" t="str">
        <f>Tabla8[[#This Row],[Numero Documento]]&amp;Tabla8[[#This Row],[PROG]]&amp;LEFT(Tabla8[[#This Row],[Tipo Empleado]],3)</f>
        <v>0010057529901FIJ</v>
      </c>
      <c r="E706" s="87" t="s">
        <v>1059</v>
      </c>
      <c r="F706" s="54" t="s">
        <v>104</v>
      </c>
      <c r="G706" s="87" t="s">
        <v>2581</v>
      </c>
      <c r="H706" s="87" t="s">
        <v>942</v>
      </c>
      <c r="I706" s="55" t="s">
        <v>1455</v>
      </c>
      <c r="J706" s="54" t="s">
        <v>2584</v>
      </c>
      <c r="K706" s="90" t="str">
        <f t="shared" si="10"/>
        <v>F</v>
      </c>
      <c r="L706">
        <v>43</v>
      </c>
    </row>
    <row r="707" spans="1:12" hidden="1">
      <c r="A707" s="81" t="s">
        <v>1904</v>
      </c>
      <c r="B707" s="88" t="str">
        <f>_xlfn.XLOOKUP(Tabla8[[#This Row],[Codigo Area Liquidacion]],TBLAREA[PLANTA],TBLAREA[PROG])</f>
        <v>01</v>
      </c>
      <c r="C707" s="54" t="s">
        <v>11</v>
      </c>
      <c r="D707" s="88" t="str">
        <f>Tabla8[[#This Row],[Numero Documento]]&amp;Tabla8[[#This Row],[PROG]]&amp;LEFT(Tabla8[[#This Row],[Tipo Empleado]],3)</f>
        <v>0010062150701FIJ</v>
      </c>
      <c r="E707" s="87" t="s">
        <v>914</v>
      </c>
      <c r="F707" s="54" t="s">
        <v>915</v>
      </c>
      <c r="G707" s="87" t="s">
        <v>2581</v>
      </c>
      <c r="H707" s="87" t="s">
        <v>942</v>
      </c>
      <c r="I707" s="55" t="s">
        <v>1455</v>
      </c>
      <c r="J707" s="54" t="s">
        <v>2583</v>
      </c>
      <c r="K707" s="90" t="str">
        <f t="shared" si="10"/>
        <v>M</v>
      </c>
      <c r="L707">
        <v>47</v>
      </c>
    </row>
    <row r="708" spans="1:12" hidden="1">
      <c r="A708" s="81" t="s">
        <v>1866</v>
      </c>
      <c r="B708" s="88" t="str">
        <f>_xlfn.XLOOKUP(Tabla8[[#This Row],[Codigo Area Liquidacion]],TBLAREA[PLANTA],TBLAREA[PROG])</f>
        <v>01</v>
      </c>
      <c r="C708" s="54" t="s">
        <v>11</v>
      </c>
      <c r="D708" s="88" t="str">
        <f>Tabla8[[#This Row],[Numero Documento]]&amp;Tabla8[[#This Row],[PROG]]&amp;LEFT(Tabla8[[#This Row],[Tipo Empleado]],3)</f>
        <v>0010062184601FIJ</v>
      </c>
      <c r="E708" s="87" t="s">
        <v>222</v>
      </c>
      <c r="F708" s="54" t="s">
        <v>192</v>
      </c>
      <c r="G708" s="87" t="s">
        <v>2581</v>
      </c>
      <c r="H708" s="87" t="s">
        <v>942</v>
      </c>
      <c r="I708" s="55" t="s">
        <v>1455</v>
      </c>
      <c r="J708" s="54" t="s">
        <v>2583</v>
      </c>
      <c r="K708" s="90" t="str">
        <f t="shared" ref="K708:K771" si="11">LEFT(J708,1)</f>
        <v>M</v>
      </c>
      <c r="L708">
        <v>48</v>
      </c>
    </row>
    <row r="709" spans="1:12" hidden="1">
      <c r="A709" s="81" t="s">
        <v>1824</v>
      </c>
      <c r="B709" s="88" t="str">
        <f>_xlfn.XLOOKUP(Tabla8[[#This Row],[Codigo Area Liquidacion]],TBLAREA[PLANTA],TBLAREA[PROG])</f>
        <v>01</v>
      </c>
      <c r="C709" s="54" t="s">
        <v>11</v>
      </c>
      <c r="D709" s="88" t="str">
        <f>Tabla8[[#This Row],[Numero Documento]]&amp;Tabla8[[#This Row],[PROG]]&amp;LEFT(Tabla8[[#This Row],[Tipo Empleado]],3)</f>
        <v>0010062658901FIJ</v>
      </c>
      <c r="E709" s="87" t="s">
        <v>2604</v>
      </c>
      <c r="F709" s="54" t="s">
        <v>298</v>
      </c>
      <c r="G709" s="87" t="s">
        <v>2581</v>
      </c>
      <c r="H709" s="87" t="s">
        <v>942</v>
      </c>
      <c r="I709" s="55" t="s">
        <v>1455</v>
      </c>
      <c r="J709" s="54" t="s">
        <v>2584</v>
      </c>
      <c r="K709" s="90" t="str">
        <f t="shared" si="11"/>
        <v>F</v>
      </c>
      <c r="L709">
        <v>49</v>
      </c>
    </row>
    <row r="710" spans="1:12" hidden="1">
      <c r="A710" s="81" t="s">
        <v>2392</v>
      </c>
      <c r="B710" s="88" t="str">
        <f>_xlfn.XLOOKUP(Tabla8[[#This Row],[Codigo Area Liquidacion]],TBLAREA[PLANTA],TBLAREA[PROG])</f>
        <v>01</v>
      </c>
      <c r="C710" s="54" t="s">
        <v>2519</v>
      </c>
      <c r="D710" s="88" t="str">
        <f>Tabla8[[#This Row],[Numero Documento]]&amp;Tabla8[[#This Row],[PROG]]&amp;LEFT(Tabla8[[#This Row],[Tipo Empleado]],3)</f>
        <v>0010063459101TRA</v>
      </c>
      <c r="E710" s="87" t="s">
        <v>867</v>
      </c>
      <c r="F710" s="54" t="s">
        <v>868</v>
      </c>
      <c r="G710" s="87" t="s">
        <v>2581</v>
      </c>
      <c r="H710" s="87" t="s">
        <v>942</v>
      </c>
      <c r="I710" s="55" t="s">
        <v>1455</v>
      </c>
      <c r="J710" s="54" t="s">
        <v>2584</v>
      </c>
      <c r="K710" s="90" t="str">
        <f t="shared" si="11"/>
        <v>F</v>
      </c>
      <c r="L710">
        <v>50</v>
      </c>
    </row>
    <row r="711" spans="1:12" hidden="1">
      <c r="A711" s="81" t="s">
        <v>1850</v>
      </c>
      <c r="B711" s="88" t="str">
        <f>_xlfn.XLOOKUP(Tabla8[[#This Row],[Codigo Area Liquidacion]],TBLAREA[PLANTA],TBLAREA[PROG])</f>
        <v>01</v>
      </c>
      <c r="C711" s="54" t="s">
        <v>11</v>
      </c>
      <c r="D711" s="88" t="str">
        <f>Tabla8[[#This Row],[Numero Documento]]&amp;Tabla8[[#This Row],[PROG]]&amp;LEFT(Tabla8[[#This Row],[Tipo Empleado]],3)</f>
        <v>0010067285601FIJ</v>
      </c>
      <c r="E711" s="87" t="s">
        <v>1605</v>
      </c>
      <c r="F711" s="54" t="s">
        <v>358</v>
      </c>
      <c r="G711" s="87" t="s">
        <v>2581</v>
      </c>
      <c r="H711" s="87" t="s">
        <v>942</v>
      </c>
      <c r="I711" s="55" t="s">
        <v>1455</v>
      </c>
      <c r="J711" s="54" t="s">
        <v>2583</v>
      </c>
      <c r="K711" s="90" t="str">
        <f t="shared" si="11"/>
        <v>M</v>
      </c>
      <c r="L711">
        <v>54</v>
      </c>
    </row>
    <row r="712" spans="1:12" hidden="1">
      <c r="A712" s="81" t="s">
        <v>1882</v>
      </c>
      <c r="B712" s="88" t="str">
        <f>_xlfn.XLOOKUP(Tabla8[[#This Row],[Codigo Area Liquidacion]],TBLAREA[PLANTA],TBLAREA[PROG])</f>
        <v>01</v>
      </c>
      <c r="C712" s="54" t="s">
        <v>11</v>
      </c>
      <c r="D712" s="88" t="str">
        <f>Tabla8[[#This Row],[Numero Documento]]&amp;Tabla8[[#This Row],[PROG]]&amp;LEFT(Tabla8[[#This Row],[Tipo Empleado]],3)</f>
        <v>0010067354001FIJ</v>
      </c>
      <c r="E712" s="87" t="s">
        <v>1022</v>
      </c>
      <c r="F712" s="54" t="s">
        <v>647</v>
      </c>
      <c r="G712" s="87" t="s">
        <v>2581</v>
      </c>
      <c r="H712" s="87" t="s">
        <v>942</v>
      </c>
      <c r="I712" s="55" t="s">
        <v>1455</v>
      </c>
      <c r="J712" s="54" t="s">
        <v>2583</v>
      </c>
      <c r="K712" s="90" t="str">
        <f t="shared" si="11"/>
        <v>M</v>
      </c>
      <c r="L712">
        <v>55</v>
      </c>
    </row>
    <row r="713" spans="1:12" hidden="1">
      <c r="A713" s="81" t="s">
        <v>2315</v>
      </c>
      <c r="B713" s="88" t="str">
        <f>_xlfn.XLOOKUP(Tabla8[[#This Row],[Codigo Area Liquidacion]],TBLAREA[PLANTA],TBLAREA[PROG])</f>
        <v>01</v>
      </c>
      <c r="C713" s="54" t="s">
        <v>2510</v>
      </c>
      <c r="D713" s="88" t="str">
        <f>Tabla8[[#This Row],[Numero Documento]]&amp;Tabla8[[#This Row],[PROG]]&amp;LEFT(Tabla8[[#This Row],[Tipo Empleado]],3)</f>
        <v>0010071897201EMP</v>
      </c>
      <c r="E713" s="87" t="s">
        <v>1083</v>
      </c>
      <c r="F713" s="54" t="s">
        <v>100</v>
      </c>
      <c r="G713" s="87" t="s">
        <v>2581</v>
      </c>
      <c r="H713" s="87" t="s">
        <v>942</v>
      </c>
      <c r="I713" s="55" t="s">
        <v>1455</v>
      </c>
      <c r="J713" s="54" t="s">
        <v>2583</v>
      </c>
      <c r="K713" s="90" t="str">
        <f t="shared" si="11"/>
        <v>M</v>
      </c>
      <c r="L713">
        <v>59</v>
      </c>
    </row>
    <row r="714" spans="1:12" hidden="1">
      <c r="A714" s="81" t="s">
        <v>1922</v>
      </c>
      <c r="B714" s="88" t="str">
        <f>_xlfn.XLOOKUP(Tabla8[[#This Row],[Codigo Area Liquidacion]],TBLAREA[PLANTA],TBLAREA[PROG])</f>
        <v>01</v>
      </c>
      <c r="C714" s="54" t="s">
        <v>11</v>
      </c>
      <c r="D714" s="88" t="str">
        <f>Tabla8[[#This Row],[Numero Documento]]&amp;Tabla8[[#This Row],[PROG]]&amp;LEFT(Tabla8[[#This Row],[Tipo Empleado]],3)</f>
        <v>0010073246001FIJ</v>
      </c>
      <c r="E714" s="87" t="s">
        <v>2611</v>
      </c>
      <c r="F714" s="54" t="s">
        <v>1391</v>
      </c>
      <c r="G714" s="87" t="s">
        <v>2581</v>
      </c>
      <c r="H714" s="87" t="s">
        <v>942</v>
      </c>
      <c r="I714" s="55" t="s">
        <v>1455</v>
      </c>
      <c r="J714" s="54" t="s">
        <v>2584</v>
      </c>
      <c r="K714" s="90" t="str">
        <f t="shared" si="11"/>
        <v>F</v>
      </c>
      <c r="L714">
        <v>61</v>
      </c>
    </row>
    <row r="715" spans="1:12" hidden="1">
      <c r="A715" s="81" t="s">
        <v>1765</v>
      </c>
      <c r="B715" s="88" t="str">
        <f>_xlfn.XLOOKUP(Tabla8[[#This Row],[Codigo Area Liquidacion]],TBLAREA[PLANTA],TBLAREA[PROG])</f>
        <v>01</v>
      </c>
      <c r="C715" s="54" t="s">
        <v>11</v>
      </c>
      <c r="D715" s="88" t="str">
        <f>Tabla8[[#This Row],[Numero Documento]]&amp;Tabla8[[#This Row],[PROG]]&amp;LEFT(Tabla8[[#This Row],[Tipo Empleado]],3)</f>
        <v>0010079175501FIJ</v>
      </c>
      <c r="E715" s="87" t="s">
        <v>700</v>
      </c>
      <c r="F715" s="54" t="s">
        <v>32</v>
      </c>
      <c r="G715" s="87" t="s">
        <v>2581</v>
      </c>
      <c r="H715" s="87" t="s">
        <v>942</v>
      </c>
      <c r="I715" s="55" t="s">
        <v>1455</v>
      </c>
      <c r="J715" s="54" t="s">
        <v>2584</v>
      </c>
      <c r="K715" s="90" t="str">
        <f t="shared" si="11"/>
        <v>F</v>
      </c>
      <c r="L715">
        <v>65</v>
      </c>
    </row>
    <row r="716" spans="1:12" hidden="1">
      <c r="A716" s="81" t="s">
        <v>2810</v>
      </c>
      <c r="B716" s="88" t="str">
        <f>_xlfn.XLOOKUP(Tabla8[[#This Row],[Codigo Area Liquidacion]],TBLAREA[PLANTA],TBLAREA[PROG])</f>
        <v>01</v>
      </c>
      <c r="C716" s="54" t="s">
        <v>11</v>
      </c>
      <c r="D716" s="88" t="str">
        <f>Tabla8[[#This Row],[Numero Documento]]&amp;Tabla8[[#This Row],[PROG]]&amp;LEFT(Tabla8[[#This Row],[Tipo Empleado]],3)</f>
        <v>0010097960801FIJ</v>
      </c>
      <c r="E716" s="87" t="s">
        <v>2809</v>
      </c>
      <c r="F716" s="54" t="s">
        <v>1431</v>
      </c>
      <c r="G716" s="87" t="s">
        <v>2581</v>
      </c>
      <c r="H716" s="87" t="s">
        <v>942</v>
      </c>
      <c r="I716" s="55" t="s">
        <v>1455</v>
      </c>
      <c r="J716" s="54" t="s">
        <v>2583</v>
      </c>
      <c r="K716" s="90" t="str">
        <f t="shared" si="11"/>
        <v>M</v>
      </c>
      <c r="L716">
        <v>70</v>
      </c>
    </row>
    <row r="717" spans="1:12" hidden="1">
      <c r="A717" s="81" t="s">
        <v>1943</v>
      </c>
      <c r="B717" s="88" t="str">
        <f>_xlfn.XLOOKUP(Tabla8[[#This Row],[Codigo Area Liquidacion]],TBLAREA[PLANTA],TBLAREA[PROG])</f>
        <v>01</v>
      </c>
      <c r="C717" s="54" t="s">
        <v>11</v>
      </c>
      <c r="D717" s="88" t="str">
        <f>Tabla8[[#This Row],[Numero Documento]]&amp;Tabla8[[#This Row],[PROG]]&amp;LEFT(Tabla8[[#This Row],[Tipo Empleado]],3)</f>
        <v>0010143186401FIJ</v>
      </c>
      <c r="E717" s="87" t="s">
        <v>2612</v>
      </c>
      <c r="F717" s="54" t="s">
        <v>670</v>
      </c>
      <c r="G717" s="87" t="s">
        <v>2581</v>
      </c>
      <c r="H717" s="87" t="s">
        <v>942</v>
      </c>
      <c r="I717" s="55" t="s">
        <v>1455</v>
      </c>
      <c r="J717" s="54" t="s">
        <v>2584</v>
      </c>
      <c r="K717" s="90" t="str">
        <f t="shared" si="11"/>
        <v>F</v>
      </c>
      <c r="L717">
        <v>88</v>
      </c>
    </row>
    <row r="718" spans="1:12" hidden="1">
      <c r="A718" s="81" t="s">
        <v>1894</v>
      </c>
      <c r="B718" s="88" t="str">
        <f>_xlfn.XLOOKUP(Tabla8[[#This Row],[Codigo Area Liquidacion]],TBLAREA[PLANTA],TBLAREA[PROG])</f>
        <v>01</v>
      </c>
      <c r="C718" s="54" t="s">
        <v>11</v>
      </c>
      <c r="D718" s="88" t="str">
        <f>Tabla8[[#This Row],[Numero Documento]]&amp;Tabla8[[#This Row],[PROG]]&amp;LEFT(Tabla8[[#This Row],[Tipo Empleado]],3)</f>
        <v>0010201930401FIJ</v>
      </c>
      <c r="E718" s="87" t="s">
        <v>2607</v>
      </c>
      <c r="F718" s="54" t="s">
        <v>1431</v>
      </c>
      <c r="G718" s="87" t="s">
        <v>2581</v>
      </c>
      <c r="H718" s="87" t="s">
        <v>942</v>
      </c>
      <c r="I718" s="55" t="s">
        <v>1455</v>
      </c>
      <c r="J718" s="54" t="s">
        <v>2584</v>
      </c>
      <c r="K718" s="90" t="str">
        <f t="shared" si="11"/>
        <v>F</v>
      </c>
      <c r="L718">
        <v>113</v>
      </c>
    </row>
    <row r="719" spans="1:12" hidden="1">
      <c r="A719" s="81" t="s">
        <v>2398</v>
      </c>
      <c r="B719" s="88" t="str">
        <f>_xlfn.XLOOKUP(Tabla8[[#This Row],[Codigo Area Liquidacion]],TBLAREA[PLANTA],TBLAREA[PROG])</f>
        <v>01</v>
      </c>
      <c r="C719" s="54" t="s">
        <v>2519</v>
      </c>
      <c r="D719" s="88" t="str">
        <f>Tabla8[[#This Row],[Numero Documento]]&amp;Tabla8[[#This Row],[PROG]]&amp;LEFT(Tabla8[[#This Row],[Tipo Empleado]],3)</f>
        <v>0010244721601TRA</v>
      </c>
      <c r="E719" s="87" t="s">
        <v>876</v>
      </c>
      <c r="F719" s="54" t="s">
        <v>598</v>
      </c>
      <c r="G719" s="87" t="s">
        <v>2581</v>
      </c>
      <c r="H719" s="87" t="s">
        <v>942</v>
      </c>
      <c r="I719" s="55" t="s">
        <v>1455</v>
      </c>
      <c r="J719" s="54" t="s">
        <v>2583</v>
      </c>
      <c r="K719" s="90" t="str">
        <f t="shared" si="11"/>
        <v>M</v>
      </c>
      <c r="L719">
        <v>126</v>
      </c>
    </row>
    <row r="720" spans="1:12" hidden="1">
      <c r="A720" s="81" t="s">
        <v>2035</v>
      </c>
      <c r="B720" s="88" t="str">
        <f>_xlfn.XLOOKUP(Tabla8[[#This Row],[Codigo Area Liquidacion]],TBLAREA[PLANTA],TBLAREA[PROG])</f>
        <v>01</v>
      </c>
      <c r="C720" s="54" t="s">
        <v>11</v>
      </c>
      <c r="D720" s="88" t="str">
        <f>Tabla8[[#This Row],[Numero Documento]]&amp;Tabla8[[#This Row],[PROG]]&amp;LEFT(Tabla8[[#This Row],[Tipo Empleado]],3)</f>
        <v>0010290140201FIJ</v>
      </c>
      <c r="E720" s="87" t="s">
        <v>414</v>
      </c>
      <c r="F720" s="54" t="s">
        <v>206</v>
      </c>
      <c r="G720" s="87" t="s">
        <v>2581</v>
      </c>
      <c r="H720" s="87" t="s">
        <v>942</v>
      </c>
      <c r="I720" s="55" t="s">
        <v>1455</v>
      </c>
      <c r="J720" s="54" t="s">
        <v>2584</v>
      </c>
      <c r="K720" s="90" t="str">
        <f t="shared" si="11"/>
        <v>F</v>
      </c>
      <c r="L720">
        <v>148</v>
      </c>
    </row>
    <row r="721" spans="1:12" hidden="1">
      <c r="A721" s="81" t="s">
        <v>1151</v>
      </c>
      <c r="B721" s="88" t="str">
        <f>_xlfn.XLOOKUP(Tabla8[[#This Row],[Codigo Area Liquidacion]],TBLAREA[PLANTA],TBLAREA[PROG])</f>
        <v>01</v>
      </c>
      <c r="C721" s="54" t="s">
        <v>11</v>
      </c>
      <c r="D721" s="88" t="str">
        <f>Tabla8[[#This Row],[Numero Documento]]&amp;Tabla8[[#This Row],[PROG]]&amp;LEFT(Tabla8[[#This Row],[Tipo Empleado]],3)</f>
        <v>0010341719201FIJ</v>
      </c>
      <c r="E721" s="87" t="s">
        <v>668</v>
      </c>
      <c r="F721" s="54" t="s">
        <v>127</v>
      </c>
      <c r="G721" s="87" t="s">
        <v>2581</v>
      </c>
      <c r="H721" s="87" t="s">
        <v>942</v>
      </c>
      <c r="I721" s="55" t="s">
        <v>1455</v>
      </c>
      <c r="J721" s="54" t="s">
        <v>2583</v>
      </c>
      <c r="K721" s="90" t="str">
        <f t="shared" si="11"/>
        <v>M</v>
      </c>
      <c r="L721">
        <v>160</v>
      </c>
    </row>
    <row r="722" spans="1:12" hidden="1">
      <c r="A722" s="81" t="s">
        <v>1125</v>
      </c>
      <c r="B722" s="88" t="str">
        <f>_xlfn.XLOOKUP(Tabla8[[#This Row],[Codigo Area Liquidacion]],TBLAREA[PLANTA],TBLAREA[PROG])</f>
        <v>01</v>
      </c>
      <c r="C722" s="54" t="s">
        <v>11</v>
      </c>
      <c r="D722" s="88" t="str">
        <f>Tabla8[[#This Row],[Numero Documento]]&amp;Tabla8[[#This Row],[PROG]]&amp;LEFT(Tabla8[[#This Row],[Tipo Empleado]],3)</f>
        <v>0010360135701FIJ</v>
      </c>
      <c r="E722" s="87" t="s">
        <v>659</v>
      </c>
      <c r="F722" s="54" t="s">
        <v>27</v>
      </c>
      <c r="G722" s="87" t="s">
        <v>2581</v>
      </c>
      <c r="H722" s="87" t="s">
        <v>942</v>
      </c>
      <c r="I722" s="55" t="s">
        <v>1455</v>
      </c>
      <c r="J722" s="54" t="s">
        <v>2583</v>
      </c>
      <c r="K722" s="90" t="str">
        <f t="shared" si="11"/>
        <v>M</v>
      </c>
      <c r="L722">
        <v>165</v>
      </c>
    </row>
    <row r="723" spans="1:12" hidden="1">
      <c r="A723" s="81" t="s">
        <v>1832</v>
      </c>
      <c r="B723" s="88" t="str">
        <f>_xlfn.XLOOKUP(Tabla8[[#This Row],[Codigo Area Liquidacion]],TBLAREA[PLANTA],TBLAREA[PROG])</f>
        <v>01</v>
      </c>
      <c r="C723" s="54" t="s">
        <v>11</v>
      </c>
      <c r="D723" s="88" t="str">
        <f>Tabla8[[#This Row],[Numero Documento]]&amp;Tabla8[[#This Row],[PROG]]&amp;LEFT(Tabla8[[#This Row],[Tipo Empleado]],3)</f>
        <v>0010364900001FIJ</v>
      </c>
      <c r="E723" s="87" t="s">
        <v>653</v>
      </c>
      <c r="F723" s="54" t="s">
        <v>42</v>
      </c>
      <c r="G723" s="87" t="s">
        <v>2581</v>
      </c>
      <c r="H723" s="87" t="s">
        <v>942</v>
      </c>
      <c r="I723" s="55" t="s">
        <v>1455</v>
      </c>
      <c r="J723" s="54" t="s">
        <v>2583</v>
      </c>
      <c r="K723" s="90" t="str">
        <f t="shared" si="11"/>
        <v>M</v>
      </c>
      <c r="L723">
        <v>169</v>
      </c>
    </row>
    <row r="724" spans="1:12" hidden="1">
      <c r="A724" s="81" t="s">
        <v>1769</v>
      </c>
      <c r="B724" s="88" t="str">
        <f>_xlfn.XLOOKUP(Tabla8[[#This Row],[Codigo Area Liquidacion]],TBLAREA[PLANTA],TBLAREA[PROG])</f>
        <v>01</v>
      </c>
      <c r="C724" s="54" t="s">
        <v>11</v>
      </c>
      <c r="D724" s="88" t="str">
        <f>Tabla8[[#This Row],[Numero Documento]]&amp;Tabla8[[#This Row],[PROG]]&amp;LEFT(Tabla8[[#This Row],[Tipo Empleado]],3)</f>
        <v>0010400016101FIJ</v>
      </c>
      <c r="E724" s="87" t="s">
        <v>641</v>
      </c>
      <c r="F724" s="54" t="s">
        <v>369</v>
      </c>
      <c r="G724" s="87" t="s">
        <v>2581</v>
      </c>
      <c r="H724" s="87" t="s">
        <v>942</v>
      </c>
      <c r="I724" s="55" t="s">
        <v>1455</v>
      </c>
      <c r="J724" s="54" t="s">
        <v>2584</v>
      </c>
      <c r="K724" s="90" t="str">
        <f t="shared" si="11"/>
        <v>F</v>
      </c>
      <c r="L724">
        <v>179</v>
      </c>
    </row>
    <row r="725" spans="1:12" hidden="1">
      <c r="A725" s="81" t="s">
        <v>1837</v>
      </c>
      <c r="B725" s="88" t="str">
        <f>_xlfn.XLOOKUP(Tabla8[[#This Row],[Codigo Area Liquidacion]],TBLAREA[PLANTA],TBLAREA[PROG])</f>
        <v>01</v>
      </c>
      <c r="C725" s="54" t="s">
        <v>11</v>
      </c>
      <c r="D725" s="88" t="str">
        <f>Tabla8[[#This Row],[Numero Documento]]&amp;Tabla8[[#This Row],[PROG]]&amp;LEFT(Tabla8[[#This Row],[Tipo Empleado]],3)</f>
        <v>0010409802501FIJ</v>
      </c>
      <c r="E725" s="87" t="s">
        <v>654</v>
      </c>
      <c r="F725" s="54" t="s">
        <v>8</v>
      </c>
      <c r="G725" s="87" t="s">
        <v>2581</v>
      </c>
      <c r="H725" s="87" t="s">
        <v>942</v>
      </c>
      <c r="I725" s="55" t="s">
        <v>1455</v>
      </c>
      <c r="J725" s="54" t="s">
        <v>2584</v>
      </c>
      <c r="K725" s="90" t="str">
        <f t="shared" si="11"/>
        <v>F</v>
      </c>
      <c r="L725">
        <v>184</v>
      </c>
    </row>
    <row r="726" spans="1:12" hidden="1">
      <c r="A726" s="81" t="s">
        <v>1127</v>
      </c>
      <c r="B726" s="88" t="str">
        <f>_xlfn.XLOOKUP(Tabla8[[#This Row],[Codigo Area Liquidacion]],TBLAREA[PLANTA],TBLAREA[PROG])</f>
        <v>01</v>
      </c>
      <c r="C726" s="54" t="s">
        <v>11</v>
      </c>
      <c r="D726" s="88" t="str">
        <f>Tabla8[[#This Row],[Numero Documento]]&amp;Tabla8[[#This Row],[PROG]]&amp;LEFT(Tabla8[[#This Row],[Tipo Empleado]],3)</f>
        <v>0010416477701FIJ</v>
      </c>
      <c r="E726" s="87" t="s">
        <v>660</v>
      </c>
      <c r="F726" s="54" t="s">
        <v>422</v>
      </c>
      <c r="G726" s="87" t="s">
        <v>2581</v>
      </c>
      <c r="H726" s="87" t="s">
        <v>942</v>
      </c>
      <c r="I726" s="55" t="s">
        <v>1455</v>
      </c>
      <c r="J726" s="54" t="s">
        <v>2584</v>
      </c>
      <c r="K726" s="90" t="str">
        <f t="shared" si="11"/>
        <v>F</v>
      </c>
      <c r="L726">
        <v>187</v>
      </c>
    </row>
    <row r="727" spans="1:12" hidden="1">
      <c r="A727" s="81" t="s">
        <v>1928</v>
      </c>
      <c r="B727" s="88" t="str">
        <f>_xlfn.XLOOKUP(Tabla8[[#This Row],[Codigo Area Liquidacion]],TBLAREA[PLANTA],TBLAREA[PROG])</f>
        <v>01</v>
      </c>
      <c r="C727" s="54" t="s">
        <v>11</v>
      </c>
      <c r="D727" s="88" t="str">
        <f>Tabla8[[#This Row],[Numero Documento]]&amp;Tabla8[[#This Row],[PROG]]&amp;LEFT(Tabla8[[#This Row],[Tipo Empleado]],3)</f>
        <v>0010432854701FIJ</v>
      </c>
      <c r="E727" s="87" t="s">
        <v>202</v>
      </c>
      <c r="F727" s="54" t="s">
        <v>27</v>
      </c>
      <c r="G727" s="87" t="s">
        <v>2581</v>
      </c>
      <c r="H727" s="87" t="s">
        <v>942</v>
      </c>
      <c r="I727" s="55" t="s">
        <v>1455</v>
      </c>
      <c r="J727" s="54" t="s">
        <v>2583</v>
      </c>
      <c r="K727" s="90" t="str">
        <f t="shared" si="11"/>
        <v>M</v>
      </c>
      <c r="L727">
        <v>192</v>
      </c>
    </row>
    <row r="728" spans="1:12" hidden="1">
      <c r="A728" s="81" t="s">
        <v>1988</v>
      </c>
      <c r="B728" s="88" t="str">
        <f>_xlfn.XLOOKUP(Tabla8[[#This Row],[Codigo Area Liquidacion]],TBLAREA[PLANTA],TBLAREA[PROG])</f>
        <v>01</v>
      </c>
      <c r="C728" s="54" t="s">
        <v>11</v>
      </c>
      <c r="D728" s="88" t="str">
        <f>Tabla8[[#This Row],[Numero Documento]]&amp;Tabla8[[#This Row],[PROG]]&amp;LEFT(Tabla8[[#This Row],[Tipo Empleado]],3)</f>
        <v>0010487838401FIJ</v>
      </c>
      <c r="E728" s="87" t="s">
        <v>2617</v>
      </c>
      <c r="F728" s="54" t="s">
        <v>129</v>
      </c>
      <c r="G728" s="87" t="s">
        <v>2581</v>
      </c>
      <c r="H728" s="87" t="s">
        <v>942</v>
      </c>
      <c r="I728" s="55" t="s">
        <v>1455</v>
      </c>
      <c r="J728" s="54" t="s">
        <v>2583</v>
      </c>
      <c r="K728" s="90" t="str">
        <f t="shared" si="11"/>
        <v>M</v>
      </c>
      <c r="L728">
        <v>200</v>
      </c>
    </row>
    <row r="729" spans="1:12" hidden="1">
      <c r="A729" s="81" t="s">
        <v>3209</v>
      </c>
      <c r="B729" s="88" t="str">
        <f>_xlfn.XLOOKUP(Tabla8[[#This Row],[Codigo Area Liquidacion]],TBLAREA[PLANTA],TBLAREA[PROG])</f>
        <v>01</v>
      </c>
      <c r="C729" s="54" t="s">
        <v>3236</v>
      </c>
      <c r="D729" s="88" t="str">
        <f>Tabla8[[#This Row],[Numero Documento]]&amp;Tabla8[[#This Row],[PROG]]&amp;LEFT(Tabla8[[#This Row],[Tipo Empleado]],3)</f>
        <v>0010494920101PER</v>
      </c>
      <c r="E729" s="87" t="s">
        <v>3223</v>
      </c>
      <c r="F729" s="54" t="s">
        <v>329</v>
      </c>
      <c r="G729" s="87" t="s">
        <v>2581</v>
      </c>
      <c r="H729" s="87" t="s">
        <v>942</v>
      </c>
      <c r="I729" s="55" t="s">
        <v>1455</v>
      </c>
      <c r="J729" s="54" t="s">
        <v>2583</v>
      </c>
      <c r="K729" s="90" t="str">
        <f t="shared" si="11"/>
        <v>M</v>
      </c>
      <c r="L729">
        <v>205</v>
      </c>
    </row>
    <row r="730" spans="1:12" hidden="1">
      <c r="A730" s="81" t="s">
        <v>2416</v>
      </c>
      <c r="B730" s="88" t="str">
        <f>_xlfn.XLOOKUP(Tabla8[[#This Row],[Codigo Area Liquidacion]],TBLAREA[PLANTA],TBLAREA[PROG])</f>
        <v>01</v>
      </c>
      <c r="C730" s="54" t="s">
        <v>2518</v>
      </c>
      <c r="D730" s="88" t="str">
        <f>Tabla8[[#This Row],[Numero Documento]]&amp;Tabla8[[#This Row],[PROG]]&amp;LEFT(Tabla8[[#This Row],[Tipo Empleado]],3)</f>
        <v>0010499692101PER</v>
      </c>
      <c r="E730" s="87" t="s">
        <v>1048</v>
      </c>
      <c r="F730" s="54" t="s">
        <v>894</v>
      </c>
      <c r="G730" s="87" t="s">
        <v>2581</v>
      </c>
      <c r="H730" s="87" t="s">
        <v>942</v>
      </c>
      <c r="I730" s="55" t="s">
        <v>1455</v>
      </c>
      <c r="J730" s="54" t="s">
        <v>2583</v>
      </c>
      <c r="K730" s="90" t="str">
        <f t="shared" si="11"/>
        <v>M</v>
      </c>
      <c r="L730">
        <v>208</v>
      </c>
    </row>
    <row r="731" spans="1:12" hidden="1">
      <c r="A731" s="81" t="s">
        <v>3192</v>
      </c>
      <c r="B731" s="88" t="str">
        <f>_xlfn.XLOOKUP(Tabla8[[#This Row],[Codigo Area Liquidacion]],TBLAREA[PLANTA],TBLAREA[PROG])</f>
        <v>01</v>
      </c>
      <c r="C731" s="54" t="s">
        <v>3236</v>
      </c>
      <c r="D731" s="88" t="str">
        <f>Tabla8[[#This Row],[Numero Documento]]&amp;Tabla8[[#This Row],[PROG]]&amp;LEFT(Tabla8[[#This Row],[Tipo Empleado]],3)</f>
        <v>0010534635701PER</v>
      </c>
      <c r="E731" s="87" t="s">
        <v>3191</v>
      </c>
      <c r="F731" s="54" t="s">
        <v>3224</v>
      </c>
      <c r="G731" s="87" t="s">
        <v>2581</v>
      </c>
      <c r="H731" s="87" t="s">
        <v>942</v>
      </c>
      <c r="I731" s="55" t="s">
        <v>1455</v>
      </c>
      <c r="J731" s="54" t="s">
        <v>2583</v>
      </c>
      <c r="K731" s="90" t="str">
        <f t="shared" si="11"/>
        <v>M</v>
      </c>
      <c r="L731">
        <v>213</v>
      </c>
    </row>
    <row r="732" spans="1:12" hidden="1">
      <c r="A732" s="81" t="s">
        <v>1810</v>
      </c>
      <c r="B732" s="88" t="str">
        <f>_xlfn.XLOOKUP(Tabla8[[#This Row],[Codigo Area Liquidacion]],TBLAREA[PLANTA],TBLAREA[PROG])</f>
        <v>01</v>
      </c>
      <c r="C732" s="54" t="s">
        <v>11</v>
      </c>
      <c r="D732" s="88" t="str">
        <f>Tabla8[[#This Row],[Numero Documento]]&amp;Tabla8[[#This Row],[PROG]]&amp;LEFT(Tabla8[[#This Row],[Tipo Empleado]],3)</f>
        <v>0010537170201FIJ</v>
      </c>
      <c r="E732" s="87" t="s">
        <v>1053</v>
      </c>
      <c r="F732" s="54" t="s">
        <v>127</v>
      </c>
      <c r="G732" s="87" t="s">
        <v>2581</v>
      </c>
      <c r="H732" s="87" t="s">
        <v>942</v>
      </c>
      <c r="I732" s="55" t="s">
        <v>1455</v>
      </c>
      <c r="J732" s="54" t="s">
        <v>2583</v>
      </c>
      <c r="K732" s="90" t="str">
        <f t="shared" si="11"/>
        <v>M</v>
      </c>
      <c r="L732">
        <v>214</v>
      </c>
    </row>
    <row r="733" spans="1:12" hidden="1">
      <c r="A733" s="81" t="s">
        <v>1776</v>
      </c>
      <c r="B733" s="88" t="str">
        <f>_xlfn.XLOOKUP(Tabla8[[#This Row],[Codigo Area Liquidacion]],TBLAREA[PLANTA],TBLAREA[PROG])</f>
        <v>01</v>
      </c>
      <c r="C733" s="54" t="s">
        <v>11</v>
      </c>
      <c r="D733" s="88" t="str">
        <f>Tabla8[[#This Row],[Numero Documento]]&amp;Tabla8[[#This Row],[PROG]]&amp;LEFT(Tabla8[[#This Row],[Tipo Empleado]],3)</f>
        <v>0010564313401FIJ</v>
      </c>
      <c r="E733" s="87" t="s">
        <v>644</v>
      </c>
      <c r="F733" s="54" t="s">
        <v>645</v>
      </c>
      <c r="G733" s="87" t="s">
        <v>2581</v>
      </c>
      <c r="H733" s="87" t="s">
        <v>942</v>
      </c>
      <c r="I733" s="55" t="s">
        <v>1455</v>
      </c>
      <c r="J733" s="54" t="s">
        <v>2583</v>
      </c>
      <c r="K733" s="90" t="str">
        <f t="shared" si="11"/>
        <v>M</v>
      </c>
      <c r="L733">
        <v>225</v>
      </c>
    </row>
    <row r="734" spans="1:12" hidden="1">
      <c r="A734" s="81" t="s">
        <v>1373</v>
      </c>
      <c r="B734" s="88" t="str">
        <f>_xlfn.XLOOKUP(Tabla8[[#This Row],[Codigo Area Liquidacion]],TBLAREA[PLANTA],TBLAREA[PROG])</f>
        <v>01</v>
      </c>
      <c r="C734" s="54" t="s">
        <v>2519</v>
      </c>
      <c r="D734" s="88" t="str">
        <f>Tabla8[[#This Row],[Numero Documento]]&amp;Tabla8[[#This Row],[PROG]]&amp;LEFT(Tabla8[[#This Row],[Tipo Empleado]],3)</f>
        <v>0010564450401TRA</v>
      </c>
      <c r="E734" s="87" t="s">
        <v>871</v>
      </c>
      <c r="F734" s="54" t="s">
        <v>392</v>
      </c>
      <c r="G734" s="87" t="s">
        <v>2581</v>
      </c>
      <c r="H734" s="87" t="s">
        <v>942</v>
      </c>
      <c r="I734" s="55" t="s">
        <v>1455</v>
      </c>
      <c r="J734" s="54" t="s">
        <v>2583</v>
      </c>
      <c r="K734" s="90" t="str">
        <f t="shared" si="11"/>
        <v>M</v>
      </c>
      <c r="L734">
        <v>226</v>
      </c>
    </row>
    <row r="735" spans="1:12" hidden="1">
      <c r="A735" s="81" t="s">
        <v>1794</v>
      </c>
      <c r="B735" s="88" t="str">
        <f>_xlfn.XLOOKUP(Tabla8[[#This Row],[Codigo Area Liquidacion]],TBLAREA[PLANTA],TBLAREA[PROG])</f>
        <v>01</v>
      </c>
      <c r="C735" s="54" t="s">
        <v>11</v>
      </c>
      <c r="D735" s="88" t="str">
        <f>Tabla8[[#This Row],[Numero Documento]]&amp;Tabla8[[#This Row],[PROG]]&amp;LEFT(Tabla8[[#This Row],[Tipo Empleado]],3)</f>
        <v>0010572279701FIJ</v>
      </c>
      <c r="E735" s="87" t="s">
        <v>1052</v>
      </c>
      <c r="F735" s="54" t="s">
        <v>127</v>
      </c>
      <c r="G735" s="87" t="s">
        <v>2581</v>
      </c>
      <c r="H735" s="87" t="s">
        <v>942</v>
      </c>
      <c r="I735" s="55" t="s">
        <v>1455</v>
      </c>
      <c r="J735" s="54" t="s">
        <v>2583</v>
      </c>
      <c r="K735" s="90" t="str">
        <f t="shared" si="11"/>
        <v>M</v>
      </c>
      <c r="L735">
        <v>229</v>
      </c>
    </row>
    <row r="736" spans="1:12" hidden="1">
      <c r="A736" s="81" t="s">
        <v>2458</v>
      </c>
      <c r="B736" s="88" t="str">
        <f>_xlfn.XLOOKUP(Tabla8[[#This Row],[Codigo Area Liquidacion]],TBLAREA[PLANTA],TBLAREA[PROG])</f>
        <v>01</v>
      </c>
      <c r="C736" s="54" t="s">
        <v>2518</v>
      </c>
      <c r="D736" s="88" t="str">
        <f>Tabla8[[#This Row],[Numero Documento]]&amp;Tabla8[[#This Row],[PROG]]&amp;LEFT(Tabla8[[#This Row],[Tipo Empleado]],3)</f>
        <v>0010596584201PER</v>
      </c>
      <c r="E736" s="87" t="s">
        <v>1516</v>
      </c>
      <c r="F736" s="54" t="s">
        <v>894</v>
      </c>
      <c r="G736" s="87" t="s">
        <v>2581</v>
      </c>
      <c r="H736" s="87" t="s">
        <v>942</v>
      </c>
      <c r="I736" s="55" t="s">
        <v>1455</v>
      </c>
      <c r="J736" s="54" t="s">
        <v>2584</v>
      </c>
      <c r="K736" s="90" t="str">
        <f t="shared" si="11"/>
        <v>F</v>
      </c>
      <c r="L736">
        <v>232</v>
      </c>
    </row>
    <row r="737" spans="1:12" hidden="1">
      <c r="A737" s="81" t="s">
        <v>2395</v>
      </c>
      <c r="B737" s="88" t="str">
        <f>_xlfn.XLOOKUP(Tabla8[[#This Row],[Codigo Area Liquidacion]],TBLAREA[PLANTA],TBLAREA[PROG])</f>
        <v>01</v>
      </c>
      <c r="C737" s="54" t="s">
        <v>2519</v>
      </c>
      <c r="D737" s="88" t="str">
        <f>Tabla8[[#This Row],[Numero Documento]]&amp;Tabla8[[#This Row],[PROG]]&amp;LEFT(Tabla8[[#This Row],[Tipo Empleado]],3)</f>
        <v>0010743153801TRA</v>
      </c>
      <c r="E737" s="87" t="s">
        <v>2627</v>
      </c>
      <c r="F737" s="54" t="s">
        <v>705</v>
      </c>
      <c r="G737" s="87" t="s">
        <v>2581</v>
      </c>
      <c r="H737" s="87" t="s">
        <v>942</v>
      </c>
      <c r="I737" s="55" t="s">
        <v>1455</v>
      </c>
      <c r="J737" s="54" t="s">
        <v>2584</v>
      </c>
      <c r="K737" s="90" t="str">
        <f t="shared" si="11"/>
        <v>F</v>
      </c>
      <c r="L737">
        <v>250</v>
      </c>
    </row>
    <row r="738" spans="1:12" hidden="1">
      <c r="A738" s="81" t="s">
        <v>1116</v>
      </c>
      <c r="B738" s="88" t="str">
        <f>_xlfn.XLOOKUP(Tabla8[[#This Row],[Codigo Area Liquidacion]],TBLAREA[PLANTA],TBLAREA[PROG])</f>
        <v>01</v>
      </c>
      <c r="C738" s="54" t="s">
        <v>11</v>
      </c>
      <c r="D738" s="88" t="str">
        <f>Tabla8[[#This Row],[Numero Documento]]&amp;Tabla8[[#This Row],[PROG]]&amp;LEFT(Tabla8[[#This Row],[Tipo Empleado]],3)</f>
        <v>0010826826901FIJ</v>
      </c>
      <c r="E738" s="87" t="s">
        <v>829</v>
      </c>
      <c r="F738" s="54" t="s">
        <v>298</v>
      </c>
      <c r="G738" s="87" t="s">
        <v>2581</v>
      </c>
      <c r="H738" s="87" t="s">
        <v>942</v>
      </c>
      <c r="I738" s="55" t="s">
        <v>1455</v>
      </c>
      <c r="J738" s="54" t="s">
        <v>2584</v>
      </c>
      <c r="K738" s="90" t="str">
        <f t="shared" si="11"/>
        <v>F</v>
      </c>
      <c r="L738">
        <v>266</v>
      </c>
    </row>
    <row r="739" spans="1:12" hidden="1">
      <c r="A739" s="81" t="s">
        <v>2418</v>
      </c>
      <c r="B739" s="88" t="str">
        <f>_xlfn.XLOOKUP(Tabla8[[#This Row],[Codigo Area Liquidacion]],TBLAREA[PLANTA],TBLAREA[PROG])</f>
        <v>01</v>
      </c>
      <c r="C739" s="54" t="s">
        <v>2518</v>
      </c>
      <c r="D739" s="88" t="str">
        <f>Tabla8[[#This Row],[Numero Documento]]&amp;Tabla8[[#This Row],[PROG]]&amp;LEFT(Tabla8[[#This Row],[Tipo Empleado]],3)</f>
        <v>0010859660201PER</v>
      </c>
      <c r="E739" s="87" t="s">
        <v>3105</v>
      </c>
      <c r="F739" s="54" t="s">
        <v>894</v>
      </c>
      <c r="G739" s="87" t="s">
        <v>2581</v>
      </c>
      <c r="H739" s="87" t="s">
        <v>942</v>
      </c>
      <c r="I739" s="55" t="s">
        <v>1455</v>
      </c>
      <c r="J739" s="54" t="s">
        <v>2584</v>
      </c>
      <c r="K739" s="90" t="str">
        <f t="shared" si="11"/>
        <v>F</v>
      </c>
      <c r="L739">
        <v>270</v>
      </c>
    </row>
    <row r="740" spans="1:12" hidden="1">
      <c r="A740" s="81" t="s">
        <v>1944</v>
      </c>
      <c r="B740" s="88" t="str">
        <f>_xlfn.XLOOKUP(Tabla8[[#This Row],[Codigo Area Liquidacion]],TBLAREA[PLANTA],TBLAREA[PROG])</f>
        <v>01</v>
      </c>
      <c r="C740" s="54" t="s">
        <v>11</v>
      </c>
      <c r="D740" s="88" t="str">
        <f>Tabla8[[#This Row],[Numero Documento]]&amp;Tabla8[[#This Row],[PROG]]&amp;LEFT(Tabla8[[#This Row],[Tipo Empleado]],3)</f>
        <v>0010912248101FIJ</v>
      </c>
      <c r="E740" s="87" t="s">
        <v>671</v>
      </c>
      <c r="F740" s="54" t="s">
        <v>127</v>
      </c>
      <c r="G740" s="87" t="s">
        <v>2581</v>
      </c>
      <c r="H740" s="87" t="s">
        <v>942</v>
      </c>
      <c r="I740" s="55" t="s">
        <v>1455</v>
      </c>
      <c r="J740" s="54" t="s">
        <v>2583</v>
      </c>
      <c r="K740" s="90" t="str">
        <f t="shared" si="11"/>
        <v>M</v>
      </c>
      <c r="L740">
        <v>289</v>
      </c>
    </row>
    <row r="741" spans="1:12" hidden="1">
      <c r="A741" s="81" t="s">
        <v>2082</v>
      </c>
      <c r="B741" s="88" t="str">
        <f>_xlfn.XLOOKUP(Tabla8[[#This Row],[Codigo Area Liquidacion]],TBLAREA[PLANTA],TBLAREA[PROG])</f>
        <v>01</v>
      </c>
      <c r="C741" s="54" t="s">
        <v>11</v>
      </c>
      <c r="D741" s="88" t="str">
        <f>Tabla8[[#This Row],[Numero Documento]]&amp;Tabla8[[#This Row],[PROG]]&amp;LEFT(Tabla8[[#This Row],[Tipo Empleado]],3)</f>
        <v>0010930735501FIJ</v>
      </c>
      <c r="E741" s="87" t="s">
        <v>220</v>
      </c>
      <c r="F741" s="54" t="s">
        <v>59</v>
      </c>
      <c r="G741" s="87" t="s">
        <v>2581</v>
      </c>
      <c r="H741" s="87" t="s">
        <v>942</v>
      </c>
      <c r="I741" s="55" t="s">
        <v>1455</v>
      </c>
      <c r="J741" s="54" t="s">
        <v>2583</v>
      </c>
      <c r="K741" s="90" t="str">
        <f t="shared" si="11"/>
        <v>M</v>
      </c>
      <c r="L741">
        <v>295</v>
      </c>
    </row>
    <row r="742" spans="1:12" hidden="1">
      <c r="A742" s="81" t="s">
        <v>1135</v>
      </c>
      <c r="B742" s="88" t="str">
        <f>_xlfn.XLOOKUP(Tabla8[[#This Row],[Codigo Area Liquidacion]],TBLAREA[PLANTA],TBLAREA[PROG])</f>
        <v>01</v>
      </c>
      <c r="C742" s="54" t="s">
        <v>11</v>
      </c>
      <c r="D742" s="88" t="str">
        <f>Tabla8[[#This Row],[Numero Documento]]&amp;Tabla8[[#This Row],[PROG]]&amp;LEFT(Tabla8[[#This Row],[Tipo Empleado]],3)</f>
        <v>0010933798001FIJ</v>
      </c>
      <c r="E742" s="87" t="s">
        <v>223</v>
      </c>
      <c r="F742" s="54" t="s">
        <v>192</v>
      </c>
      <c r="G742" s="87" t="s">
        <v>2581</v>
      </c>
      <c r="H742" s="87" t="s">
        <v>942</v>
      </c>
      <c r="I742" s="55" t="s">
        <v>1455</v>
      </c>
      <c r="J742" s="54" t="s">
        <v>2583</v>
      </c>
      <c r="K742" s="90" t="str">
        <f t="shared" si="11"/>
        <v>M</v>
      </c>
      <c r="L742">
        <v>296</v>
      </c>
    </row>
    <row r="743" spans="1:12" hidden="1">
      <c r="A743" s="81" t="s">
        <v>1829</v>
      </c>
      <c r="B743" s="88" t="str">
        <f>_xlfn.XLOOKUP(Tabla8[[#This Row],[Codigo Area Liquidacion]],TBLAREA[PLANTA],TBLAREA[PROG])</f>
        <v>01</v>
      </c>
      <c r="C743" s="54" t="s">
        <v>11</v>
      </c>
      <c r="D743" s="88" t="str">
        <f>Tabla8[[#This Row],[Numero Documento]]&amp;Tabla8[[#This Row],[PROG]]&amp;LEFT(Tabla8[[#This Row],[Tipo Empleado]],3)</f>
        <v>0011011432901FIJ</v>
      </c>
      <c r="E743" s="87" t="s">
        <v>1522</v>
      </c>
      <c r="F743" s="54" t="s">
        <v>598</v>
      </c>
      <c r="G743" s="87" t="s">
        <v>2581</v>
      </c>
      <c r="H743" s="87" t="s">
        <v>942</v>
      </c>
      <c r="I743" s="55" t="s">
        <v>1455</v>
      </c>
      <c r="J743" s="54" t="s">
        <v>2583</v>
      </c>
      <c r="K743" s="90" t="str">
        <f t="shared" si="11"/>
        <v>M</v>
      </c>
      <c r="L743">
        <v>319</v>
      </c>
    </row>
    <row r="744" spans="1:12" hidden="1">
      <c r="A744" s="81" t="s">
        <v>2430</v>
      </c>
      <c r="B744" s="88" t="str">
        <f>_xlfn.XLOOKUP(Tabla8[[#This Row],[Codigo Area Liquidacion]],TBLAREA[PLANTA],TBLAREA[PROG])</f>
        <v>01</v>
      </c>
      <c r="C744" s="54" t="s">
        <v>2518</v>
      </c>
      <c r="D744" s="88" t="str">
        <f>Tabla8[[#This Row],[Numero Documento]]&amp;Tabla8[[#This Row],[PROG]]&amp;LEFT(Tabla8[[#This Row],[Tipo Empleado]],3)</f>
        <v>0011039553001PER</v>
      </c>
      <c r="E744" s="87" t="s">
        <v>936</v>
      </c>
      <c r="F744" s="54" t="s">
        <v>894</v>
      </c>
      <c r="G744" s="87" t="s">
        <v>2581</v>
      </c>
      <c r="H744" s="87" t="s">
        <v>942</v>
      </c>
      <c r="I744" s="55" t="s">
        <v>1455</v>
      </c>
      <c r="J744" s="54" t="s">
        <v>2584</v>
      </c>
      <c r="K744" s="90" t="str">
        <f t="shared" si="11"/>
        <v>F</v>
      </c>
      <c r="L744">
        <v>325</v>
      </c>
    </row>
    <row r="745" spans="1:12" hidden="1">
      <c r="A745" s="81" t="s">
        <v>2394</v>
      </c>
      <c r="B745" s="88" t="str">
        <f>_xlfn.XLOOKUP(Tabla8[[#This Row],[Codigo Area Liquidacion]],TBLAREA[PLANTA],TBLAREA[PROG])</f>
        <v>01</v>
      </c>
      <c r="C745" s="54" t="s">
        <v>2519</v>
      </c>
      <c r="D745" s="88" t="str">
        <f>Tabla8[[#This Row],[Numero Documento]]&amp;Tabla8[[#This Row],[PROG]]&amp;LEFT(Tabla8[[#This Row],[Tipo Empleado]],3)</f>
        <v>0011074372101TRA</v>
      </c>
      <c r="E745" s="87" t="s">
        <v>873</v>
      </c>
      <c r="F745" s="54" t="s">
        <v>874</v>
      </c>
      <c r="G745" s="87" t="s">
        <v>2581</v>
      </c>
      <c r="H745" s="87" t="s">
        <v>942</v>
      </c>
      <c r="I745" s="55" t="s">
        <v>1455</v>
      </c>
      <c r="J745" s="54" t="s">
        <v>2584</v>
      </c>
      <c r="K745" s="90" t="str">
        <f t="shared" si="11"/>
        <v>F</v>
      </c>
      <c r="L745">
        <v>330</v>
      </c>
    </row>
    <row r="746" spans="1:12" hidden="1">
      <c r="A746" s="81" t="s">
        <v>1962</v>
      </c>
      <c r="B746" s="88" t="str">
        <f>_xlfn.XLOOKUP(Tabla8[[#This Row],[Codigo Area Liquidacion]],TBLAREA[PLANTA],TBLAREA[PROG])</f>
        <v>01</v>
      </c>
      <c r="C746" s="54" t="s">
        <v>11</v>
      </c>
      <c r="D746" s="88" t="str">
        <f>Tabla8[[#This Row],[Numero Documento]]&amp;Tabla8[[#This Row],[PROG]]&amp;LEFT(Tabla8[[#This Row],[Tipo Empleado]],3)</f>
        <v>0011086699301FIJ</v>
      </c>
      <c r="E746" s="87" t="s">
        <v>922</v>
      </c>
      <c r="F746" s="54" t="s">
        <v>8</v>
      </c>
      <c r="G746" s="87" t="s">
        <v>2581</v>
      </c>
      <c r="H746" s="87" t="s">
        <v>942</v>
      </c>
      <c r="I746" s="55" t="s">
        <v>1455</v>
      </c>
      <c r="J746" s="54" t="s">
        <v>2584</v>
      </c>
      <c r="K746" s="90" t="str">
        <f t="shared" si="11"/>
        <v>F</v>
      </c>
      <c r="L746">
        <v>332</v>
      </c>
    </row>
    <row r="747" spans="1:12" hidden="1">
      <c r="A747" s="81" t="s">
        <v>2486</v>
      </c>
      <c r="B747" s="88" t="str">
        <f>_xlfn.XLOOKUP(Tabla8[[#This Row],[Codigo Area Liquidacion]],TBLAREA[PLANTA],TBLAREA[PROG])</f>
        <v>01</v>
      </c>
      <c r="C747" s="54" t="s">
        <v>2518</v>
      </c>
      <c r="D747" s="88" t="str">
        <f>Tabla8[[#This Row],[Numero Documento]]&amp;Tabla8[[#This Row],[PROG]]&amp;LEFT(Tabla8[[#This Row],[Tipo Empleado]],3)</f>
        <v>0011091669901PER</v>
      </c>
      <c r="E747" s="87" t="s">
        <v>1524</v>
      </c>
      <c r="F747" s="54" t="s">
        <v>894</v>
      </c>
      <c r="G747" s="87" t="s">
        <v>2581</v>
      </c>
      <c r="H747" s="87" t="s">
        <v>942</v>
      </c>
      <c r="I747" s="55" t="s">
        <v>1455</v>
      </c>
      <c r="J747" s="54" t="s">
        <v>2583</v>
      </c>
      <c r="K747" s="90" t="str">
        <f t="shared" si="11"/>
        <v>M</v>
      </c>
      <c r="L747">
        <v>334</v>
      </c>
    </row>
    <row r="748" spans="1:12" hidden="1">
      <c r="A748" s="81" t="s">
        <v>1239</v>
      </c>
      <c r="B748" s="88" t="str">
        <f>_xlfn.XLOOKUP(Tabla8[[#This Row],[Codigo Area Liquidacion]],TBLAREA[PLANTA],TBLAREA[PROG])</f>
        <v>01</v>
      </c>
      <c r="C748" s="54" t="s">
        <v>11</v>
      </c>
      <c r="D748" s="88" t="str">
        <f>Tabla8[[#This Row],[Numero Documento]]&amp;Tabla8[[#This Row],[PROG]]&amp;LEFT(Tabla8[[#This Row],[Tipo Empleado]],3)</f>
        <v>0011092996501FIJ</v>
      </c>
      <c r="E748" s="87" t="s">
        <v>411</v>
      </c>
      <c r="F748" s="54" t="s">
        <v>412</v>
      </c>
      <c r="G748" s="87" t="s">
        <v>2581</v>
      </c>
      <c r="H748" s="87" t="s">
        <v>942</v>
      </c>
      <c r="I748" s="55" t="s">
        <v>1455</v>
      </c>
      <c r="J748" s="54" t="s">
        <v>2584</v>
      </c>
      <c r="K748" s="90" t="str">
        <f t="shared" si="11"/>
        <v>F</v>
      </c>
      <c r="L748">
        <v>336</v>
      </c>
    </row>
    <row r="749" spans="1:12" hidden="1">
      <c r="A749" s="81" t="s">
        <v>1874</v>
      </c>
      <c r="B749" s="88" t="str">
        <f>_xlfn.XLOOKUP(Tabla8[[#This Row],[Codigo Area Liquidacion]],TBLAREA[PLANTA],TBLAREA[PROG])</f>
        <v>01</v>
      </c>
      <c r="C749" s="54" t="s">
        <v>11</v>
      </c>
      <c r="D749" s="88" t="str">
        <f>Tabla8[[#This Row],[Numero Documento]]&amp;Tabla8[[#This Row],[PROG]]&amp;LEFT(Tabla8[[#This Row],[Tipo Empleado]],3)</f>
        <v>0011095356901FIJ</v>
      </c>
      <c r="E749" s="87" t="s">
        <v>657</v>
      </c>
      <c r="F749" s="54" t="s">
        <v>15</v>
      </c>
      <c r="G749" s="87" t="s">
        <v>2581</v>
      </c>
      <c r="H749" s="87" t="s">
        <v>942</v>
      </c>
      <c r="I749" s="55" t="s">
        <v>1455</v>
      </c>
      <c r="J749" s="54" t="s">
        <v>2583</v>
      </c>
      <c r="K749" s="90" t="str">
        <f t="shared" si="11"/>
        <v>M</v>
      </c>
      <c r="L749">
        <v>337</v>
      </c>
    </row>
    <row r="750" spans="1:12" hidden="1">
      <c r="A750" s="81" t="s">
        <v>2447</v>
      </c>
      <c r="B750" s="88" t="str">
        <f>_xlfn.XLOOKUP(Tabla8[[#This Row],[Codigo Area Liquidacion]],TBLAREA[PLANTA],TBLAREA[PROG])</f>
        <v>01</v>
      </c>
      <c r="C750" s="54" t="s">
        <v>2518</v>
      </c>
      <c r="D750" s="88" t="str">
        <f>Tabla8[[#This Row],[Numero Documento]]&amp;Tabla8[[#This Row],[PROG]]&amp;LEFT(Tabla8[[#This Row],[Tipo Empleado]],3)</f>
        <v>0011146677701PER</v>
      </c>
      <c r="E750" s="87" t="s">
        <v>1424</v>
      </c>
      <c r="F750" s="54" t="s">
        <v>3100</v>
      </c>
      <c r="G750" s="87" t="s">
        <v>2581</v>
      </c>
      <c r="H750" s="87" t="s">
        <v>942</v>
      </c>
      <c r="I750" s="55" t="s">
        <v>1455</v>
      </c>
      <c r="J750" s="54" t="s">
        <v>2583</v>
      </c>
      <c r="K750" s="90" t="str">
        <f t="shared" si="11"/>
        <v>M</v>
      </c>
      <c r="L750">
        <v>347</v>
      </c>
    </row>
    <row r="751" spans="1:12" hidden="1">
      <c r="A751" s="81" t="s">
        <v>2656</v>
      </c>
      <c r="B751" s="88" t="str">
        <f>_xlfn.XLOOKUP(Tabla8[[#This Row],[Codigo Area Liquidacion]],TBLAREA[PLANTA],TBLAREA[PROG])</f>
        <v>01</v>
      </c>
      <c r="C751" s="54" t="s">
        <v>2518</v>
      </c>
      <c r="D751" s="88" t="str">
        <f>Tabla8[[#This Row],[Numero Documento]]&amp;Tabla8[[#This Row],[PROG]]&amp;LEFT(Tabla8[[#This Row],[Tipo Empleado]],3)</f>
        <v>0011147265001PER</v>
      </c>
      <c r="E751" s="87" t="s">
        <v>2642</v>
      </c>
      <c r="F751" s="54" t="s">
        <v>894</v>
      </c>
      <c r="G751" s="87" t="s">
        <v>2581</v>
      </c>
      <c r="H751" s="87" t="s">
        <v>942</v>
      </c>
      <c r="I751" s="55" t="s">
        <v>1455</v>
      </c>
      <c r="J751" s="54" t="s">
        <v>2583</v>
      </c>
      <c r="K751" s="90" t="str">
        <f t="shared" si="11"/>
        <v>M</v>
      </c>
      <c r="L751">
        <v>348</v>
      </c>
    </row>
    <row r="752" spans="1:12" hidden="1">
      <c r="A752" s="81" t="s">
        <v>2452</v>
      </c>
      <c r="B752" s="88" t="str">
        <f>_xlfn.XLOOKUP(Tabla8[[#This Row],[Codigo Area Liquidacion]],TBLAREA[PLANTA],TBLAREA[PROG])</f>
        <v>01</v>
      </c>
      <c r="C752" s="54" t="s">
        <v>2518</v>
      </c>
      <c r="D752" s="88" t="str">
        <f>Tabla8[[#This Row],[Numero Documento]]&amp;Tabla8[[#This Row],[PROG]]&amp;LEFT(Tabla8[[#This Row],[Tipo Empleado]],3)</f>
        <v>0011166182301PER</v>
      </c>
      <c r="E752" s="87" t="s">
        <v>1425</v>
      </c>
      <c r="F752" s="54" t="s">
        <v>894</v>
      </c>
      <c r="G752" s="87" t="s">
        <v>2581</v>
      </c>
      <c r="H752" s="87" t="s">
        <v>942</v>
      </c>
      <c r="I752" s="55" t="s">
        <v>1455</v>
      </c>
      <c r="J752" s="54" t="s">
        <v>2583</v>
      </c>
      <c r="K752" s="90" t="str">
        <f t="shared" si="11"/>
        <v>M</v>
      </c>
      <c r="L752">
        <v>354</v>
      </c>
    </row>
    <row r="753" spans="1:12" hidden="1">
      <c r="A753" s="81" t="s">
        <v>2439</v>
      </c>
      <c r="B753" s="88" t="str">
        <f>_xlfn.XLOOKUP(Tabla8[[#This Row],[Codigo Area Liquidacion]],TBLAREA[PLANTA],TBLAREA[PROG])</f>
        <v>01</v>
      </c>
      <c r="C753" s="54" t="s">
        <v>2518</v>
      </c>
      <c r="D753" s="88" t="str">
        <f>Tabla8[[#This Row],[Numero Documento]]&amp;Tabla8[[#This Row],[PROG]]&amp;LEFT(Tabla8[[#This Row],[Tipo Empleado]],3)</f>
        <v>0011166258101PER</v>
      </c>
      <c r="E753" s="87" t="s">
        <v>1525</v>
      </c>
      <c r="F753" s="54" t="s">
        <v>894</v>
      </c>
      <c r="G753" s="87" t="s">
        <v>2581</v>
      </c>
      <c r="H753" s="87" t="s">
        <v>942</v>
      </c>
      <c r="I753" s="55" t="s">
        <v>1455</v>
      </c>
      <c r="J753" s="54" t="s">
        <v>2583</v>
      </c>
      <c r="K753" s="90" t="str">
        <f t="shared" si="11"/>
        <v>M</v>
      </c>
      <c r="L753">
        <v>355</v>
      </c>
    </row>
    <row r="754" spans="1:12" hidden="1">
      <c r="A754" s="81" t="s">
        <v>2509</v>
      </c>
      <c r="B754" s="88" t="str">
        <f>_xlfn.XLOOKUP(Tabla8[[#This Row],[Codigo Area Liquidacion]],TBLAREA[PLANTA],TBLAREA[PROG])</f>
        <v>01</v>
      </c>
      <c r="C754" s="54" t="s">
        <v>2518</v>
      </c>
      <c r="D754" s="88" t="str">
        <f>Tabla8[[#This Row],[Numero Documento]]&amp;Tabla8[[#This Row],[PROG]]&amp;LEFT(Tabla8[[#This Row],[Tipo Empleado]],3)</f>
        <v>0011169591201PER</v>
      </c>
      <c r="E754" s="87" t="s">
        <v>1443</v>
      </c>
      <c r="F754" s="54" t="s">
        <v>894</v>
      </c>
      <c r="G754" s="87" t="s">
        <v>2581</v>
      </c>
      <c r="H754" s="87" t="s">
        <v>942</v>
      </c>
      <c r="I754" s="55" t="s">
        <v>1455</v>
      </c>
      <c r="J754" s="54" t="s">
        <v>2583</v>
      </c>
      <c r="K754" s="90" t="str">
        <f t="shared" si="11"/>
        <v>M</v>
      </c>
      <c r="L754">
        <v>356</v>
      </c>
    </row>
    <row r="755" spans="1:12" hidden="1">
      <c r="A755" s="81" t="s">
        <v>2466</v>
      </c>
      <c r="B755" s="88" t="str">
        <f>_xlfn.XLOOKUP(Tabla8[[#This Row],[Codigo Area Liquidacion]],TBLAREA[PLANTA],TBLAREA[PROG])</f>
        <v>01</v>
      </c>
      <c r="C755" s="54" t="s">
        <v>2518</v>
      </c>
      <c r="D755" s="88" t="str">
        <f>Tabla8[[#This Row],[Numero Documento]]&amp;Tabla8[[#This Row],[PROG]]&amp;LEFT(Tabla8[[#This Row],[Tipo Empleado]],3)</f>
        <v>0011170191801PER</v>
      </c>
      <c r="E755" s="87" t="s">
        <v>1526</v>
      </c>
      <c r="F755" s="54" t="s">
        <v>894</v>
      </c>
      <c r="G755" s="87" t="s">
        <v>2581</v>
      </c>
      <c r="H755" s="87" t="s">
        <v>942</v>
      </c>
      <c r="I755" s="55" t="s">
        <v>1455</v>
      </c>
      <c r="J755" s="54" t="s">
        <v>2583</v>
      </c>
      <c r="K755" s="90" t="str">
        <f t="shared" si="11"/>
        <v>M</v>
      </c>
      <c r="L755">
        <v>357</v>
      </c>
    </row>
    <row r="756" spans="1:12" hidden="1">
      <c r="A756" s="81" t="s">
        <v>2508</v>
      </c>
      <c r="B756" s="88" t="str">
        <f>_xlfn.XLOOKUP(Tabla8[[#This Row],[Codigo Area Liquidacion]],TBLAREA[PLANTA],TBLAREA[PROG])</f>
        <v>01</v>
      </c>
      <c r="C756" s="54" t="s">
        <v>2518</v>
      </c>
      <c r="D756" s="88" t="str">
        <f>Tabla8[[#This Row],[Numero Documento]]&amp;Tabla8[[#This Row],[PROG]]&amp;LEFT(Tabla8[[#This Row],[Tipo Empleado]],3)</f>
        <v>0011171564501PER</v>
      </c>
      <c r="E756" s="87" t="s">
        <v>1527</v>
      </c>
      <c r="F756" s="54" t="s">
        <v>894</v>
      </c>
      <c r="G756" s="87" t="s">
        <v>2581</v>
      </c>
      <c r="H756" s="87" t="s">
        <v>942</v>
      </c>
      <c r="I756" s="55" t="s">
        <v>1455</v>
      </c>
      <c r="J756" s="54" t="s">
        <v>2583</v>
      </c>
      <c r="K756" s="90" t="str">
        <f t="shared" si="11"/>
        <v>M</v>
      </c>
      <c r="L756">
        <v>358</v>
      </c>
    </row>
    <row r="757" spans="1:12" hidden="1">
      <c r="A757" s="81" t="s">
        <v>2711</v>
      </c>
      <c r="B757" s="88" t="str">
        <f>_xlfn.XLOOKUP(Tabla8[[#This Row],[Codigo Area Liquidacion]],TBLAREA[PLANTA],TBLAREA[PROG])</f>
        <v>01</v>
      </c>
      <c r="C757" s="54" t="s">
        <v>2518</v>
      </c>
      <c r="D757" s="88" t="str">
        <f>Tabla8[[#This Row],[Numero Documento]]&amp;Tabla8[[#This Row],[PROG]]&amp;LEFT(Tabla8[[#This Row],[Tipo Empleado]],3)</f>
        <v>0011172303701PER</v>
      </c>
      <c r="E757" s="87" t="s">
        <v>2683</v>
      </c>
      <c r="F757" s="54" t="s">
        <v>894</v>
      </c>
      <c r="G757" s="87" t="s">
        <v>2581</v>
      </c>
      <c r="H757" s="87" t="s">
        <v>942</v>
      </c>
      <c r="I757" s="55" t="s">
        <v>1455</v>
      </c>
      <c r="J757" s="54" t="s">
        <v>2583</v>
      </c>
      <c r="K757" s="90" t="str">
        <f t="shared" si="11"/>
        <v>M</v>
      </c>
      <c r="L757">
        <v>359</v>
      </c>
    </row>
    <row r="758" spans="1:12" hidden="1">
      <c r="A758" s="81" t="s">
        <v>2432</v>
      </c>
      <c r="B758" s="88" t="str">
        <f>_xlfn.XLOOKUP(Tabla8[[#This Row],[Codigo Area Liquidacion]],TBLAREA[PLANTA],TBLAREA[PROG])</f>
        <v>01</v>
      </c>
      <c r="C758" s="54" t="s">
        <v>2518</v>
      </c>
      <c r="D758" s="88" t="str">
        <f>Tabla8[[#This Row],[Numero Documento]]&amp;Tabla8[[#This Row],[PROG]]&amp;LEFT(Tabla8[[#This Row],[Tipo Empleado]],3)</f>
        <v>0011179264401PER</v>
      </c>
      <c r="E758" s="87" t="s">
        <v>1528</v>
      </c>
      <c r="F758" s="54" t="s">
        <v>894</v>
      </c>
      <c r="G758" s="87" t="s">
        <v>2581</v>
      </c>
      <c r="H758" s="87" t="s">
        <v>942</v>
      </c>
      <c r="I758" s="55" t="s">
        <v>1455</v>
      </c>
      <c r="J758" s="54" t="s">
        <v>2583</v>
      </c>
      <c r="K758" s="90" t="str">
        <f t="shared" si="11"/>
        <v>M</v>
      </c>
      <c r="L758">
        <v>360</v>
      </c>
    </row>
    <row r="759" spans="1:12" hidden="1">
      <c r="A759" s="81" t="s">
        <v>2429</v>
      </c>
      <c r="B759" s="88" t="str">
        <f>_xlfn.XLOOKUP(Tabla8[[#This Row],[Codigo Area Liquidacion]],TBLAREA[PLANTA],TBLAREA[PROG])</f>
        <v>01</v>
      </c>
      <c r="C759" s="54" t="s">
        <v>2518</v>
      </c>
      <c r="D759" s="88" t="str">
        <f>Tabla8[[#This Row],[Numero Documento]]&amp;Tabla8[[#This Row],[PROG]]&amp;LEFT(Tabla8[[#This Row],[Tipo Empleado]],3)</f>
        <v>0011179903701PER</v>
      </c>
      <c r="E759" s="87" t="s">
        <v>1529</v>
      </c>
      <c r="F759" s="54" t="s">
        <v>894</v>
      </c>
      <c r="G759" s="87" t="s">
        <v>2581</v>
      </c>
      <c r="H759" s="87" t="s">
        <v>942</v>
      </c>
      <c r="I759" s="55" t="s">
        <v>1455</v>
      </c>
      <c r="J759" s="54" t="s">
        <v>2583</v>
      </c>
      <c r="K759" s="90" t="str">
        <f t="shared" si="11"/>
        <v>M</v>
      </c>
      <c r="L759">
        <v>361</v>
      </c>
    </row>
    <row r="760" spans="1:12" hidden="1">
      <c r="A760" s="81" t="s">
        <v>2472</v>
      </c>
      <c r="B760" s="88" t="str">
        <f>_xlfn.XLOOKUP(Tabla8[[#This Row],[Codigo Area Liquidacion]],TBLAREA[PLANTA],TBLAREA[PROG])</f>
        <v>01</v>
      </c>
      <c r="C760" s="54" t="s">
        <v>2518</v>
      </c>
      <c r="D760" s="88" t="str">
        <f>Tabla8[[#This Row],[Numero Documento]]&amp;Tabla8[[#This Row],[PROG]]&amp;LEFT(Tabla8[[#This Row],[Tipo Empleado]],3)</f>
        <v>0011180810101PER</v>
      </c>
      <c r="E760" s="87" t="s">
        <v>1436</v>
      </c>
      <c r="F760" s="54" t="s">
        <v>894</v>
      </c>
      <c r="G760" s="87" t="s">
        <v>2581</v>
      </c>
      <c r="H760" s="87" t="s">
        <v>942</v>
      </c>
      <c r="I760" s="55" t="s">
        <v>1455</v>
      </c>
      <c r="J760" s="54" t="s">
        <v>2584</v>
      </c>
      <c r="K760" s="90" t="str">
        <f t="shared" si="11"/>
        <v>F</v>
      </c>
      <c r="L760">
        <v>363</v>
      </c>
    </row>
    <row r="761" spans="1:12" hidden="1">
      <c r="A761" s="81" t="s">
        <v>2485</v>
      </c>
      <c r="B761" s="88" t="str">
        <f>_xlfn.XLOOKUP(Tabla8[[#This Row],[Codigo Area Liquidacion]],TBLAREA[PLANTA],TBLAREA[PROG])</f>
        <v>01</v>
      </c>
      <c r="C761" s="54" t="s">
        <v>2518</v>
      </c>
      <c r="D761" s="88" t="str">
        <f>Tabla8[[#This Row],[Numero Documento]]&amp;Tabla8[[#This Row],[PROG]]&amp;LEFT(Tabla8[[#This Row],[Tipo Empleado]],3)</f>
        <v>0011202637201PER</v>
      </c>
      <c r="E761" s="87" t="s">
        <v>939</v>
      </c>
      <c r="F761" s="54" t="s">
        <v>894</v>
      </c>
      <c r="G761" s="87" t="s">
        <v>2581</v>
      </c>
      <c r="H761" s="87" t="s">
        <v>942</v>
      </c>
      <c r="I761" s="55" t="s">
        <v>1455</v>
      </c>
      <c r="J761" s="54" t="s">
        <v>2583</v>
      </c>
      <c r="K761" s="90" t="str">
        <f t="shared" si="11"/>
        <v>M</v>
      </c>
      <c r="L761">
        <v>367</v>
      </c>
    </row>
    <row r="762" spans="1:12" hidden="1">
      <c r="A762" s="81" t="s">
        <v>2420</v>
      </c>
      <c r="B762" s="88" t="str">
        <f>_xlfn.XLOOKUP(Tabla8[[#This Row],[Codigo Area Liquidacion]],TBLAREA[PLANTA],TBLAREA[PROG])</f>
        <v>01</v>
      </c>
      <c r="C762" s="54" t="s">
        <v>2518</v>
      </c>
      <c r="D762" s="88" t="str">
        <f>Tabla8[[#This Row],[Numero Documento]]&amp;Tabla8[[#This Row],[PROG]]&amp;LEFT(Tabla8[[#This Row],[Tipo Empleado]],3)</f>
        <v>0011226788501PER</v>
      </c>
      <c r="E762" s="87" t="s">
        <v>1530</v>
      </c>
      <c r="F762" s="54" t="s">
        <v>894</v>
      </c>
      <c r="G762" s="87" t="s">
        <v>2581</v>
      </c>
      <c r="H762" s="87" t="s">
        <v>942</v>
      </c>
      <c r="I762" s="55" t="s">
        <v>1455</v>
      </c>
      <c r="J762" s="54" t="s">
        <v>2584</v>
      </c>
      <c r="K762" s="90" t="str">
        <f t="shared" si="11"/>
        <v>F</v>
      </c>
      <c r="L762">
        <v>369</v>
      </c>
    </row>
    <row r="763" spans="1:12" hidden="1">
      <c r="A763" s="81" t="s">
        <v>2459</v>
      </c>
      <c r="B763" s="88" t="str">
        <f>_xlfn.XLOOKUP(Tabla8[[#This Row],[Codigo Area Liquidacion]],TBLAREA[PLANTA],TBLAREA[PROG])</f>
        <v>01</v>
      </c>
      <c r="C763" s="54" t="s">
        <v>2518</v>
      </c>
      <c r="D763" s="88" t="str">
        <f>Tabla8[[#This Row],[Numero Documento]]&amp;Tabla8[[#This Row],[PROG]]&amp;LEFT(Tabla8[[#This Row],[Tipo Empleado]],3)</f>
        <v>0011233506201PER</v>
      </c>
      <c r="E763" s="87" t="s">
        <v>1531</v>
      </c>
      <c r="F763" s="54" t="s">
        <v>894</v>
      </c>
      <c r="G763" s="87" t="s">
        <v>2581</v>
      </c>
      <c r="H763" s="87" t="s">
        <v>942</v>
      </c>
      <c r="I763" s="55" t="s">
        <v>1455</v>
      </c>
      <c r="J763" s="54" t="s">
        <v>2583</v>
      </c>
      <c r="K763" s="90" t="str">
        <f t="shared" si="11"/>
        <v>M</v>
      </c>
      <c r="L763">
        <v>370</v>
      </c>
    </row>
    <row r="764" spans="1:12" hidden="1">
      <c r="A764" s="81" t="s">
        <v>1964</v>
      </c>
      <c r="B764" s="88" t="str">
        <f>_xlfn.XLOOKUP(Tabla8[[#This Row],[Codigo Area Liquidacion]],TBLAREA[PLANTA],TBLAREA[PROG])</f>
        <v>01</v>
      </c>
      <c r="C764" s="54" t="s">
        <v>11</v>
      </c>
      <c r="D764" s="88" t="str">
        <f>Tabla8[[#This Row],[Numero Documento]]&amp;Tabla8[[#This Row],[PROG]]&amp;LEFT(Tabla8[[#This Row],[Tipo Empleado]],3)</f>
        <v>0011239556101FIJ</v>
      </c>
      <c r="E764" s="87" t="s">
        <v>1674</v>
      </c>
      <c r="F764" s="54" t="s">
        <v>995</v>
      </c>
      <c r="G764" s="87" t="s">
        <v>2581</v>
      </c>
      <c r="H764" s="87" t="s">
        <v>942</v>
      </c>
      <c r="I764" s="55" t="s">
        <v>1455</v>
      </c>
      <c r="J764" s="54" t="s">
        <v>2583</v>
      </c>
      <c r="K764" s="90" t="str">
        <f t="shared" si="11"/>
        <v>M</v>
      </c>
      <c r="L764">
        <v>373</v>
      </c>
    </row>
    <row r="765" spans="1:12" hidden="1">
      <c r="A765" s="81" t="s">
        <v>2448</v>
      </c>
      <c r="B765" s="88" t="str">
        <f>_xlfn.XLOOKUP(Tabla8[[#This Row],[Codigo Area Liquidacion]],TBLAREA[PLANTA],TBLAREA[PROG])</f>
        <v>01</v>
      </c>
      <c r="C765" s="54" t="s">
        <v>2518</v>
      </c>
      <c r="D765" s="88" t="str">
        <f>Tabla8[[#This Row],[Numero Documento]]&amp;Tabla8[[#This Row],[PROG]]&amp;LEFT(Tabla8[[#This Row],[Tipo Empleado]],3)</f>
        <v>0011259722401PER</v>
      </c>
      <c r="E765" s="87" t="s">
        <v>1532</v>
      </c>
      <c r="F765" s="54" t="s">
        <v>894</v>
      </c>
      <c r="G765" s="87" t="s">
        <v>2581</v>
      </c>
      <c r="H765" s="87" t="s">
        <v>942</v>
      </c>
      <c r="I765" s="55" t="s">
        <v>1455</v>
      </c>
      <c r="J765" s="54" t="s">
        <v>2583</v>
      </c>
      <c r="K765" s="90" t="str">
        <f t="shared" si="11"/>
        <v>M</v>
      </c>
      <c r="L765">
        <v>375</v>
      </c>
    </row>
    <row r="766" spans="1:12" hidden="1">
      <c r="A766" s="81" t="s">
        <v>1859</v>
      </c>
      <c r="B766" s="88" t="str">
        <f>_xlfn.XLOOKUP(Tabla8[[#This Row],[Codigo Area Liquidacion]],TBLAREA[PLANTA],TBLAREA[PROG])</f>
        <v>01</v>
      </c>
      <c r="C766" s="54" t="s">
        <v>11</v>
      </c>
      <c r="D766" s="88" t="str">
        <f>Tabla8[[#This Row],[Numero Documento]]&amp;Tabla8[[#This Row],[PROG]]&amp;LEFT(Tabla8[[#This Row],[Tipo Empleado]],3)</f>
        <v>0011269176101FIJ</v>
      </c>
      <c r="E766" s="87" t="s">
        <v>1608</v>
      </c>
      <c r="F766" s="54" t="s">
        <v>360</v>
      </c>
      <c r="G766" s="87" t="s">
        <v>2581</v>
      </c>
      <c r="H766" s="87" t="s">
        <v>942</v>
      </c>
      <c r="I766" s="55" t="s">
        <v>1455</v>
      </c>
      <c r="J766" s="54" t="s">
        <v>2583</v>
      </c>
      <c r="K766" s="90" t="str">
        <f t="shared" si="11"/>
        <v>M</v>
      </c>
      <c r="L766">
        <v>378</v>
      </c>
    </row>
    <row r="767" spans="1:12" hidden="1">
      <c r="A767" s="81" t="s">
        <v>2273</v>
      </c>
      <c r="B767" s="88" t="str">
        <f>_xlfn.XLOOKUP(Tabla8[[#This Row],[Codigo Area Liquidacion]],TBLAREA[PLANTA],TBLAREA[PROG])</f>
        <v>01</v>
      </c>
      <c r="C767" s="54" t="s">
        <v>11</v>
      </c>
      <c r="D767" s="88" t="str">
        <f>Tabla8[[#This Row],[Numero Documento]]&amp;Tabla8[[#This Row],[PROG]]&amp;LEFT(Tabla8[[#This Row],[Tipo Empleado]],3)</f>
        <v>0011321675801FIJ</v>
      </c>
      <c r="E767" s="87" t="s">
        <v>1622</v>
      </c>
      <c r="F767" s="54" t="s">
        <v>647</v>
      </c>
      <c r="G767" s="87" t="s">
        <v>2581</v>
      </c>
      <c r="H767" s="87" t="s">
        <v>942</v>
      </c>
      <c r="I767" s="55" t="s">
        <v>1455</v>
      </c>
      <c r="J767" s="54" t="s">
        <v>2583</v>
      </c>
      <c r="K767" s="90" t="str">
        <f t="shared" si="11"/>
        <v>M</v>
      </c>
      <c r="L767">
        <v>397</v>
      </c>
    </row>
    <row r="768" spans="1:12" hidden="1">
      <c r="A768" s="81" t="s">
        <v>2949</v>
      </c>
      <c r="B768" s="88" t="str">
        <f>_xlfn.XLOOKUP(Tabla8[[#This Row],[Codigo Area Liquidacion]],TBLAREA[PLANTA],TBLAREA[PROG])</f>
        <v>01</v>
      </c>
      <c r="C768" s="54" t="s">
        <v>2510</v>
      </c>
      <c r="D768" s="88" t="str">
        <f>Tabla8[[#This Row],[Numero Documento]]&amp;Tabla8[[#This Row],[PROG]]&amp;LEFT(Tabla8[[#This Row],[Tipo Empleado]],3)</f>
        <v>0011374584801EMP</v>
      </c>
      <c r="E768" s="87" t="s">
        <v>2948</v>
      </c>
      <c r="F768" s="54" t="s">
        <v>100</v>
      </c>
      <c r="G768" s="87" t="s">
        <v>2581</v>
      </c>
      <c r="H768" s="87" t="s">
        <v>942</v>
      </c>
      <c r="I768" s="55" t="s">
        <v>1455</v>
      </c>
      <c r="J768" s="54" t="s">
        <v>2583</v>
      </c>
      <c r="K768" s="90" t="str">
        <f t="shared" si="11"/>
        <v>M</v>
      </c>
      <c r="L768">
        <v>407</v>
      </c>
    </row>
    <row r="769" spans="1:12" hidden="1">
      <c r="A769" s="81" t="s">
        <v>3208</v>
      </c>
      <c r="B769" s="88" t="str">
        <f>_xlfn.XLOOKUP(Tabla8[[#This Row],[Codigo Area Liquidacion]],TBLAREA[PLANTA],TBLAREA[PROG])</f>
        <v>01</v>
      </c>
      <c r="C769" s="54" t="s">
        <v>3236</v>
      </c>
      <c r="D769" s="88" t="str">
        <f>Tabla8[[#This Row],[Numero Documento]]&amp;Tabla8[[#This Row],[PROG]]&amp;LEFT(Tabla8[[#This Row],[Tipo Empleado]],3)</f>
        <v>0011381735701PER</v>
      </c>
      <c r="E769" s="87" t="s">
        <v>3221</v>
      </c>
      <c r="F769" s="54" t="s">
        <v>3222</v>
      </c>
      <c r="G769" s="87" t="s">
        <v>2581</v>
      </c>
      <c r="H769" s="87" t="s">
        <v>942</v>
      </c>
      <c r="I769" s="55" t="s">
        <v>1455</v>
      </c>
      <c r="J769" s="54" t="s">
        <v>2583</v>
      </c>
      <c r="K769" s="90" t="str">
        <f t="shared" si="11"/>
        <v>M</v>
      </c>
      <c r="L769">
        <v>409</v>
      </c>
    </row>
    <row r="770" spans="1:12" hidden="1">
      <c r="A770" s="81" t="s">
        <v>2505</v>
      </c>
      <c r="B770" s="88" t="str">
        <f>_xlfn.XLOOKUP(Tabla8[[#This Row],[Codigo Area Liquidacion]],TBLAREA[PLANTA],TBLAREA[PROG])</f>
        <v>01</v>
      </c>
      <c r="C770" s="54" t="s">
        <v>2518</v>
      </c>
      <c r="D770" s="88" t="str">
        <f>Tabla8[[#This Row],[Numero Documento]]&amp;Tabla8[[#This Row],[PROG]]&amp;LEFT(Tabla8[[#This Row],[Tipo Empleado]],3)</f>
        <v>0011426911101PER</v>
      </c>
      <c r="E770" s="87" t="s">
        <v>1687</v>
      </c>
      <c r="F770" s="54" t="s">
        <v>894</v>
      </c>
      <c r="G770" s="87" t="s">
        <v>2581</v>
      </c>
      <c r="H770" s="87" t="s">
        <v>942</v>
      </c>
      <c r="I770" s="55" t="s">
        <v>1455</v>
      </c>
      <c r="J770" s="54" t="s">
        <v>2584</v>
      </c>
      <c r="K770" s="90" t="str">
        <f t="shared" si="11"/>
        <v>F</v>
      </c>
      <c r="L770">
        <v>423</v>
      </c>
    </row>
    <row r="771" spans="1:12" hidden="1">
      <c r="A771" s="81" t="s">
        <v>1889</v>
      </c>
      <c r="B771" s="88" t="str">
        <f>_xlfn.XLOOKUP(Tabla8[[#This Row],[Codigo Area Liquidacion]],TBLAREA[PLANTA],TBLAREA[PROG])</f>
        <v>01</v>
      </c>
      <c r="C771" s="54" t="s">
        <v>11</v>
      </c>
      <c r="D771" s="88" t="str">
        <f>Tabla8[[#This Row],[Numero Documento]]&amp;Tabla8[[#This Row],[PROG]]&amp;LEFT(Tabla8[[#This Row],[Tipo Empleado]],3)</f>
        <v>0011429542101FIJ</v>
      </c>
      <c r="E771" s="87" t="s">
        <v>1534</v>
      </c>
      <c r="F771" s="54" t="s">
        <v>32</v>
      </c>
      <c r="G771" s="87" t="s">
        <v>2581</v>
      </c>
      <c r="H771" s="87" t="s">
        <v>942</v>
      </c>
      <c r="I771" s="55" t="s">
        <v>1455</v>
      </c>
      <c r="J771" s="54" t="s">
        <v>2584</v>
      </c>
      <c r="K771" s="90" t="str">
        <f t="shared" si="11"/>
        <v>F</v>
      </c>
      <c r="L771">
        <v>424</v>
      </c>
    </row>
    <row r="772" spans="1:12" hidden="1">
      <c r="A772" s="81" t="s">
        <v>2707</v>
      </c>
      <c r="B772" s="88" t="str">
        <f>_xlfn.XLOOKUP(Tabla8[[#This Row],[Codigo Area Liquidacion]],TBLAREA[PLANTA],TBLAREA[PROG])</f>
        <v>01</v>
      </c>
      <c r="C772" s="54" t="s">
        <v>11</v>
      </c>
      <c r="D772" s="88" t="str">
        <f>Tabla8[[#This Row],[Numero Documento]]&amp;Tabla8[[#This Row],[PROG]]&amp;LEFT(Tabla8[[#This Row],[Tipo Empleado]],3)</f>
        <v>0011485582801FIJ</v>
      </c>
      <c r="E772" s="87" t="s">
        <v>2679</v>
      </c>
      <c r="F772" s="54" t="s">
        <v>1384</v>
      </c>
      <c r="G772" s="87" t="s">
        <v>2581</v>
      </c>
      <c r="H772" s="87" t="s">
        <v>942</v>
      </c>
      <c r="I772" s="55" t="s">
        <v>1455</v>
      </c>
      <c r="J772" s="54" t="s">
        <v>2583</v>
      </c>
      <c r="K772" s="90" t="str">
        <f t="shared" ref="K772:K835" si="12">LEFT(J772,1)</f>
        <v>M</v>
      </c>
      <c r="L772">
        <v>434</v>
      </c>
    </row>
    <row r="773" spans="1:12" hidden="1">
      <c r="A773" s="81" t="s">
        <v>1779</v>
      </c>
      <c r="B773" s="88" t="str">
        <f>_xlfn.XLOOKUP(Tabla8[[#This Row],[Codigo Area Liquidacion]],TBLAREA[PLANTA],TBLAREA[PROG])</f>
        <v>01</v>
      </c>
      <c r="C773" s="54" t="s">
        <v>11</v>
      </c>
      <c r="D773" s="88" t="str">
        <f>Tabla8[[#This Row],[Numero Documento]]&amp;Tabla8[[#This Row],[PROG]]&amp;LEFT(Tabla8[[#This Row],[Tipo Empleado]],3)</f>
        <v>0011534458201FIJ</v>
      </c>
      <c r="E773" s="87" t="s">
        <v>646</v>
      </c>
      <c r="F773" s="54" t="s">
        <v>100</v>
      </c>
      <c r="G773" s="87" t="s">
        <v>2581</v>
      </c>
      <c r="H773" s="87" t="s">
        <v>942</v>
      </c>
      <c r="I773" s="55" t="s">
        <v>1455</v>
      </c>
      <c r="J773" s="54" t="s">
        <v>2584</v>
      </c>
      <c r="K773" s="90" t="str">
        <f t="shared" si="12"/>
        <v>F</v>
      </c>
      <c r="L773">
        <v>445</v>
      </c>
    </row>
    <row r="774" spans="1:12" hidden="1">
      <c r="A774" s="81" t="s">
        <v>3134</v>
      </c>
      <c r="B774" s="88" t="str">
        <f>_xlfn.XLOOKUP(Tabla8[[#This Row],[Codigo Area Liquidacion]],TBLAREA[PLANTA],TBLAREA[PROG])</f>
        <v>01</v>
      </c>
      <c r="C774" s="54" t="s">
        <v>11</v>
      </c>
      <c r="D774" s="88" t="str">
        <f>Tabla8[[#This Row],[Numero Documento]]&amp;Tabla8[[#This Row],[PROG]]&amp;LEFT(Tabla8[[#This Row],[Tipo Empleado]],3)</f>
        <v>0011542862501FIJ</v>
      </c>
      <c r="E774" s="87" t="s">
        <v>3154</v>
      </c>
      <c r="F774" s="54" t="s">
        <v>127</v>
      </c>
      <c r="G774" s="87" t="s">
        <v>2581</v>
      </c>
      <c r="H774" s="87" t="s">
        <v>942</v>
      </c>
      <c r="I774" s="55" t="s">
        <v>1455</v>
      </c>
      <c r="J774" s="54" t="s">
        <v>2583</v>
      </c>
      <c r="K774" s="90" t="str">
        <f t="shared" si="12"/>
        <v>M</v>
      </c>
      <c r="L774">
        <v>447</v>
      </c>
    </row>
    <row r="775" spans="1:12" hidden="1">
      <c r="A775" s="81" t="s">
        <v>1768</v>
      </c>
      <c r="B775" s="88" t="str">
        <f>_xlfn.XLOOKUP(Tabla8[[#This Row],[Codigo Area Liquidacion]],TBLAREA[PLANTA],TBLAREA[PROG])</f>
        <v>01</v>
      </c>
      <c r="C775" s="54" t="s">
        <v>11</v>
      </c>
      <c r="D775" s="88" t="str">
        <f>Tabla8[[#This Row],[Numero Documento]]&amp;Tabla8[[#This Row],[PROG]]&amp;LEFT(Tabla8[[#This Row],[Tipo Empleado]],3)</f>
        <v>0011581929401FIJ</v>
      </c>
      <c r="E775" s="87" t="s">
        <v>2599</v>
      </c>
      <c r="F775" s="54" t="s">
        <v>8</v>
      </c>
      <c r="G775" s="87" t="s">
        <v>2581</v>
      </c>
      <c r="H775" s="87" t="s">
        <v>942</v>
      </c>
      <c r="I775" s="55" t="s">
        <v>1455</v>
      </c>
      <c r="J775" s="54" t="s">
        <v>2584</v>
      </c>
      <c r="K775" s="90" t="str">
        <f t="shared" si="12"/>
        <v>F</v>
      </c>
      <c r="L775">
        <v>455</v>
      </c>
    </row>
    <row r="776" spans="1:12" hidden="1">
      <c r="A776" s="81" t="s">
        <v>1785</v>
      </c>
      <c r="B776" s="88" t="str">
        <f>_xlfn.XLOOKUP(Tabla8[[#This Row],[Codigo Area Liquidacion]],TBLAREA[PLANTA],TBLAREA[PROG])</f>
        <v>01</v>
      </c>
      <c r="C776" s="54" t="s">
        <v>11</v>
      </c>
      <c r="D776" s="88" t="str">
        <f>Tabla8[[#This Row],[Numero Documento]]&amp;Tabla8[[#This Row],[PROG]]&amp;LEFT(Tabla8[[#This Row],[Tipo Empleado]],3)</f>
        <v>0011594866301FIJ</v>
      </c>
      <c r="E776" s="87" t="s">
        <v>2601</v>
      </c>
      <c r="F776" s="54" t="s">
        <v>647</v>
      </c>
      <c r="G776" s="87" t="s">
        <v>2581</v>
      </c>
      <c r="H776" s="87" t="s">
        <v>942</v>
      </c>
      <c r="I776" s="55" t="s">
        <v>1455</v>
      </c>
      <c r="J776" s="54" t="s">
        <v>2583</v>
      </c>
      <c r="K776" s="90" t="str">
        <f t="shared" si="12"/>
        <v>M</v>
      </c>
      <c r="L776">
        <v>456</v>
      </c>
    </row>
    <row r="777" spans="1:12" hidden="1">
      <c r="A777" s="81" t="s">
        <v>2202</v>
      </c>
      <c r="B777" s="88" t="str">
        <f>_xlfn.XLOOKUP(Tabla8[[#This Row],[Codigo Area Liquidacion]],TBLAREA[PLANTA],TBLAREA[PROG])</f>
        <v>01</v>
      </c>
      <c r="C777" s="54" t="s">
        <v>11</v>
      </c>
      <c r="D777" s="88" t="str">
        <f>Tabla8[[#This Row],[Numero Documento]]&amp;Tabla8[[#This Row],[PROG]]&amp;LEFT(Tabla8[[#This Row],[Tipo Empleado]],3)</f>
        <v>0011643205501FIJ</v>
      </c>
      <c r="E777" s="87" t="s">
        <v>930</v>
      </c>
      <c r="F777" s="54" t="s">
        <v>647</v>
      </c>
      <c r="G777" s="87" t="s">
        <v>2581</v>
      </c>
      <c r="H777" s="87" t="s">
        <v>942</v>
      </c>
      <c r="I777" s="55" t="s">
        <v>1455</v>
      </c>
      <c r="J777" s="54" t="s">
        <v>2583</v>
      </c>
      <c r="K777" s="90" t="str">
        <f t="shared" si="12"/>
        <v>M</v>
      </c>
      <c r="L777">
        <v>465</v>
      </c>
    </row>
    <row r="778" spans="1:12" hidden="1">
      <c r="A778" s="81" t="s">
        <v>1980</v>
      </c>
      <c r="B778" s="88" t="str">
        <f>_xlfn.XLOOKUP(Tabla8[[#This Row],[Codigo Area Liquidacion]],TBLAREA[PLANTA],TBLAREA[PROG])</f>
        <v>01</v>
      </c>
      <c r="C778" s="54" t="s">
        <v>11</v>
      </c>
      <c r="D778" s="88" t="str">
        <f>Tabla8[[#This Row],[Numero Documento]]&amp;Tabla8[[#This Row],[PROG]]&amp;LEFT(Tabla8[[#This Row],[Tipo Empleado]],3)</f>
        <v>0011654524501FIJ</v>
      </c>
      <c r="E778" s="87" t="s">
        <v>674</v>
      </c>
      <c r="F778" s="54" t="s">
        <v>656</v>
      </c>
      <c r="G778" s="87" t="s">
        <v>2581</v>
      </c>
      <c r="H778" s="87" t="s">
        <v>942</v>
      </c>
      <c r="I778" s="55" t="s">
        <v>1455</v>
      </c>
      <c r="J778" s="54" t="s">
        <v>2584</v>
      </c>
      <c r="K778" s="90" t="str">
        <f t="shared" si="12"/>
        <v>F</v>
      </c>
      <c r="L778">
        <v>471</v>
      </c>
    </row>
    <row r="779" spans="1:12" hidden="1">
      <c r="A779" s="81" t="s">
        <v>2419</v>
      </c>
      <c r="B779" s="88" t="str">
        <f>_xlfn.XLOOKUP(Tabla8[[#This Row],[Codigo Area Liquidacion]],TBLAREA[PLANTA],TBLAREA[PROG])</f>
        <v>01</v>
      </c>
      <c r="C779" s="54" t="s">
        <v>2518</v>
      </c>
      <c r="D779" s="88" t="str">
        <f>Tabla8[[#This Row],[Numero Documento]]&amp;Tabla8[[#This Row],[PROG]]&amp;LEFT(Tabla8[[#This Row],[Tipo Empleado]],3)</f>
        <v>0011658907801PER</v>
      </c>
      <c r="E779" s="87" t="s">
        <v>1688</v>
      </c>
      <c r="F779" s="54" t="s">
        <v>894</v>
      </c>
      <c r="G779" s="87" t="s">
        <v>2581</v>
      </c>
      <c r="H779" s="87" t="s">
        <v>942</v>
      </c>
      <c r="I779" s="55" t="s">
        <v>1455</v>
      </c>
      <c r="J779" s="54" t="s">
        <v>2584</v>
      </c>
      <c r="K779" s="90" t="str">
        <f t="shared" si="12"/>
        <v>F</v>
      </c>
      <c r="L779">
        <v>472</v>
      </c>
    </row>
    <row r="780" spans="1:12" hidden="1">
      <c r="A780" s="81" t="s">
        <v>2402</v>
      </c>
      <c r="B780" s="88" t="str">
        <f>_xlfn.XLOOKUP(Tabla8[[#This Row],[Codigo Area Liquidacion]],TBLAREA[PLANTA],TBLAREA[PROG])</f>
        <v>01</v>
      </c>
      <c r="C780" s="54" t="s">
        <v>2518</v>
      </c>
      <c r="D780" s="88" t="str">
        <f>Tabla8[[#This Row],[Numero Documento]]&amp;Tabla8[[#This Row],[PROG]]&amp;LEFT(Tabla8[[#This Row],[Tipo Empleado]],3)</f>
        <v>0011666000201PER</v>
      </c>
      <c r="E780" s="87" t="s">
        <v>934</v>
      </c>
      <c r="F780" s="54" t="s">
        <v>894</v>
      </c>
      <c r="G780" s="87" t="s">
        <v>2581</v>
      </c>
      <c r="H780" s="87" t="s">
        <v>942</v>
      </c>
      <c r="I780" s="55" t="s">
        <v>1455</v>
      </c>
      <c r="J780" s="54" t="s">
        <v>2583</v>
      </c>
      <c r="K780" s="90" t="str">
        <f t="shared" si="12"/>
        <v>M</v>
      </c>
      <c r="L780">
        <v>474</v>
      </c>
    </row>
    <row r="781" spans="1:12" hidden="1">
      <c r="A781" s="81" t="s">
        <v>1096</v>
      </c>
      <c r="B781" s="88" t="str">
        <f>_xlfn.XLOOKUP(Tabla8[[#This Row],[Codigo Area Liquidacion]],TBLAREA[PLANTA],TBLAREA[PROG])</f>
        <v>01</v>
      </c>
      <c r="C781" s="54" t="s">
        <v>11</v>
      </c>
      <c r="D781" s="88" t="str">
        <f>Tabla8[[#This Row],[Numero Documento]]&amp;Tabla8[[#This Row],[PROG]]&amp;LEFT(Tabla8[[#This Row],[Tipo Empleado]],3)</f>
        <v>0011669775601FIJ</v>
      </c>
      <c r="E781" s="87" t="s">
        <v>203</v>
      </c>
      <c r="F781" s="54" t="s">
        <v>205</v>
      </c>
      <c r="G781" s="87" t="s">
        <v>2581</v>
      </c>
      <c r="H781" s="87" t="s">
        <v>942</v>
      </c>
      <c r="I781" s="55" t="s">
        <v>1455</v>
      </c>
      <c r="J781" s="54" t="s">
        <v>2584</v>
      </c>
      <c r="K781" s="90" t="str">
        <f t="shared" si="12"/>
        <v>F</v>
      </c>
      <c r="L781">
        <v>476</v>
      </c>
    </row>
    <row r="782" spans="1:12" hidden="1">
      <c r="A782" s="81" t="s">
        <v>3200</v>
      </c>
      <c r="B782" s="88" t="str">
        <f>_xlfn.XLOOKUP(Tabla8[[#This Row],[Codigo Area Liquidacion]],TBLAREA[PLANTA],TBLAREA[PROG])</f>
        <v>01</v>
      </c>
      <c r="C782" s="54" t="s">
        <v>3236</v>
      </c>
      <c r="D782" s="88" t="str">
        <f>Tabla8[[#This Row],[Numero Documento]]&amp;Tabla8[[#This Row],[PROG]]&amp;LEFT(Tabla8[[#This Row],[Tipo Empleado]],3)</f>
        <v>0011701859801PER</v>
      </c>
      <c r="E782" s="87" t="s">
        <v>3199</v>
      </c>
      <c r="F782" s="54" t="s">
        <v>3233</v>
      </c>
      <c r="G782" s="87" t="s">
        <v>2581</v>
      </c>
      <c r="H782" s="87" t="s">
        <v>942</v>
      </c>
      <c r="I782" s="55" t="s">
        <v>1455</v>
      </c>
      <c r="J782" s="54" t="s">
        <v>2584</v>
      </c>
      <c r="K782" s="90" t="str">
        <f t="shared" si="12"/>
        <v>F</v>
      </c>
      <c r="L782">
        <v>486</v>
      </c>
    </row>
    <row r="783" spans="1:12" hidden="1">
      <c r="A783" s="81" t="s">
        <v>2441</v>
      </c>
      <c r="B783" s="88" t="str">
        <f>_xlfn.XLOOKUP(Tabla8[[#This Row],[Codigo Area Liquidacion]],TBLAREA[PLANTA],TBLAREA[PROG])</f>
        <v>01</v>
      </c>
      <c r="C783" s="54" t="s">
        <v>2518</v>
      </c>
      <c r="D783" s="88" t="str">
        <f>Tabla8[[#This Row],[Numero Documento]]&amp;Tabla8[[#This Row],[PROG]]&amp;LEFT(Tabla8[[#This Row],[Tipo Empleado]],3)</f>
        <v>0011702710201PER</v>
      </c>
      <c r="E783" s="87" t="s">
        <v>3107</v>
      </c>
      <c r="F783" s="54" t="s">
        <v>894</v>
      </c>
      <c r="G783" s="87" t="s">
        <v>2581</v>
      </c>
      <c r="H783" s="87" t="s">
        <v>942</v>
      </c>
      <c r="I783" s="55" t="s">
        <v>1455</v>
      </c>
      <c r="J783" s="54" t="s">
        <v>2584</v>
      </c>
      <c r="K783" s="90" t="str">
        <f t="shared" si="12"/>
        <v>F</v>
      </c>
      <c r="L783">
        <v>488</v>
      </c>
    </row>
    <row r="784" spans="1:12" hidden="1">
      <c r="A784" s="81" t="s">
        <v>1997</v>
      </c>
      <c r="B784" s="88" t="str">
        <f>_xlfn.XLOOKUP(Tabla8[[#This Row],[Codigo Area Liquidacion]],TBLAREA[PLANTA],TBLAREA[PROG])</f>
        <v>01</v>
      </c>
      <c r="C784" s="54" t="s">
        <v>11</v>
      </c>
      <c r="D784" s="88" t="str">
        <f>Tabla8[[#This Row],[Numero Documento]]&amp;Tabla8[[#This Row],[PROG]]&amp;LEFT(Tabla8[[#This Row],[Tipo Empleado]],3)</f>
        <v>0011736732601FIJ</v>
      </c>
      <c r="E784" s="87" t="s">
        <v>923</v>
      </c>
      <c r="F784" s="54" t="s">
        <v>8</v>
      </c>
      <c r="G784" s="87" t="s">
        <v>2581</v>
      </c>
      <c r="H784" s="87" t="s">
        <v>942</v>
      </c>
      <c r="I784" s="55" t="s">
        <v>1455</v>
      </c>
      <c r="J784" s="54" t="s">
        <v>2583</v>
      </c>
      <c r="K784" s="90" t="str">
        <f t="shared" si="12"/>
        <v>M</v>
      </c>
      <c r="L784">
        <v>494</v>
      </c>
    </row>
    <row r="785" spans="1:12" hidden="1">
      <c r="A785" s="81" t="s">
        <v>2389</v>
      </c>
      <c r="B785" s="88" t="str">
        <f>_xlfn.XLOOKUP(Tabla8[[#This Row],[Codigo Area Liquidacion]],TBLAREA[PLANTA],TBLAREA[PROG])</f>
        <v>01</v>
      </c>
      <c r="C785" s="54" t="s">
        <v>2519</v>
      </c>
      <c r="D785" s="88" t="str">
        <f>Tabla8[[#This Row],[Numero Documento]]&amp;Tabla8[[#This Row],[PROG]]&amp;LEFT(Tabla8[[#This Row],[Tipo Empleado]],3)</f>
        <v>0011738850401TRA</v>
      </c>
      <c r="E785" s="87" t="s">
        <v>865</v>
      </c>
      <c r="F785" s="54" t="s">
        <v>705</v>
      </c>
      <c r="G785" s="87" t="s">
        <v>2581</v>
      </c>
      <c r="H785" s="87" t="s">
        <v>942</v>
      </c>
      <c r="I785" s="55" t="s">
        <v>1455</v>
      </c>
      <c r="J785" s="54" t="s">
        <v>2584</v>
      </c>
      <c r="K785" s="90" t="str">
        <f t="shared" si="12"/>
        <v>F</v>
      </c>
      <c r="L785">
        <v>495</v>
      </c>
    </row>
    <row r="786" spans="1:12" hidden="1">
      <c r="A786" s="81" t="s">
        <v>2734</v>
      </c>
      <c r="B786" s="88" t="str">
        <f>_xlfn.XLOOKUP(Tabla8[[#This Row],[Codigo Area Liquidacion]],TBLAREA[PLANTA],TBLAREA[PROG])</f>
        <v>01</v>
      </c>
      <c r="C786" s="54" t="s">
        <v>11</v>
      </c>
      <c r="D786" s="88" t="str">
        <f>Tabla8[[#This Row],[Numero Documento]]&amp;Tabla8[[#This Row],[PROG]]&amp;LEFT(Tabla8[[#This Row],[Tipo Empleado]],3)</f>
        <v>0011744866201FIJ</v>
      </c>
      <c r="E786" s="87" t="s">
        <v>2733</v>
      </c>
      <c r="F786" s="54" t="s">
        <v>1431</v>
      </c>
      <c r="G786" s="87" t="s">
        <v>2581</v>
      </c>
      <c r="H786" s="87" t="s">
        <v>942</v>
      </c>
      <c r="I786" s="55" t="s">
        <v>1455</v>
      </c>
      <c r="J786" s="54" t="s">
        <v>2584</v>
      </c>
      <c r="K786" s="90" t="str">
        <f t="shared" si="12"/>
        <v>F</v>
      </c>
      <c r="L786">
        <v>496</v>
      </c>
    </row>
    <row r="787" spans="1:12" hidden="1">
      <c r="A787" s="81" t="s">
        <v>2454</v>
      </c>
      <c r="B787" s="88" t="str">
        <f>_xlfn.XLOOKUP(Tabla8[[#This Row],[Codigo Area Liquidacion]],TBLAREA[PLANTA],TBLAREA[PROG])</f>
        <v>01</v>
      </c>
      <c r="C787" s="54" t="s">
        <v>2518</v>
      </c>
      <c r="D787" s="88" t="str">
        <f>Tabla8[[#This Row],[Numero Documento]]&amp;Tabla8[[#This Row],[PROG]]&amp;LEFT(Tabla8[[#This Row],[Tipo Empleado]],3)</f>
        <v>0011751558501PER</v>
      </c>
      <c r="E787" s="87" t="s">
        <v>1089</v>
      </c>
      <c r="F787" s="54" t="s">
        <v>894</v>
      </c>
      <c r="G787" s="87" t="s">
        <v>2581</v>
      </c>
      <c r="H787" s="87" t="s">
        <v>942</v>
      </c>
      <c r="I787" s="55" t="s">
        <v>1455</v>
      </c>
      <c r="J787" s="54" t="s">
        <v>2583</v>
      </c>
      <c r="K787" s="90" t="str">
        <f t="shared" si="12"/>
        <v>M</v>
      </c>
      <c r="L787">
        <v>498</v>
      </c>
    </row>
    <row r="788" spans="1:12" hidden="1">
      <c r="A788" s="81" t="s">
        <v>3198</v>
      </c>
      <c r="B788" s="88" t="str">
        <f>_xlfn.XLOOKUP(Tabla8[[#This Row],[Codigo Area Liquidacion]],TBLAREA[PLANTA],TBLAREA[PROG])</f>
        <v>01</v>
      </c>
      <c r="C788" s="54" t="s">
        <v>3236</v>
      </c>
      <c r="D788" s="88" t="str">
        <f>Tabla8[[#This Row],[Numero Documento]]&amp;Tabla8[[#This Row],[PROG]]&amp;LEFT(Tabla8[[#This Row],[Tipo Empleado]],3)</f>
        <v>0011776215301PER</v>
      </c>
      <c r="E788" s="87" t="s">
        <v>3197</v>
      </c>
      <c r="F788" s="54" t="s">
        <v>3230</v>
      </c>
      <c r="G788" s="87" t="s">
        <v>2581</v>
      </c>
      <c r="H788" s="87" t="s">
        <v>942</v>
      </c>
      <c r="I788" s="55" t="s">
        <v>1455</v>
      </c>
      <c r="J788" s="54" t="s">
        <v>2584</v>
      </c>
      <c r="K788" s="90" t="str">
        <f t="shared" si="12"/>
        <v>F</v>
      </c>
      <c r="L788">
        <v>507</v>
      </c>
    </row>
    <row r="789" spans="1:12" hidden="1">
      <c r="A789" s="81" t="s">
        <v>2421</v>
      </c>
      <c r="B789" s="88" t="str">
        <f>_xlfn.XLOOKUP(Tabla8[[#This Row],[Codigo Area Liquidacion]],TBLAREA[PLANTA],TBLAREA[PROG])</f>
        <v>01</v>
      </c>
      <c r="C789" s="54" t="s">
        <v>2518</v>
      </c>
      <c r="D789" s="88" t="str">
        <f>Tabla8[[#This Row],[Numero Documento]]&amp;Tabla8[[#This Row],[PROG]]&amp;LEFT(Tabla8[[#This Row],[Tipo Empleado]],3)</f>
        <v>0011782466401PER</v>
      </c>
      <c r="E789" s="87" t="s">
        <v>1536</v>
      </c>
      <c r="F789" s="54" t="s">
        <v>894</v>
      </c>
      <c r="G789" s="87" t="s">
        <v>2581</v>
      </c>
      <c r="H789" s="87" t="s">
        <v>942</v>
      </c>
      <c r="I789" s="55" t="s">
        <v>1455</v>
      </c>
      <c r="J789" s="54" t="s">
        <v>2583</v>
      </c>
      <c r="K789" s="90" t="str">
        <f t="shared" si="12"/>
        <v>M</v>
      </c>
      <c r="L789">
        <v>510</v>
      </c>
    </row>
    <row r="790" spans="1:12" hidden="1">
      <c r="A790" s="81" t="s">
        <v>2872</v>
      </c>
      <c r="B790" s="88" t="str">
        <f>_xlfn.XLOOKUP(Tabla8[[#This Row],[Codigo Area Liquidacion]],TBLAREA[PLANTA],TBLAREA[PROG])</f>
        <v>01</v>
      </c>
      <c r="C790" s="54" t="s">
        <v>2510</v>
      </c>
      <c r="D790" s="88" t="str">
        <f>Tabla8[[#This Row],[Numero Documento]]&amp;Tabla8[[#This Row],[PROG]]&amp;LEFT(Tabla8[[#This Row],[Tipo Empleado]],3)</f>
        <v>0011790322901EMP</v>
      </c>
      <c r="E790" s="87" t="s">
        <v>2871</v>
      </c>
      <c r="F790" s="54" t="s">
        <v>256</v>
      </c>
      <c r="G790" s="87" t="s">
        <v>2581</v>
      </c>
      <c r="H790" s="87" t="s">
        <v>942</v>
      </c>
      <c r="I790" s="55" t="s">
        <v>1455</v>
      </c>
      <c r="J790" s="54" t="s">
        <v>2583</v>
      </c>
      <c r="K790" s="90" t="str">
        <f t="shared" si="12"/>
        <v>M</v>
      </c>
      <c r="L790">
        <v>513</v>
      </c>
    </row>
    <row r="791" spans="1:12" hidden="1">
      <c r="A791" s="81" t="s">
        <v>2532</v>
      </c>
      <c r="B791" s="88" t="str">
        <f>_xlfn.XLOOKUP(Tabla8[[#This Row],[Codigo Area Liquidacion]],TBLAREA[PLANTA],TBLAREA[PROG])</f>
        <v>01</v>
      </c>
      <c r="C791" s="54" t="s">
        <v>2518</v>
      </c>
      <c r="D791" s="88" t="str">
        <f>Tabla8[[#This Row],[Numero Documento]]&amp;Tabla8[[#This Row],[PROG]]&amp;LEFT(Tabla8[[#This Row],[Tipo Empleado]],3)</f>
        <v>0011790788101PER</v>
      </c>
      <c r="E791" s="87" t="s">
        <v>3108</v>
      </c>
      <c r="F791" s="54" t="s">
        <v>894</v>
      </c>
      <c r="G791" s="87" t="s">
        <v>2581</v>
      </c>
      <c r="H791" s="87" t="s">
        <v>942</v>
      </c>
      <c r="I791" s="55" t="s">
        <v>1455</v>
      </c>
      <c r="J791" s="54" t="s">
        <v>2583</v>
      </c>
      <c r="K791" s="90" t="str">
        <f t="shared" si="12"/>
        <v>M</v>
      </c>
      <c r="L791">
        <v>515</v>
      </c>
    </row>
    <row r="792" spans="1:12" hidden="1">
      <c r="A792" s="81" t="s">
        <v>2449</v>
      </c>
      <c r="B792" s="88" t="str">
        <f>_xlfn.XLOOKUP(Tabla8[[#This Row],[Codigo Area Liquidacion]],TBLAREA[PLANTA],TBLAREA[PROG])</f>
        <v>01</v>
      </c>
      <c r="C792" s="54" t="s">
        <v>2518</v>
      </c>
      <c r="D792" s="88" t="str">
        <f>Tabla8[[#This Row],[Numero Documento]]&amp;Tabla8[[#This Row],[PROG]]&amp;LEFT(Tabla8[[#This Row],[Tipo Empleado]],3)</f>
        <v>0011801017201PER</v>
      </c>
      <c r="E792" s="87" t="s">
        <v>1537</v>
      </c>
      <c r="F792" s="54" t="s">
        <v>894</v>
      </c>
      <c r="G792" s="87" t="s">
        <v>2581</v>
      </c>
      <c r="H792" s="87" t="s">
        <v>942</v>
      </c>
      <c r="I792" s="55" t="s">
        <v>1455</v>
      </c>
      <c r="J792" s="54" t="s">
        <v>2583</v>
      </c>
      <c r="K792" s="90" t="str">
        <f t="shared" si="12"/>
        <v>M</v>
      </c>
      <c r="L792">
        <v>518</v>
      </c>
    </row>
    <row r="793" spans="1:12" hidden="1">
      <c r="A793" s="81" t="s">
        <v>3190</v>
      </c>
      <c r="B793" s="88" t="str">
        <f>_xlfn.XLOOKUP(Tabla8[[#This Row],[Codigo Area Liquidacion]],TBLAREA[PLANTA],TBLAREA[PROG])</f>
        <v>01</v>
      </c>
      <c r="C793" s="54" t="s">
        <v>3236</v>
      </c>
      <c r="D793" s="88" t="str">
        <f>Tabla8[[#This Row],[Numero Documento]]&amp;Tabla8[[#This Row],[PROG]]&amp;LEFT(Tabla8[[#This Row],[Tipo Empleado]],3)</f>
        <v>0011824362501PER</v>
      </c>
      <c r="E793" s="87" t="s">
        <v>3219</v>
      </c>
      <c r="F793" s="54" t="s">
        <v>3220</v>
      </c>
      <c r="G793" s="87" t="s">
        <v>2581</v>
      </c>
      <c r="H793" s="87" t="s">
        <v>942</v>
      </c>
      <c r="I793" s="55" t="s">
        <v>1455</v>
      </c>
      <c r="J793" s="54" t="s">
        <v>2584</v>
      </c>
      <c r="K793" s="90" t="str">
        <f t="shared" si="12"/>
        <v>F</v>
      </c>
      <c r="L793">
        <v>526</v>
      </c>
    </row>
    <row r="794" spans="1:12" hidden="1">
      <c r="A794" s="81" t="s">
        <v>2792</v>
      </c>
      <c r="B794" s="88" t="str">
        <f>_xlfn.XLOOKUP(Tabla8[[#This Row],[Codigo Area Liquidacion]],TBLAREA[PLANTA],TBLAREA[PROG])</f>
        <v>01</v>
      </c>
      <c r="C794" s="54" t="s">
        <v>11</v>
      </c>
      <c r="D794" s="88" t="str">
        <f>Tabla8[[#This Row],[Numero Documento]]&amp;Tabla8[[#This Row],[PROG]]&amp;LEFT(Tabla8[[#This Row],[Tipo Empleado]],3)</f>
        <v>0011844133601FIJ</v>
      </c>
      <c r="E794" s="87" t="s">
        <v>2791</v>
      </c>
      <c r="F794" s="54" t="s">
        <v>1431</v>
      </c>
      <c r="G794" s="87" t="s">
        <v>2581</v>
      </c>
      <c r="H794" s="87" t="s">
        <v>942</v>
      </c>
      <c r="I794" s="55" t="s">
        <v>1455</v>
      </c>
      <c r="J794" s="54" t="s">
        <v>2584</v>
      </c>
      <c r="K794" s="90" t="str">
        <f t="shared" si="12"/>
        <v>F</v>
      </c>
      <c r="L794">
        <v>534</v>
      </c>
    </row>
    <row r="795" spans="1:12" hidden="1">
      <c r="A795" s="84" t="s">
        <v>1924</v>
      </c>
      <c r="B795" s="88" t="str">
        <f>_xlfn.XLOOKUP(Tabla8[[#This Row],[Codigo Area Liquidacion]],TBLAREA[PLANTA],TBLAREA[PROG])</f>
        <v>01</v>
      </c>
      <c r="C795" s="54" t="s">
        <v>11</v>
      </c>
      <c r="D795" s="88" t="str">
        <f>Tabla8[[#This Row],[Numero Documento]]&amp;Tabla8[[#This Row],[PROG]]&amp;LEFT(Tabla8[[#This Row],[Tipo Empleado]],3)</f>
        <v>0011853481701FIJ</v>
      </c>
      <c r="E795" s="87" t="s">
        <v>1677</v>
      </c>
      <c r="F795" s="54" t="s">
        <v>10</v>
      </c>
      <c r="G795" s="87" t="s">
        <v>2581</v>
      </c>
      <c r="H795" s="87" t="s">
        <v>942</v>
      </c>
      <c r="I795" s="55" t="s">
        <v>1455</v>
      </c>
      <c r="J795" s="54" t="s">
        <v>2584</v>
      </c>
      <c r="K795" s="90" t="str">
        <f t="shared" si="12"/>
        <v>F</v>
      </c>
      <c r="L795">
        <v>538</v>
      </c>
    </row>
    <row r="796" spans="1:12" hidden="1">
      <c r="A796" s="84" t="s">
        <v>2306</v>
      </c>
      <c r="B796" s="88" t="str">
        <f>_xlfn.XLOOKUP(Tabla8[[#This Row],[Codigo Area Liquidacion]],TBLAREA[PLANTA],TBLAREA[PROG])</f>
        <v>01</v>
      </c>
      <c r="C796" s="54" t="s">
        <v>11</v>
      </c>
      <c r="D796" s="88" t="str">
        <f>Tabla8[[#This Row],[Numero Documento]]&amp;Tabla8[[#This Row],[PROG]]&amp;LEFT(Tabla8[[#This Row],[Tipo Empleado]],3)</f>
        <v>0011879475901FIJ</v>
      </c>
      <c r="E796" s="87" t="s">
        <v>1082</v>
      </c>
      <c r="F796" s="54" t="s">
        <v>32</v>
      </c>
      <c r="G796" s="87" t="s">
        <v>2581</v>
      </c>
      <c r="H796" s="87" t="s">
        <v>942</v>
      </c>
      <c r="I796" s="55" t="s">
        <v>1455</v>
      </c>
      <c r="J796" s="54" t="s">
        <v>2583</v>
      </c>
      <c r="K796" s="90" t="str">
        <f t="shared" si="12"/>
        <v>M</v>
      </c>
      <c r="L796">
        <v>544</v>
      </c>
    </row>
    <row r="797" spans="1:12" hidden="1">
      <c r="A797" s="81" t="s">
        <v>2471</v>
      </c>
      <c r="B797" s="88" t="str">
        <f>_xlfn.XLOOKUP(Tabla8[[#This Row],[Codigo Area Liquidacion]],TBLAREA[PLANTA],TBLAREA[PROG])</f>
        <v>01</v>
      </c>
      <c r="C797" s="54" t="s">
        <v>2518</v>
      </c>
      <c r="D797" s="88" t="str">
        <f>Tabla8[[#This Row],[Numero Documento]]&amp;Tabla8[[#This Row],[PROG]]&amp;LEFT(Tabla8[[#This Row],[Tipo Empleado]],3)</f>
        <v>0011881821001PER</v>
      </c>
      <c r="E797" s="87" t="s">
        <v>1649</v>
      </c>
      <c r="F797" s="54" t="s">
        <v>894</v>
      </c>
      <c r="G797" s="87" t="s">
        <v>2581</v>
      </c>
      <c r="H797" s="87" t="s">
        <v>942</v>
      </c>
      <c r="I797" s="55" t="s">
        <v>1455</v>
      </c>
      <c r="J797" s="54" t="s">
        <v>2583</v>
      </c>
      <c r="K797" s="90" t="str">
        <f t="shared" si="12"/>
        <v>M</v>
      </c>
      <c r="L797">
        <v>545</v>
      </c>
    </row>
    <row r="798" spans="1:12" hidden="1">
      <c r="A798" s="81" t="s">
        <v>2424</v>
      </c>
      <c r="B798" s="88" t="str">
        <f>_xlfn.XLOOKUP(Tabla8[[#This Row],[Codigo Area Liquidacion]],TBLAREA[PLANTA],TBLAREA[PROG])</f>
        <v>01</v>
      </c>
      <c r="C798" s="54" t="s">
        <v>2518</v>
      </c>
      <c r="D798" s="88" t="str">
        <f>Tabla8[[#This Row],[Numero Documento]]&amp;Tabla8[[#This Row],[PROG]]&amp;LEFT(Tabla8[[#This Row],[Tipo Empleado]],3)</f>
        <v>0011889626501PER</v>
      </c>
      <c r="E798" s="87" t="s">
        <v>3110</v>
      </c>
      <c r="F798" s="54" t="s">
        <v>894</v>
      </c>
      <c r="G798" s="87" t="s">
        <v>2581</v>
      </c>
      <c r="H798" s="87" t="s">
        <v>942</v>
      </c>
      <c r="I798" s="55" t="s">
        <v>1455</v>
      </c>
      <c r="J798" s="54" t="s">
        <v>2583</v>
      </c>
      <c r="K798" s="90" t="str">
        <f t="shared" si="12"/>
        <v>M</v>
      </c>
      <c r="L798">
        <v>549</v>
      </c>
    </row>
    <row r="799" spans="1:12" hidden="1">
      <c r="A799" s="81" t="s">
        <v>3287</v>
      </c>
      <c r="B799" s="88" t="str">
        <f>_xlfn.XLOOKUP(Tabla8[[#This Row],[Codigo Area Liquidacion]],TBLAREA[PLANTA],TBLAREA[PROG])</f>
        <v>01</v>
      </c>
      <c r="C799" s="54" t="s">
        <v>2518</v>
      </c>
      <c r="D799" s="88" t="str">
        <f>Tabla8[[#This Row],[Numero Documento]]&amp;Tabla8[[#This Row],[PROG]]&amp;LEFT(Tabla8[[#This Row],[Tipo Empleado]],3)</f>
        <v>0011892821701PER</v>
      </c>
      <c r="E799" s="87" t="s">
        <v>3286</v>
      </c>
      <c r="F799" s="54" t="s">
        <v>894</v>
      </c>
      <c r="G799" s="87" t="s">
        <v>2581</v>
      </c>
      <c r="H799" s="87" t="s">
        <v>942</v>
      </c>
      <c r="I799" s="55" t="s">
        <v>1455</v>
      </c>
      <c r="J799" s="54" t="s">
        <v>2583</v>
      </c>
      <c r="K799" s="90" t="str">
        <f t="shared" si="12"/>
        <v>M</v>
      </c>
      <c r="L799">
        <v>553</v>
      </c>
    </row>
    <row r="800" spans="1:12" hidden="1">
      <c r="A800" s="81" t="s">
        <v>3285</v>
      </c>
      <c r="B800" s="88" t="str">
        <f>_xlfn.XLOOKUP(Tabla8[[#This Row],[Codigo Area Liquidacion]],TBLAREA[PLANTA],TBLAREA[PROG])</f>
        <v>01</v>
      </c>
      <c r="C800" s="54" t="s">
        <v>2518</v>
      </c>
      <c r="D800" s="88" t="str">
        <f>Tabla8[[#This Row],[Numero Documento]]&amp;Tabla8[[#This Row],[PROG]]&amp;LEFT(Tabla8[[#This Row],[Tipo Empleado]],3)</f>
        <v>0011911573101PER</v>
      </c>
      <c r="E800" s="87" t="s">
        <v>3284</v>
      </c>
      <c r="F800" s="54" t="s">
        <v>894</v>
      </c>
      <c r="G800" s="87" t="s">
        <v>2581</v>
      </c>
      <c r="H800" s="87" t="s">
        <v>942</v>
      </c>
      <c r="I800" s="55" t="s">
        <v>1455</v>
      </c>
      <c r="J800" s="54" t="s">
        <v>2583</v>
      </c>
      <c r="K800" s="90" t="str">
        <f t="shared" si="12"/>
        <v>M</v>
      </c>
      <c r="L800">
        <v>559</v>
      </c>
    </row>
    <row r="801" spans="1:12" hidden="1">
      <c r="A801" s="81" t="s">
        <v>2802</v>
      </c>
      <c r="B801" s="88" t="str">
        <f>_xlfn.XLOOKUP(Tabla8[[#This Row],[Codigo Area Liquidacion]],TBLAREA[PLANTA],TBLAREA[PROG])</f>
        <v>01</v>
      </c>
      <c r="C801" s="54" t="s">
        <v>11</v>
      </c>
      <c r="D801" s="88" t="str">
        <f>Tabla8[[#This Row],[Numero Documento]]&amp;Tabla8[[#This Row],[PROG]]&amp;LEFT(Tabla8[[#This Row],[Tipo Empleado]],3)</f>
        <v>0011923091001FIJ</v>
      </c>
      <c r="E801" s="87" t="s">
        <v>2801</v>
      </c>
      <c r="F801" s="54" t="s">
        <v>32</v>
      </c>
      <c r="G801" s="87" t="s">
        <v>2581</v>
      </c>
      <c r="H801" s="87" t="s">
        <v>942</v>
      </c>
      <c r="I801" s="55" t="s">
        <v>1455</v>
      </c>
      <c r="J801" s="54" t="s">
        <v>2584</v>
      </c>
      <c r="K801" s="90" t="str">
        <f t="shared" si="12"/>
        <v>F</v>
      </c>
      <c r="L801">
        <v>561</v>
      </c>
    </row>
    <row r="802" spans="1:12" hidden="1">
      <c r="A802" s="81" t="s">
        <v>2407</v>
      </c>
      <c r="B802" s="88" t="str">
        <f>_xlfn.XLOOKUP(Tabla8[[#This Row],[Codigo Area Liquidacion]],TBLAREA[PLANTA],TBLAREA[PROG])</f>
        <v>01</v>
      </c>
      <c r="C802" s="54" t="s">
        <v>2518</v>
      </c>
      <c r="D802" s="88" t="str">
        <f>Tabla8[[#This Row],[Numero Documento]]&amp;Tabla8[[#This Row],[PROG]]&amp;LEFT(Tabla8[[#This Row],[Tipo Empleado]],3)</f>
        <v>0011937910501PER</v>
      </c>
      <c r="E802" s="87" t="s">
        <v>1541</v>
      </c>
      <c r="F802" s="54" t="s">
        <v>894</v>
      </c>
      <c r="G802" s="87" t="s">
        <v>2581</v>
      </c>
      <c r="H802" s="87" t="s">
        <v>942</v>
      </c>
      <c r="I802" s="55" t="s">
        <v>1455</v>
      </c>
      <c r="J802" s="54" t="s">
        <v>2583</v>
      </c>
      <c r="K802" s="90" t="str">
        <f t="shared" si="12"/>
        <v>M</v>
      </c>
      <c r="L802">
        <v>565</v>
      </c>
    </row>
    <row r="803" spans="1:12" hidden="1">
      <c r="A803" s="81" t="s">
        <v>2712</v>
      </c>
      <c r="B803" s="88" t="str">
        <f>_xlfn.XLOOKUP(Tabla8[[#This Row],[Codigo Area Liquidacion]],TBLAREA[PLANTA],TBLAREA[PROG])</f>
        <v>01</v>
      </c>
      <c r="C803" s="54" t="s">
        <v>2518</v>
      </c>
      <c r="D803" s="88" t="str">
        <f>Tabla8[[#This Row],[Numero Documento]]&amp;Tabla8[[#This Row],[PROG]]&amp;LEFT(Tabla8[[#This Row],[Tipo Empleado]],3)</f>
        <v>0020095250501PER</v>
      </c>
      <c r="E803" s="87" t="s">
        <v>2684</v>
      </c>
      <c r="F803" s="54" t="s">
        <v>894</v>
      </c>
      <c r="G803" s="87" t="s">
        <v>2581</v>
      </c>
      <c r="H803" s="87" t="s">
        <v>942</v>
      </c>
      <c r="I803" s="55" t="s">
        <v>1455</v>
      </c>
      <c r="J803" s="54" t="s">
        <v>2583</v>
      </c>
      <c r="K803" s="90" t="str">
        <f t="shared" si="12"/>
        <v>M</v>
      </c>
      <c r="L803">
        <v>577</v>
      </c>
    </row>
    <row r="804" spans="1:12" hidden="1">
      <c r="A804" s="81" t="s">
        <v>2713</v>
      </c>
      <c r="B804" s="88" t="str">
        <f>_xlfn.XLOOKUP(Tabla8[[#This Row],[Codigo Area Liquidacion]],TBLAREA[PLANTA],TBLAREA[PROG])</f>
        <v>01</v>
      </c>
      <c r="C804" s="54" t="s">
        <v>2518</v>
      </c>
      <c r="D804" s="88" t="str">
        <f>Tabla8[[#This Row],[Numero Documento]]&amp;Tabla8[[#This Row],[PROG]]&amp;LEFT(Tabla8[[#This Row],[Tipo Empleado]],3)</f>
        <v>0020150502101PER</v>
      </c>
      <c r="E804" s="87" t="s">
        <v>2685</v>
      </c>
      <c r="F804" s="54" t="s">
        <v>894</v>
      </c>
      <c r="G804" s="87" t="s">
        <v>2581</v>
      </c>
      <c r="H804" s="87" t="s">
        <v>942</v>
      </c>
      <c r="I804" s="55" t="s">
        <v>1455</v>
      </c>
      <c r="J804" s="54" t="s">
        <v>2583</v>
      </c>
      <c r="K804" s="90" t="str">
        <f t="shared" si="12"/>
        <v>M</v>
      </c>
      <c r="L804">
        <v>581</v>
      </c>
    </row>
    <row r="805" spans="1:12" hidden="1">
      <c r="A805" s="81" t="s">
        <v>1972</v>
      </c>
      <c r="B805" s="88" t="str">
        <f>_xlfn.XLOOKUP(Tabla8[[#This Row],[Codigo Area Liquidacion]],TBLAREA[PLANTA],TBLAREA[PROG])</f>
        <v>01</v>
      </c>
      <c r="C805" s="54" t="s">
        <v>11</v>
      </c>
      <c r="D805" s="88" t="str">
        <f>Tabla8[[#This Row],[Numero Documento]]&amp;Tabla8[[#This Row],[PROG]]&amp;LEFT(Tabla8[[#This Row],[Tipo Empleado]],3)</f>
        <v>0040012856701FIJ</v>
      </c>
      <c r="E805" s="87" t="s">
        <v>1678</v>
      </c>
      <c r="F805" s="54" t="s">
        <v>55</v>
      </c>
      <c r="G805" s="87" t="s">
        <v>2581</v>
      </c>
      <c r="H805" s="87" t="s">
        <v>942</v>
      </c>
      <c r="I805" s="55" t="s">
        <v>1455</v>
      </c>
      <c r="J805" s="54" t="s">
        <v>2584</v>
      </c>
      <c r="K805" s="90" t="str">
        <f t="shared" si="12"/>
        <v>F</v>
      </c>
      <c r="L805">
        <v>588</v>
      </c>
    </row>
    <row r="806" spans="1:12" hidden="1">
      <c r="A806" s="81" t="s">
        <v>2410</v>
      </c>
      <c r="B806" s="88" t="str">
        <f>_xlfn.XLOOKUP(Tabla8[[#This Row],[Codigo Area Liquidacion]],TBLAREA[PLANTA],TBLAREA[PROG])</f>
        <v>01</v>
      </c>
      <c r="C806" s="54" t="s">
        <v>2518</v>
      </c>
      <c r="D806" s="88" t="str">
        <f>Tabla8[[#This Row],[Numero Documento]]&amp;Tabla8[[#This Row],[PROG]]&amp;LEFT(Tabla8[[#This Row],[Tipo Empleado]],3)</f>
        <v>0050046701401PER</v>
      </c>
      <c r="E806" s="87" t="s">
        <v>1543</v>
      </c>
      <c r="F806" s="54" t="s">
        <v>894</v>
      </c>
      <c r="G806" s="87" t="s">
        <v>2581</v>
      </c>
      <c r="H806" s="87" t="s">
        <v>942</v>
      </c>
      <c r="I806" s="55" t="s">
        <v>1455</v>
      </c>
      <c r="J806" s="54" t="s">
        <v>2584</v>
      </c>
      <c r="K806" s="90" t="str">
        <f t="shared" si="12"/>
        <v>F</v>
      </c>
      <c r="L806">
        <v>589</v>
      </c>
    </row>
    <row r="807" spans="1:12" hidden="1">
      <c r="A807" s="81" t="s">
        <v>2473</v>
      </c>
      <c r="B807" s="88" t="str">
        <f>_xlfn.XLOOKUP(Tabla8[[#This Row],[Codigo Area Liquidacion]],TBLAREA[PLANTA],TBLAREA[PROG])</f>
        <v>01</v>
      </c>
      <c r="C807" s="54" t="s">
        <v>2518</v>
      </c>
      <c r="D807" s="88" t="str">
        <f>Tabla8[[#This Row],[Numero Documento]]&amp;Tabla8[[#This Row],[PROG]]&amp;LEFT(Tabla8[[#This Row],[Tipo Empleado]],3)</f>
        <v>0050047280801PER</v>
      </c>
      <c r="E807" s="87" t="s">
        <v>1544</v>
      </c>
      <c r="F807" s="54" t="s">
        <v>894</v>
      </c>
      <c r="G807" s="87" t="s">
        <v>2581</v>
      </c>
      <c r="H807" s="87" t="s">
        <v>942</v>
      </c>
      <c r="I807" s="55" t="s">
        <v>1455</v>
      </c>
      <c r="J807" s="54" t="s">
        <v>2584</v>
      </c>
      <c r="K807" s="90" t="str">
        <f t="shared" si="12"/>
        <v>F</v>
      </c>
      <c r="L807">
        <v>590</v>
      </c>
    </row>
    <row r="808" spans="1:12" hidden="1">
      <c r="A808" s="81" t="s">
        <v>2477</v>
      </c>
      <c r="B808" s="88" t="str">
        <f>_xlfn.XLOOKUP(Tabla8[[#This Row],[Codigo Area Liquidacion]],TBLAREA[PLANTA],TBLAREA[PROG])</f>
        <v>01</v>
      </c>
      <c r="C808" s="54" t="s">
        <v>2518</v>
      </c>
      <c r="D808" s="88" t="str">
        <f>Tabla8[[#This Row],[Numero Documento]]&amp;Tabla8[[#This Row],[PROG]]&amp;LEFT(Tabla8[[#This Row],[Tipo Empleado]],3)</f>
        <v>0080022786001PER</v>
      </c>
      <c r="E808" s="87" t="s">
        <v>1545</v>
      </c>
      <c r="F808" s="54" t="s">
        <v>894</v>
      </c>
      <c r="G808" s="87" t="s">
        <v>2581</v>
      </c>
      <c r="H808" s="87" t="s">
        <v>942</v>
      </c>
      <c r="I808" s="55" t="s">
        <v>1455</v>
      </c>
      <c r="J808" s="54" t="s">
        <v>2583</v>
      </c>
      <c r="K808" s="90" t="str">
        <f t="shared" si="12"/>
        <v>M</v>
      </c>
      <c r="L808">
        <v>592</v>
      </c>
    </row>
    <row r="809" spans="1:12" hidden="1">
      <c r="A809" s="81" t="s">
        <v>3289</v>
      </c>
      <c r="B809" s="88" t="str">
        <f>_xlfn.XLOOKUP(Tabla8[[#This Row],[Codigo Area Liquidacion]],TBLAREA[PLANTA],TBLAREA[PROG])</f>
        <v>01</v>
      </c>
      <c r="C809" s="54" t="s">
        <v>2518</v>
      </c>
      <c r="D809" s="88" t="str">
        <f>Tabla8[[#This Row],[Numero Documento]]&amp;Tabla8[[#This Row],[PROG]]&amp;LEFT(Tabla8[[#This Row],[Tipo Empleado]],3)</f>
        <v>0080024281001PER</v>
      </c>
      <c r="E809" s="87" t="s">
        <v>3288</v>
      </c>
      <c r="F809" s="54" t="s">
        <v>894</v>
      </c>
      <c r="G809" s="87" t="s">
        <v>2581</v>
      </c>
      <c r="H809" s="87" t="s">
        <v>942</v>
      </c>
      <c r="I809" s="55" t="s">
        <v>1455</v>
      </c>
      <c r="J809" s="54" t="s">
        <v>2583</v>
      </c>
      <c r="K809" s="90" t="str">
        <f t="shared" si="12"/>
        <v>M</v>
      </c>
      <c r="L809">
        <v>593</v>
      </c>
    </row>
    <row r="810" spans="1:12" hidden="1">
      <c r="A810" s="81" t="s">
        <v>2445</v>
      </c>
      <c r="B810" s="88" t="str">
        <f>_xlfn.XLOOKUP(Tabla8[[#This Row],[Codigo Area Liquidacion]],TBLAREA[PLANTA],TBLAREA[PROG])</f>
        <v>01</v>
      </c>
      <c r="C810" s="54" t="s">
        <v>2518</v>
      </c>
      <c r="D810" s="88" t="str">
        <f>Tabla8[[#This Row],[Numero Documento]]&amp;Tabla8[[#This Row],[PROG]]&amp;LEFT(Tabla8[[#This Row],[Tipo Empleado]],3)</f>
        <v>0080032966601PER</v>
      </c>
      <c r="E810" s="87" t="s">
        <v>978</v>
      </c>
      <c r="F810" s="54" t="s">
        <v>894</v>
      </c>
      <c r="G810" s="87" t="s">
        <v>2581</v>
      </c>
      <c r="H810" s="87" t="s">
        <v>942</v>
      </c>
      <c r="I810" s="55" t="s">
        <v>1455</v>
      </c>
      <c r="J810" s="54" t="s">
        <v>2584</v>
      </c>
      <c r="K810" s="90" t="str">
        <f t="shared" si="12"/>
        <v>F</v>
      </c>
      <c r="L810">
        <v>595</v>
      </c>
    </row>
    <row r="811" spans="1:12" hidden="1">
      <c r="A811" s="81" t="s">
        <v>2496</v>
      </c>
      <c r="B811" s="88" t="str">
        <f>_xlfn.XLOOKUP(Tabla8[[#This Row],[Codigo Area Liquidacion]],TBLAREA[PLANTA],TBLAREA[PROG])</f>
        <v>01</v>
      </c>
      <c r="C811" s="54" t="s">
        <v>2518</v>
      </c>
      <c r="D811" s="88" t="str">
        <f>Tabla8[[#This Row],[Numero Documento]]&amp;Tabla8[[#This Row],[PROG]]&amp;LEFT(Tabla8[[#This Row],[Tipo Empleado]],3)</f>
        <v>0100102593901PER</v>
      </c>
      <c r="E811" s="87" t="s">
        <v>1021</v>
      </c>
      <c r="F811" s="54" t="s">
        <v>894</v>
      </c>
      <c r="G811" s="87" t="s">
        <v>2581</v>
      </c>
      <c r="H811" s="87" t="s">
        <v>942</v>
      </c>
      <c r="I811" s="55" t="s">
        <v>1455</v>
      </c>
      <c r="J811" s="54" t="s">
        <v>2583</v>
      </c>
      <c r="K811" s="90" t="str">
        <f t="shared" si="12"/>
        <v>M</v>
      </c>
      <c r="L811">
        <v>601</v>
      </c>
    </row>
    <row r="812" spans="1:12" hidden="1">
      <c r="A812" s="81" t="s">
        <v>2455</v>
      </c>
      <c r="B812" s="88" t="str">
        <f>_xlfn.XLOOKUP(Tabla8[[#This Row],[Codigo Area Liquidacion]],TBLAREA[PLANTA],TBLAREA[PROG])</f>
        <v>01</v>
      </c>
      <c r="C812" s="54" t="s">
        <v>2518</v>
      </c>
      <c r="D812" s="88" t="str">
        <f>Tabla8[[#This Row],[Numero Documento]]&amp;Tabla8[[#This Row],[PROG]]&amp;LEFT(Tabla8[[#This Row],[Tipo Empleado]],3)</f>
        <v>0100117383801PER</v>
      </c>
      <c r="E812" s="87" t="s">
        <v>1546</v>
      </c>
      <c r="F812" s="54" t="s">
        <v>894</v>
      </c>
      <c r="G812" s="87" t="s">
        <v>2581</v>
      </c>
      <c r="H812" s="87" t="s">
        <v>942</v>
      </c>
      <c r="I812" s="55" t="s">
        <v>1455</v>
      </c>
      <c r="J812" s="54" t="s">
        <v>2583</v>
      </c>
      <c r="K812" s="90" t="str">
        <f t="shared" si="12"/>
        <v>M</v>
      </c>
      <c r="L812">
        <v>607</v>
      </c>
    </row>
    <row r="813" spans="1:12" hidden="1">
      <c r="A813" s="81" t="s">
        <v>1821</v>
      </c>
      <c r="B813" s="88" t="str">
        <f>_xlfn.XLOOKUP(Tabla8[[#This Row],[Codigo Area Liquidacion]],TBLAREA[PLANTA],TBLAREA[PROG])</f>
        <v>01</v>
      </c>
      <c r="C813" s="54" t="s">
        <v>11</v>
      </c>
      <c r="D813" s="88" t="str">
        <f>Tabla8[[#This Row],[Numero Documento]]&amp;Tabla8[[#This Row],[PROG]]&amp;LEFT(Tabla8[[#This Row],[Tipo Empleado]],3)</f>
        <v>0110021388101FIJ</v>
      </c>
      <c r="E813" s="87" t="s">
        <v>651</v>
      </c>
      <c r="F813" s="54" t="s">
        <v>652</v>
      </c>
      <c r="G813" s="87" t="s">
        <v>2581</v>
      </c>
      <c r="H813" s="87" t="s">
        <v>942</v>
      </c>
      <c r="I813" s="55" t="s">
        <v>1455</v>
      </c>
      <c r="J813" s="54" t="s">
        <v>2583</v>
      </c>
      <c r="K813" s="90" t="str">
        <f t="shared" si="12"/>
        <v>M</v>
      </c>
      <c r="L813">
        <v>610</v>
      </c>
    </row>
    <row r="814" spans="1:12" hidden="1">
      <c r="A814" s="83" t="s">
        <v>2478</v>
      </c>
      <c r="B814" s="89" t="str">
        <f>_xlfn.XLOOKUP(Tabla8[[#This Row],[Codigo Area Liquidacion]],TBLAREA[PLANTA],TBLAREA[PROG])</f>
        <v>01</v>
      </c>
      <c r="C814" s="54" t="s">
        <v>2518</v>
      </c>
      <c r="D814" s="88" t="str">
        <f>Tabla8[[#This Row],[Numero Documento]]&amp;Tabla8[[#This Row],[PROG]]&amp;LEFT(Tabla8[[#This Row],[Tipo Empleado]],3)</f>
        <v>0110029348701PER</v>
      </c>
      <c r="E814" s="87" t="s">
        <v>1689</v>
      </c>
      <c r="F814" s="54" t="s">
        <v>894</v>
      </c>
      <c r="G814" s="87" t="s">
        <v>2581</v>
      </c>
      <c r="H814" s="87" t="s">
        <v>942</v>
      </c>
      <c r="I814" s="55" t="s">
        <v>1455</v>
      </c>
      <c r="J814" s="54" t="s">
        <v>2583</v>
      </c>
      <c r="K814" s="90" t="str">
        <f t="shared" si="12"/>
        <v>M</v>
      </c>
      <c r="L814">
        <v>611</v>
      </c>
    </row>
    <row r="815" spans="1:12" hidden="1">
      <c r="A815" s="81" t="s">
        <v>2533</v>
      </c>
      <c r="B815" s="88" t="str">
        <f>_xlfn.XLOOKUP(Tabla8[[#This Row],[Codigo Area Liquidacion]],TBLAREA[PLANTA],TBLAREA[PROG])</f>
        <v>01</v>
      </c>
      <c r="C815" s="54" t="s">
        <v>2518</v>
      </c>
      <c r="D815" s="88" t="str">
        <f>Tabla8[[#This Row],[Numero Documento]]&amp;Tabla8[[#This Row],[PROG]]&amp;LEFT(Tabla8[[#This Row],[Tipo Empleado]],3)</f>
        <v>0110032055301PER</v>
      </c>
      <c r="E815" s="87" t="s">
        <v>2544</v>
      </c>
      <c r="F815" s="54" t="s">
        <v>894</v>
      </c>
      <c r="G815" s="87" t="s">
        <v>2581</v>
      </c>
      <c r="H815" s="87" t="s">
        <v>942</v>
      </c>
      <c r="I815" s="55" t="s">
        <v>1455</v>
      </c>
      <c r="J815" s="54" t="s">
        <v>2583</v>
      </c>
      <c r="K815" s="90" t="str">
        <f t="shared" si="12"/>
        <v>M</v>
      </c>
      <c r="L815">
        <v>612</v>
      </c>
    </row>
    <row r="816" spans="1:12" hidden="1">
      <c r="A816" s="81" t="s">
        <v>2426</v>
      </c>
      <c r="B816" s="88" t="str">
        <f>_xlfn.XLOOKUP(Tabla8[[#This Row],[Codigo Area Liquidacion]],TBLAREA[PLANTA],TBLAREA[PROG])</f>
        <v>01</v>
      </c>
      <c r="C816" s="54" t="s">
        <v>2518</v>
      </c>
      <c r="D816" s="88" t="str">
        <f>Tabla8[[#This Row],[Numero Documento]]&amp;Tabla8[[#This Row],[PROG]]&amp;LEFT(Tabla8[[#This Row],[Tipo Empleado]],3)</f>
        <v>0110034908101PER</v>
      </c>
      <c r="E816" s="87" t="s">
        <v>1428</v>
      </c>
      <c r="F816" s="54" t="s">
        <v>894</v>
      </c>
      <c r="G816" s="87" t="s">
        <v>2581</v>
      </c>
      <c r="H816" s="87" t="s">
        <v>942</v>
      </c>
      <c r="I816" s="55" t="s">
        <v>1455</v>
      </c>
      <c r="J816" s="54" t="s">
        <v>2583</v>
      </c>
      <c r="K816" s="90" t="str">
        <f t="shared" si="12"/>
        <v>M</v>
      </c>
      <c r="L816">
        <v>614</v>
      </c>
    </row>
    <row r="817" spans="1:12" hidden="1">
      <c r="A817" s="84" t="s">
        <v>2475</v>
      </c>
      <c r="B817" s="88" t="str">
        <f>_xlfn.XLOOKUP(Tabla8[[#This Row],[Codigo Area Liquidacion]],TBLAREA[PLANTA],TBLAREA[PROG])</f>
        <v>01</v>
      </c>
      <c r="C817" s="54" t="s">
        <v>2518</v>
      </c>
      <c r="D817" s="88" t="str">
        <f>Tabla8[[#This Row],[Numero Documento]]&amp;Tabla8[[#This Row],[PROG]]&amp;LEFT(Tabla8[[#This Row],[Tipo Empleado]],3)</f>
        <v>0110036485801PER</v>
      </c>
      <c r="E817" s="87" t="s">
        <v>1547</v>
      </c>
      <c r="F817" s="54" t="s">
        <v>894</v>
      </c>
      <c r="G817" s="87" t="s">
        <v>2581</v>
      </c>
      <c r="H817" s="87" t="s">
        <v>942</v>
      </c>
      <c r="I817" s="55" t="s">
        <v>1455</v>
      </c>
      <c r="J817" s="54" t="s">
        <v>2583</v>
      </c>
      <c r="K817" s="90" t="str">
        <f t="shared" si="12"/>
        <v>M</v>
      </c>
      <c r="L817">
        <v>615</v>
      </c>
    </row>
    <row r="818" spans="1:12" hidden="1">
      <c r="A818" s="81" t="s">
        <v>2714</v>
      </c>
      <c r="B818" s="88" t="str">
        <f>_xlfn.XLOOKUP(Tabla8[[#This Row],[Codigo Area Liquidacion]],TBLAREA[PLANTA],TBLAREA[PROG])</f>
        <v>01</v>
      </c>
      <c r="C818" s="54" t="s">
        <v>2518</v>
      </c>
      <c r="D818" s="88" t="str">
        <f>Tabla8[[#This Row],[Numero Documento]]&amp;Tabla8[[#This Row],[PROG]]&amp;LEFT(Tabla8[[#This Row],[Tipo Empleado]],3)</f>
        <v>0110039393101PER</v>
      </c>
      <c r="E818" s="87" t="s">
        <v>2686</v>
      </c>
      <c r="F818" s="54" t="s">
        <v>894</v>
      </c>
      <c r="G818" s="87" t="s">
        <v>2581</v>
      </c>
      <c r="H818" s="87" t="s">
        <v>942</v>
      </c>
      <c r="I818" s="55" t="s">
        <v>1455</v>
      </c>
      <c r="J818" s="54" t="s">
        <v>2583</v>
      </c>
      <c r="K818" s="90" t="str">
        <f t="shared" si="12"/>
        <v>M</v>
      </c>
      <c r="L818">
        <v>616</v>
      </c>
    </row>
    <row r="819" spans="1:12" hidden="1">
      <c r="A819" s="81" t="s">
        <v>2408</v>
      </c>
      <c r="B819" s="88" t="str">
        <f>_xlfn.XLOOKUP(Tabla8[[#This Row],[Codigo Area Liquidacion]],TBLAREA[PLANTA],TBLAREA[PROG])</f>
        <v>01</v>
      </c>
      <c r="C819" s="54" t="s">
        <v>2518</v>
      </c>
      <c r="D819" s="88" t="str">
        <f>Tabla8[[#This Row],[Numero Documento]]&amp;Tabla8[[#This Row],[PROG]]&amp;LEFT(Tabla8[[#This Row],[Tipo Empleado]],3)</f>
        <v>0110042861201PER</v>
      </c>
      <c r="E819" s="87" t="s">
        <v>1548</v>
      </c>
      <c r="F819" s="54" t="s">
        <v>894</v>
      </c>
      <c r="G819" s="87" t="s">
        <v>2581</v>
      </c>
      <c r="H819" s="87" t="s">
        <v>942</v>
      </c>
      <c r="I819" s="55" t="s">
        <v>1455</v>
      </c>
      <c r="J819" s="54" t="s">
        <v>2583</v>
      </c>
      <c r="K819" s="90" t="str">
        <f t="shared" si="12"/>
        <v>M</v>
      </c>
      <c r="L819">
        <v>618</v>
      </c>
    </row>
    <row r="820" spans="1:12" hidden="1">
      <c r="A820" s="81" t="s">
        <v>2468</v>
      </c>
      <c r="B820" s="88" t="str">
        <f>_xlfn.XLOOKUP(Tabla8[[#This Row],[Codigo Area Liquidacion]],TBLAREA[PLANTA],TBLAREA[PROG])</f>
        <v>01</v>
      </c>
      <c r="C820" s="54" t="s">
        <v>2518</v>
      </c>
      <c r="D820" s="88" t="str">
        <f>Tabla8[[#This Row],[Numero Documento]]&amp;Tabla8[[#This Row],[PROG]]&amp;LEFT(Tabla8[[#This Row],[Tipo Empleado]],3)</f>
        <v>0120082004901PER</v>
      </c>
      <c r="E820" s="87" t="s">
        <v>1549</v>
      </c>
      <c r="F820" s="54" t="s">
        <v>894</v>
      </c>
      <c r="G820" s="87" t="s">
        <v>2581</v>
      </c>
      <c r="H820" s="87" t="s">
        <v>942</v>
      </c>
      <c r="I820" s="55" t="s">
        <v>1455</v>
      </c>
      <c r="J820" s="54" t="s">
        <v>2583</v>
      </c>
      <c r="K820" s="90" t="str">
        <f t="shared" si="12"/>
        <v>M</v>
      </c>
      <c r="L820">
        <v>624</v>
      </c>
    </row>
    <row r="821" spans="1:12" hidden="1">
      <c r="A821" s="81" t="s">
        <v>2657</v>
      </c>
      <c r="B821" s="88" t="str">
        <f>_xlfn.XLOOKUP(Tabla8[[#This Row],[Codigo Area Liquidacion]],TBLAREA[PLANTA],TBLAREA[PROG])</f>
        <v>01</v>
      </c>
      <c r="C821" s="54" t="s">
        <v>2518</v>
      </c>
      <c r="D821" s="88" t="str">
        <f>Tabla8[[#This Row],[Numero Documento]]&amp;Tabla8[[#This Row],[PROG]]&amp;LEFT(Tabla8[[#This Row],[Tipo Empleado]],3)</f>
        <v>0120094555601PER</v>
      </c>
      <c r="E821" s="87" t="s">
        <v>2643</v>
      </c>
      <c r="F821" s="54" t="s">
        <v>894</v>
      </c>
      <c r="G821" s="87" t="s">
        <v>2581</v>
      </c>
      <c r="H821" s="87" t="s">
        <v>942</v>
      </c>
      <c r="I821" s="55" t="s">
        <v>1455</v>
      </c>
      <c r="J821" s="54" t="s">
        <v>2583</v>
      </c>
      <c r="K821" s="90" t="str">
        <f t="shared" si="12"/>
        <v>M</v>
      </c>
      <c r="L821">
        <v>629</v>
      </c>
    </row>
    <row r="822" spans="1:12" hidden="1">
      <c r="A822" s="81" t="s">
        <v>2390</v>
      </c>
      <c r="B822" s="88" t="str">
        <f>_xlfn.XLOOKUP(Tabla8[[#This Row],[Codigo Area Liquidacion]],TBLAREA[PLANTA],TBLAREA[PROG])</f>
        <v>01</v>
      </c>
      <c r="C822" s="54" t="s">
        <v>2519</v>
      </c>
      <c r="D822" s="88" t="str">
        <f>Tabla8[[#This Row],[Numero Documento]]&amp;Tabla8[[#This Row],[PROG]]&amp;LEFT(Tabla8[[#This Row],[Tipo Empleado]],3)</f>
        <v>0130006496901TRA</v>
      </c>
      <c r="E822" s="87" t="s">
        <v>866</v>
      </c>
      <c r="F822" s="54" t="s">
        <v>392</v>
      </c>
      <c r="G822" s="87" t="s">
        <v>2581</v>
      </c>
      <c r="H822" s="87" t="s">
        <v>942</v>
      </c>
      <c r="I822" s="55" t="s">
        <v>1455</v>
      </c>
      <c r="J822" s="54" t="s">
        <v>2583</v>
      </c>
      <c r="K822" s="90" t="str">
        <f t="shared" si="12"/>
        <v>M</v>
      </c>
      <c r="L822">
        <v>632</v>
      </c>
    </row>
    <row r="823" spans="1:12" hidden="1">
      <c r="A823" s="81" t="s">
        <v>1101</v>
      </c>
      <c r="B823" s="88" t="str">
        <f>_xlfn.XLOOKUP(Tabla8[[#This Row],[Codigo Area Liquidacion]],TBLAREA[PLANTA],TBLAREA[PROG])</f>
        <v>01</v>
      </c>
      <c r="C823" s="54" t="s">
        <v>11</v>
      </c>
      <c r="D823" s="88" t="str">
        <f>Tabla8[[#This Row],[Numero Documento]]&amp;Tabla8[[#This Row],[PROG]]&amp;LEFT(Tabla8[[#This Row],[Tipo Empleado]],3)</f>
        <v>0130012482101FIJ</v>
      </c>
      <c r="E823" s="87" t="s">
        <v>643</v>
      </c>
      <c r="F823" s="54" t="s">
        <v>8</v>
      </c>
      <c r="G823" s="87" t="s">
        <v>2581</v>
      </c>
      <c r="H823" s="87" t="s">
        <v>942</v>
      </c>
      <c r="I823" s="55" t="s">
        <v>1455</v>
      </c>
      <c r="J823" s="54" t="s">
        <v>2583</v>
      </c>
      <c r="K823" s="90" t="str">
        <f t="shared" si="12"/>
        <v>M</v>
      </c>
      <c r="L823">
        <v>634</v>
      </c>
    </row>
    <row r="824" spans="1:12" hidden="1">
      <c r="A824" s="81" t="s">
        <v>2534</v>
      </c>
      <c r="B824" s="88" t="str">
        <f>_xlfn.XLOOKUP(Tabla8[[#This Row],[Codigo Area Liquidacion]],TBLAREA[PLANTA],TBLAREA[PROG])</f>
        <v>01</v>
      </c>
      <c r="C824" s="54" t="s">
        <v>2518</v>
      </c>
      <c r="D824" s="88" t="str">
        <f>Tabla8[[#This Row],[Numero Documento]]&amp;Tabla8[[#This Row],[PROG]]&amp;LEFT(Tabla8[[#This Row],[Tipo Empleado]],3)</f>
        <v>0160011657601PER</v>
      </c>
      <c r="E824" s="87" t="s">
        <v>2545</v>
      </c>
      <c r="F824" s="54" t="s">
        <v>894</v>
      </c>
      <c r="G824" s="87" t="s">
        <v>2581</v>
      </c>
      <c r="H824" s="87" t="s">
        <v>942</v>
      </c>
      <c r="I824" s="55" t="s">
        <v>1455</v>
      </c>
      <c r="J824" s="54" t="s">
        <v>2583</v>
      </c>
      <c r="K824" s="90" t="str">
        <f t="shared" si="12"/>
        <v>M</v>
      </c>
      <c r="L824">
        <v>641</v>
      </c>
    </row>
    <row r="825" spans="1:12" hidden="1">
      <c r="A825" s="81" t="s">
        <v>3218</v>
      </c>
      <c r="B825" s="88" t="str">
        <f>_xlfn.XLOOKUP(Tabla8[[#This Row],[Codigo Area Liquidacion]],TBLAREA[PLANTA],TBLAREA[PROG])</f>
        <v>01</v>
      </c>
      <c r="C825" s="54" t="s">
        <v>2518</v>
      </c>
      <c r="D825" s="88" t="str">
        <f>Tabla8[[#This Row],[Numero Documento]]&amp;Tabla8[[#This Row],[PROG]]&amp;LEFT(Tabla8[[#This Row],[Tipo Empleado]],3)</f>
        <v>0160014948601PER</v>
      </c>
      <c r="E825" s="87" t="s">
        <v>3235</v>
      </c>
      <c r="F825" s="54" t="s">
        <v>894</v>
      </c>
      <c r="G825" s="87" t="s">
        <v>2581</v>
      </c>
      <c r="H825" s="87" t="s">
        <v>942</v>
      </c>
      <c r="I825" s="55" t="s">
        <v>1455</v>
      </c>
      <c r="J825" s="54" t="s">
        <v>2584</v>
      </c>
      <c r="K825" s="90" t="str">
        <f t="shared" si="12"/>
        <v>F</v>
      </c>
      <c r="L825">
        <v>642</v>
      </c>
    </row>
    <row r="826" spans="1:12" hidden="1">
      <c r="A826" s="81" t="s">
        <v>2658</v>
      </c>
      <c r="B826" s="88" t="str">
        <f>_xlfn.XLOOKUP(Tabla8[[#This Row],[Codigo Area Liquidacion]],TBLAREA[PLANTA],TBLAREA[PROG])</f>
        <v>01</v>
      </c>
      <c r="C826" s="54" t="s">
        <v>2518</v>
      </c>
      <c r="D826" s="88" t="str">
        <f>Tabla8[[#This Row],[Numero Documento]]&amp;Tabla8[[#This Row],[PROG]]&amp;LEFT(Tabla8[[#This Row],[Tipo Empleado]],3)</f>
        <v>0160015037701PER</v>
      </c>
      <c r="E826" s="87" t="s">
        <v>2644</v>
      </c>
      <c r="F826" s="54" t="s">
        <v>894</v>
      </c>
      <c r="G826" s="87" t="s">
        <v>2581</v>
      </c>
      <c r="H826" s="87" t="s">
        <v>942</v>
      </c>
      <c r="I826" s="55" t="s">
        <v>1455</v>
      </c>
      <c r="J826" s="54" t="s">
        <v>2583</v>
      </c>
      <c r="K826" s="90" t="str">
        <f t="shared" si="12"/>
        <v>M</v>
      </c>
      <c r="L826">
        <v>643</v>
      </c>
    </row>
    <row r="827" spans="1:12" hidden="1">
      <c r="A827" s="81" t="s">
        <v>2492</v>
      </c>
      <c r="B827" s="88" t="str">
        <f>_xlfn.XLOOKUP(Tabla8[[#This Row],[Codigo Area Liquidacion]],TBLAREA[PLANTA],TBLAREA[PROG])</f>
        <v>01</v>
      </c>
      <c r="C827" s="54" t="s">
        <v>2518</v>
      </c>
      <c r="D827" s="88" t="str">
        <f>Tabla8[[#This Row],[Numero Documento]]&amp;Tabla8[[#This Row],[PROG]]&amp;LEFT(Tabla8[[#This Row],[Tipo Empleado]],3)</f>
        <v>0160015361101PER</v>
      </c>
      <c r="E827" s="87" t="s">
        <v>976</v>
      </c>
      <c r="F827" s="54" t="s">
        <v>894</v>
      </c>
      <c r="G827" s="87" t="s">
        <v>2581</v>
      </c>
      <c r="H827" s="87" t="s">
        <v>942</v>
      </c>
      <c r="I827" s="55" t="s">
        <v>1455</v>
      </c>
      <c r="J827" s="54" t="s">
        <v>2583</v>
      </c>
      <c r="K827" s="90" t="str">
        <f t="shared" si="12"/>
        <v>M</v>
      </c>
      <c r="L827">
        <v>644</v>
      </c>
    </row>
    <row r="828" spans="1:12" hidden="1">
      <c r="A828" s="81" t="s">
        <v>2414</v>
      </c>
      <c r="B828" s="88" t="str">
        <f>_xlfn.XLOOKUP(Tabla8[[#This Row],[Codigo Area Liquidacion]],TBLAREA[PLANTA],TBLAREA[PROG])</f>
        <v>01</v>
      </c>
      <c r="C828" s="54" t="s">
        <v>2518</v>
      </c>
      <c r="D828" s="88" t="str">
        <f>Tabla8[[#This Row],[Numero Documento]]&amp;Tabla8[[#This Row],[PROG]]&amp;LEFT(Tabla8[[#This Row],[Tipo Empleado]],3)</f>
        <v>0160015390001PER</v>
      </c>
      <c r="E828" s="87" t="s">
        <v>895</v>
      </c>
      <c r="F828" s="54" t="s">
        <v>894</v>
      </c>
      <c r="G828" s="87" t="s">
        <v>2581</v>
      </c>
      <c r="H828" s="87" t="s">
        <v>942</v>
      </c>
      <c r="I828" s="55" t="s">
        <v>1455</v>
      </c>
      <c r="J828" s="54" t="s">
        <v>2583</v>
      </c>
      <c r="K828" s="90" t="str">
        <f t="shared" si="12"/>
        <v>M</v>
      </c>
      <c r="L828">
        <v>645</v>
      </c>
    </row>
    <row r="829" spans="1:12" hidden="1">
      <c r="A829" s="81" t="s">
        <v>2470</v>
      </c>
      <c r="B829" s="88" t="str">
        <f>_xlfn.XLOOKUP(Tabla8[[#This Row],[Codigo Area Liquidacion]],TBLAREA[PLANTA],TBLAREA[PROG])</f>
        <v>01</v>
      </c>
      <c r="C829" s="54" t="s">
        <v>2518</v>
      </c>
      <c r="D829" s="88" t="str">
        <f>Tabla8[[#This Row],[Numero Documento]]&amp;Tabla8[[#This Row],[PROG]]&amp;LEFT(Tabla8[[#This Row],[Tipo Empleado]],3)</f>
        <v>0160016905401PER</v>
      </c>
      <c r="E829" s="87" t="s">
        <v>898</v>
      </c>
      <c r="F829" s="54" t="s">
        <v>894</v>
      </c>
      <c r="G829" s="87" t="s">
        <v>2581</v>
      </c>
      <c r="H829" s="87" t="s">
        <v>942</v>
      </c>
      <c r="I829" s="55" t="s">
        <v>1455</v>
      </c>
      <c r="J829" s="54" t="s">
        <v>2583</v>
      </c>
      <c r="K829" s="90" t="str">
        <f t="shared" si="12"/>
        <v>M</v>
      </c>
      <c r="L829">
        <v>646</v>
      </c>
    </row>
    <row r="830" spans="1:12" hidden="1">
      <c r="A830" s="81" t="s">
        <v>2405</v>
      </c>
      <c r="B830" s="88" t="str">
        <f>_xlfn.XLOOKUP(Tabla8[[#This Row],[Codigo Area Liquidacion]],TBLAREA[PLANTA],TBLAREA[PROG])</f>
        <v>01</v>
      </c>
      <c r="C830" s="54" t="s">
        <v>2518</v>
      </c>
      <c r="D830" s="88" t="str">
        <f>Tabla8[[#This Row],[Numero Documento]]&amp;Tabla8[[#This Row],[PROG]]&amp;LEFT(Tabla8[[#This Row],[Tipo Empleado]],3)</f>
        <v>0160017104301PER</v>
      </c>
      <c r="E830" s="87" t="s">
        <v>935</v>
      </c>
      <c r="F830" s="54" t="s">
        <v>894</v>
      </c>
      <c r="G830" s="87" t="s">
        <v>2581</v>
      </c>
      <c r="H830" s="87" t="s">
        <v>942</v>
      </c>
      <c r="I830" s="55" t="s">
        <v>1455</v>
      </c>
      <c r="J830" s="54" t="s">
        <v>2583</v>
      </c>
      <c r="K830" s="90" t="str">
        <f t="shared" si="12"/>
        <v>M</v>
      </c>
      <c r="L830">
        <v>647</v>
      </c>
    </row>
    <row r="831" spans="1:12" hidden="1">
      <c r="A831" s="81" t="s">
        <v>2415</v>
      </c>
      <c r="B831" s="88" t="str">
        <f>_xlfn.XLOOKUP(Tabla8[[#This Row],[Codigo Area Liquidacion]],TBLAREA[PLANTA],TBLAREA[PROG])</f>
        <v>01</v>
      </c>
      <c r="C831" s="54" t="s">
        <v>2518</v>
      </c>
      <c r="D831" s="88" t="str">
        <f>Tabla8[[#This Row],[Numero Documento]]&amp;Tabla8[[#This Row],[PROG]]&amp;LEFT(Tabla8[[#This Row],[Tipo Empleado]],3)</f>
        <v>0160017215701PER</v>
      </c>
      <c r="E831" s="87" t="s">
        <v>1551</v>
      </c>
      <c r="F831" s="54" t="s">
        <v>894</v>
      </c>
      <c r="G831" s="87" t="s">
        <v>2581</v>
      </c>
      <c r="H831" s="87" t="s">
        <v>942</v>
      </c>
      <c r="I831" s="55" t="s">
        <v>1455</v>
      </c>
      <c r="J831" s="54" t="s">
        <v>2583</v>
      </c>
      <c r="K831" s="90" t="str">
        <f t="shared" si="12"/>
        <v>M</v>
      </c>
      <c r="L831">
        <v>648</v>
      </c>
    </row>
    <row r="832" spans="1:12" hidden="1">
      <c r="A832" s="81" t="s">
        <v>2423</v>
      </c>
      <c r="B832" s="88" t="str">
        <f>_xlfn.XLOOKUP(Tabla8[[#This Row],[Codigo Area Liquidacion]],TBLAREA[PLANTA],TBLAREA[PROG])</f>
        <v>01</v>
      </c>
      <c r="C832" s="54" t="s">
        <v>2518</v>
      </c>
      <c r="D832" s="88" t="str">
        <f>Tabla8[[#This Row],[Numero Documento]]&amp;Tabla8[[#This Row],[PROG]]&amp;LEFT(Tabla8[[#This Row],[Tipo Empleado]],3)</f>
        <v>0160017941801PER</v>
      </c>
      <c r="E832" s="87" t="s">
        <v>896</v>
      </c>
      <c r="F832" s="54" t="s">
        <v>894</v>
      </c>
      <c r="G832" s="87" t="s">
        <v>2581</v>
      </c>
      <c r="H832" s="87" t="s">
        <v>942</v>
      </c>
      <c r="I832" s="55" t="s">
        <v>1455</v>
      </c>
      <c r="J832" s="54" t="s">
        <v>2583</v>
      </c>
      <c r="K832" s="90" t="str">
        <f t="shared" si="12"/>
        <v>M</v>
      </c>
      <c r="L832">
        <v>650</v>
      </c>
    </row>
    <row r="833" spans="1:12" hidden="1">
      <c r="A833" s="81" t="s">
        <v>2573</v>
      </c>
      <c r="B833" s="88" t="str">
        <f>_xlfn.XLOOKUP(Tabla8[[#This Row],[Codigo Area Liquidacion]],TBLAREA[PLANTA],TBLAREA[PROG])</f>
        <v>01</v>
      </c>
      <c r="C833" s="54" t="s">
        <v>2518</v>
      </c>
      <c r="D833" s="88" t="str">
        <f>Tabla8[[#This Row],[Numero Documento]]&amp;Tabla8[[#This Row],[PROG]]&amp;LEFT(Tabla8[[#This Row],[Tipo Empleado]],3)</f>
        <v>0160018152101PER</v>
      </c>
      <c r="E833" s="87" t="s">
        <v>2572</v>
      </c>
      <c r="F833" s="54" t="s">
        <v>894</v>
      </c>
      <c r="G833" s="87" t="s">
        <v>2581</v>
      </c>
      <c r="H833" s="87" t="s">
        <v>942</v>
      </c>
      <c r="I833" s="55" t="s">
        <v>1455</v>
      </c>
      <c r="J833" s="54" t="s">
        <v>2583</v>
      </c>
      <c r="K833" s="90" t="str">
        <f t="shared" si="12"/>
        <v>M</v>
      </c>
      <c r="L833">
        <v>651</v>
      </c>
    </row>
    <row r="834" spans="1:12" hidden="1">
      <c r="A834" s="84" t="s">
        <v>1860</v>
      </c>
      <c r="B834" s="88" t="str">
        <f>_xlfn.XLOOKUP(Tabla8[[#This Row],[Codigo Area Liquidacion]],TBLAREA[PLANTA],TBLAREA[PROG])</f>
        <v>01</v>
      </c>
      <c r="C834" s="54" t="s">
        <v>11</v>
      </c>
      <c r="D834" s="88" t="str">
        <f>Tabla8[[#This Row],[Numero Documento]]&amp;Tabla8[[#This Row],[PROG]]&amp;LEFT(Tabla8[[#This Row],[Tipo Empleado]],3)</f>
        <v>0160018835101FIJ</v>
      </c>
      <c r="E834" s="87" t="s">
        <v>1025</v>
      </c>
      <c r="F834" s="54" t="s">
        <v>127</v>
      </c>
      <c r="G834" s="87" t="s">
        <v>2581</v>
      </c>
      <c r="H834" s="87" t="s">
        <v>942</v>
      </c>
      <c r="I834" s="55" t="s">
        <v>1455</v>
      </c>
      <c r="J834" s="54" t="s">
        <v>2583</v>
      </c>
      <c r="K834" s="90" t="str">
        <f t="shared" si="12"/>
        <v>M</v>
      </c>
      <c r="L834">
        <v>652</v>
      </c>
    </row>
    <row r="835" spans="1:12" hidden="1">
      <c r="A835" s="81" t="s">
        <v>2499</v>
      </c>
      <c r="B835" s="88" t="str">
        <f>_xlfn.XLOOKUP(Tabla8[[#This Row],[Codigo Area Liquidacion]],TBLAREA[PLANTA],TBLAREA[PROG])</f>
        <v>01</v>
      </c>
      <c r="C835" s="54" t="s">
        <v>2518</v>
      </c>
      <c r="D835" s="88" t="str">
        <f>Tabla8[[#This Row],[Numero Documento]]&amp;Tabla8[[#This Row],[PROG]]&amp;LEFT(Tabla8[[#This Row],[Tipo Empleado]],3)</f>
        <v>0160019768301PER</v>
      </c>
      <c r="E835" s="87" t="s">
        <v>962</v>
      </c>
      <c r="F835" s="54" t="s">
        <v>894</v>
      </c>
      <c r="G835" s="87" t="s">
        <v>2581</v>
      </c>
      <c r="H835" s="87" t="s">
        <v>942</v>
      </c>
      <c r="I835" s="55" t="s">
        <v>1455</v>
      </c>
      <c r="J835" s="54" t="s">
        <v>2583</v>
      </c>
      <c r="K835" s="90" t="str">
        <f t="shared" si="12"/>
        <v>M</v>
      </c>
      <c r="L835">
        <v>653</v>
      </c>
    </row>
    <row r="836" spans="1:12" hidden="1">
      <c r="A836" s="81" t="s">
        <v>2469</v>
      </c>
      <c r="B836" s="88" t="str">
        <f>_xlfn.XLOOKUP(Tabla8[[#This Row],[Codigo Area Liquidacion]],TBLAREA[PLANTA],TBLAREA[PROG])</f>
        <v>01</v>
      </c>
      <c r="C836" s="54" t="s">
        <v>2518</v>
      </c>
      <c r="D836" s="88" t="str">
        <f>Tabla8[[#This Row],[Numero Documento]]&amp;Tabla8[[#This Row],[PROG]]&amp;LEFT(Tabla8[[#This Row],[Tipo Empleado]],3)</f>
        <v>0170018870701PER</v>
      </c>
      <c r="E836" s="87" t="s">
        <v>1090</v>
      </c>
      <c r="F836" s="54" t="s">
        <v>894</v>
      </c>
      <c r="G836" s="87" t="s">
        <v>2581</v>
      </c>
      <c r="H836" s="87" t="s">
        <v>942</v>
      </c>
      <c r="I836" s="55" t="s">
        <v>1455</v>
      </c>
      <c r="J836" s="54" t="s">
        <v>2583</v>
      </c>
      <c r="K836" s="90" t="str">
        <f t="shared" ref="K836:K899" si="13">LEFT(J836,1)</f>
        <v>M</v>
      </c>
      <c r="L836">
        <v>656</v>
      </c>
    </row>
    <row r="837" spans="1:12" hidden="1">
      <c r="A837" s="81" t="s">
        <v>2404</v>
      </c>
      <c r="B837" s="88" t="str">
        <f>_xlfn.XLOOKUP(Tabla8[[#This Row],[Codigo Area Liquidacion]],TBLAREA[PLANTA],TBLAREA[PROG])</f>
        <v>01</v>
      </c>
      <c r="C837" s="54" t="s">
        <v>2518</v>
      </c>
      <c r="D837" s="88" t="str">
        <f>Tabla8[[#This Row],[Numero Documento]]&amp;Tabla8[[#This Row],[PROG]]&amp;LEFT(Tabla8[[#This Row],[Tipo Empleado]],3)</f>
        <v>0180062388401PER</v>
      </c>
      <c r="E837" s="87" t="s">
        <v>1747</v>
      </c>
      <c r="F837" s="54" t="s">
        <v>894</v>
      </c>
      <c r="G837" s="87" t="s">
        <v>2581</v>
      </c>
      <c r="H837" s="87" t="s">
        <v>942</v>
      </c>
      <c r="I837" s="55" t="s">
        <v>1455</v>
      </c>
      <c r="J837" s="54" t="s">
        <v>2583</v>
      </c>
      <c r="K837" s="90" t="str">
        <f t="shared" si="13"/>
        <v>M</v>
      </c>
      <c r="L837">
        <v>663</v>
      </c>
    </row>
    <row r="838" spans="1:12" hidden="1">
      <c r="A838" s="81" t="s">
        <v>2715</v>
      </c>
      <c r="B838" s="88" t="str">
        <f>_xlfn.XLOOKUP(Tabla8[[#This Row],[Codigo Area Liquidacion]],TBLAREA[PLANTA],TBLAREA[PROG])</f>
        <v>01</v>
      </c>
      <c r="C838" s="54" t="s">
        <v>2518</v>
      </c>
      <c r="D838" s="88" t="str">
        <f>Tabla8[[#This Row],[Numero Documento]]&amp;Tabla8[[#This Row],[PROG]]&amp;LEFT(Tabla8[[#This Row],[Tipo Empleado]],3)</f>
        <v>0180077958701PER</v>
      </c>
      <c r="E838" s="87" t="s">
        <v>2687</v>
      </c>
      <c r="F838" s="54" t="s">
        <v>894</v>
      </c>
      <c r="G838" s="87" t="s">
        <v>2581</v>
      </c>
      <c r="H838" s="87" t="s">
        <v>942</v>
      </c>
      <c r="I838" s="55" t="s">
        <v>1455</v>
      </c>
      <c r="J838" s="54" t="s">
        <v>2583</v>
      </c>
      <c r="K838" s="90" t="str">
        <f t="shared" si="13"/>
        <v>M</v>
      </c>
      <c r="L838">
        <v>666</v>
      </c>
    </row>
    <row r="839" spans="1:12" hidden="1">
      <c r="A839" s="81" t="s">
        <v>3140</v>
      </c>
      <c r="B839" s="88" t="str">
        <f>_xlfn.XLOOKUP(Tabla8[[#This Row],[Codigo Area Liquidacion]],TBLAREA[PLANTA],TBLAREA[PROG])</f>
        <v>01</v>
      </c>
      <c r="C839" s="54" t="s">
        <v>2518</v>
      </c>
      <c r="D839" s="88" t="str">
        <f>Tabla8[[#This Row],[Numero Documento]]&amp;Tabla8[[#This Row],[PROG]]&amp;LEFT(Tabla8[[#This Row],[Tipo Empleado]],3)</f>
        <v>0190019590801PER</v>
      </c>
      <c r="E839" s="87" t="s">
        <v>3160</v>
      </c>
      <c r="F839" s="54" t="s">
        <v>894</v>
      </c>
      <c r="G839" s="87" t="s">
        <v>2581</v>
      </c>
      <c r="H839" s="87" t="s">
        <v>942</v>
      </c>
      <c r="I839" s="55" t="s">
        <v>1455</v>
      </c>
      <c r="J839" s="54" t="s">
        <v>2583</v>
      </c>
      <c r="K839" s="90" t="str">
        <f t="shared" si="13"/>
        <v>M</v>
      </c>
      <c r="L839">
        <v>667</v>
      </c>
    </row>
    <row r="840" spans="1:12" hidden="1">
      <c r="A840" s="81" t="s">
        <v>2482</v>
      </c>
      <c r="B840" s="88" t="str">
        <f>_xlfn.XLOOKUP(Tabla8[[#This Row],[Codigo Area Liquidacion]],TBLAREA[PLANTA],TBLAREA[PROG])</f>
        <v>01</v>
      </c>
      <c r="C840" s="54" t="s">
        <v>2518</v>
      </c>
      <c r="D840" s="88" t="str">
        <f>Tabla8[[#This Row],[Numero Documento]]&amp;Tabla8[[#This Row],[PROG]]&amp;LEFT(Tabla8[[#This Row],[Tipo Empleado]],3)</f>
        <v>0200008824101PER</v>
      </c>
      <c r="E840" s="87" t="s">
        <v>1553</v>
      </c>
      <c r="F840" s="54" t="s">
        <v>894</v>
      </c>
      <c r="G840" s="87" t="s">
        <v>2581</v>
      </c>
      <c r="H840" s="87" t="s">
        <v>942</v>
      </c>
      <c r="I840" s="55" t="s">
        <v>1455</v>
      </c>
      <c r="J840" s="54" t="s">
        <v>2583</v>
      </c>
      <c r="K840" s="90" t="str">
        <f t="shared" si="13"/>
        <v>M</v>
      </c>
      <c r="L840">
        <v>668</v>
      </c>
    </row>
    <row r="841" spans="1:12" hidden="1">
      <c r="A841" s="81" t="s">
        <v>2464</v>
      </c>
      <c r="B841" s="88" t="str">
        <f>_xlfn.XLOOKUP(Tabla8[[#This Row],[Codigo Area Liquidacion]],TBLAREA[PLANTA],TBLAREA[PROG])</f>
        <v>01</v>
      </c>
      <c r="C841" s="54" t="s">
        <v>2518</v>
      </c>
      <c r="D841" s="88" t="str">
        <f>Tabla8[[#This Row],[Numero Documento]]&amp;Tabla8[[#This Row],[PROG]]&amp;LEFT(Tabla8[[#This Row],[Tipo Empleado]],3)</f>
        <v>0200008994201PER</v>
      </c>
      <c r="E841" s="87" t="s">
        <v>1554</v>
      </c>
      <c r="F841" s="54" t="s">
        <v>894</v>
      </c>
      <c r="G841" s="87" t="s">
        <v>2581</v>
      </c>
      <c r="H841" s="87" t="s">
        <v>942</v>
      </c>
      <c r="I841" s="55" t="s">
        <v>1455</v>
      </c>
      <c r="J841" s="54" t="s">
        <v>2583</v>
      </c>
      <c r="K841" s="90" t="str">
        <f t="shared" si="13"/>
        <v>M</v>
      </c>
      <c r="L841">
        <v>669</v>
      </c>
    </row>
    <row r="842" spans="1:12" hidden="1">
      <c r="A842" s="81" t="s">
        <v>2476</v>
      </c>
      <c r="B842" s="88" t="str">
        <f>_xlfn.XLOOKUP(Tabla8[[#This Row],[Codigo Area Liquidacion]],TBLAREA[PLANTA],TBLAREA[PROG])</f>
        <v>01</v>
      </c>
      <c r="C842" s="54" t="s">
        <v>2518</v>
      </c>
      <c r="D842" s="88" t="str">
        <f>Tabla8[[#This Row],[Numero Documento]]&amp;Tabla8[[#This Row],[PROG]]&amp;LEFT(Tabla8[[#This Row],[Tipo Empleado]],3)</f>
        <v>0200011698401PER</v>
      </c>
      <c r="E842" s="87" t="s">
        <v>977</v>
      </c>
      <c r="F842" s="54" t="s">
        <v>894</v>
      </c>
      <c r="G842" s="87" t="s">
        <v>2581</v>
      </c>
      <c r="H842" s="87" t="s">
        <v>942</v>
      </c>
      <c r="I842" s="55" t="s">
        <v>1455</v>
      </c>
      <c r="J842" s="54" t="s">
        <v>2583</v>
      </c>
      <c r="K842" s="90" t="str">
        <f t="shared" si="13"/>
        <v>M</v>
      </c>
      <c r="L842">
        <v>671</v>
      </c>
    </row>
    <row r="843" spans="1:12" hidden="1">
      <c r="A843" s="81" t="s">
        <v>2446</v>
      </c>
      <c r="B843" s="88" t="str">
        <f>_xlfn.XLOOKUP(Tabla8[[#This Row],[Codigo Area Liquidacion]],TBLAREA[PLANTA],TBLAREA[PROG])</f>
        <v>01</v>
      </c>
      <c r="C843" s="54" t="s">
        <v>2518</v>
      </c>
      <c r="D843" s="88" t="str">
        <f>Tabla8[[#This Row],[Numero Documento]]&amp;Tabla8[[#This Row],[PROG]]&amp;LEFT(Tabla8[[#This Row],[Tipo Empleado]],3)</f>
        <v>0200012262801PER</v>
      </c>
      <c r="E843" s="87" t="s">
        <v>1555</v>
      </c>
      <c r="F843" s="54" t="s">
        <v>894</v>
      </c>
      <c r="G843" s="87" t="s">
        <v>2581</v>
      </c>
      <c r="H843" s="87" t="s">
        <v>942</v>
      </c>
      <c r="I843" s="55" t="s">
        <v>1455</v>
      </c>
      <c r="J843" s="54" t="s">
        <v>2583</v>
      </c>
      <c r="K843" s="90" t="str">
        <f t="shared" si="13"/>
        <v>M</v>
      </c>
      <c r="L843">
        <v>672</v>
      </c>
    </row>
    <row r="844" spans="1:12" hidden="1">
      <c r="A844" s="81" t="s">
        <v>2453</v>
      </c>
      <c r="B844" s="88" t="str">
        <f>_xlfn.XLOOKUP(Tabla8[[#This Row],[Codigo Area Liquidacion]],TBLAREA[PLANTA],TBLAREA[PROG])</f>
        <v>01</v>
      </c>
      <c r="C844" s="54" t="s">
        <v>2518</v>
      </c>
      <c r="D844" s="88" t="str">
        <f>Tabla8[[#This Row],[Numero Documento]]&amp;Tabla8[[#This Row],[PROG]]&amp;LEFT(Tabla8[[#This Row],[Tipo Empleado]],3)</f>
        <v>0200012918501PER</v>
      </c>
      <c r="E844" s="87" t="s">
        <v>1556</v>
      </c>
      <c r="F844" s="54" t="s">
        <v>894</v>
      </c>
      <c r="G844" s="87" t="s">
        <v>2581</v>
      </c>
      <c r="H844" s="87" t="s">
        <v>942</v>
      </c>
      <c r="I844" s="55" t="s">
        <v>1455</v>
      </c>
      <c r="J844" s="54" t="s">
        <v>2583</v>
      </c>
      <c r="K844" s="90" t="str">
        <f t="shared" si="13"/>
        <v>M</v>
      </c>
      <c r="L844">
        <v>673</v>
      </c>
    </row>
    <row r="845" spans="1:12" hidden="1">
      <c r="A845" s="81" t="s">
        <v>2561</v>
      </c>
      <c r="B845" s="88" t="str">
        <f>_xlfn.XLOOKUP(Tabla8[[#This Row],[Codigo Area Liquidacion]],TBLAREA[PLANTA],TBLAREA[PROG])</f>
        <v>01</v>
      </c>
      <c r="C845" s="54" t="s">
        <v>2510</v>
      </c>
      <c r="D845" s="88" t="str">
        <f>Tabla8[[#This Row],[Numero Documento]]&amp;Tabla8[[#This Row],[PROG]]&amp;LEFT(Tabla8[[#This Row],[Tipo Empleado]],3)</f>
        <v>0200017517001EMP</v>
      </c>
      <c r="E845" s="87" t="s">
        <v>2560</v>
      </c>
      <c r="F845" s="54" t="s">
        <v>2562</v>
      </c>
      <c r="G845" s="87" t="s">
        <v>2581</v>
      </c>
      <c r="H845" s="87" t="s">
        <v>942</v>
      </c>
      <c r="I845" s="55" t="s">
        <v>1455</v>
      </c>
      <c r="J845" s="54" t="s">
        <v>2584</v>
      </c>
      <c r="K845" s="90" t="str">
        <f t="shared" si="13"/>
        <v>F</v>
      </c>
      <c r="L845">
        <v>674</v>
      </c>
    </row>
    <row r="846" spans="1:12" hidden="1">
      <c r="A846" s="81" t="s">
        <v>1959</v>
      </c>
      <c r="B846" s="88" t="str">
        <f>_xlfn.XLOOKUP(Tabla8[[#This Row],[Codigo Area Liquidacion]],TBLAREA[PLANTA],TBLAREA[PROG])</f>
        <v>01</v>
      </c>
      <c r="C846" s="54" t="s">
        <v>11</v>
      </c>
      <c r="D846" s="88" t="str">
        <f>Tabla8[[#This Row],[Numero Documento]]&amp;Tabla8[[#This Row],[PROG]]&amp;LEFT(Tabla8[[#This Row],[Tipo Empleado]],3)</f>
        <v>0250041720501FIJ</v>
      </c>
      <c r="E846" s="87" t="s">
        <v>816</v>
      </c>
      <c r="F846" s="54" t="s">
        <v>246</v>
      </c>
      <c r="G846" s="87" t="s">
        <v>2581</v>
      </c>
      <c r="H846" s="87" t="s">
        <v>942</v>
      </c>
      <c r="I846" s="55" t="s">
        <v>1455</v>
      </c>
      <c r="J846" s="54" t="s">
        <v>2583</v>
      </c>
      <c r="K846" s="90" t="str">
        <f t="shared" si="13"/>
        <v>M</v>
      </c>
      <c r="L846">
        <v>686</v>
      </c>
    </row>
    <row r="847" spans="1:12" hidden="1">
      <c r="A847" s="81" t="s">
        <v>2716</v>
      </c>
      <c r="B847" s="88" t="str">
        <f>_xlfn.XLOOKUP(Tabla8[[#This Row],[Codigo Area Liquidacion]],TBLAREA[PLANTA],TBLAREA[PROG])</f>
        <v>01</v>
      </c>
      <c r="C847" s="54" t="s">
        <v>2518</v>
      </c>
      <c r="D847" s="88" t="str">
        <f>Tabla8[[#This Row],[Numero Documento]]&amp;Tabla8[[#This Row],[PROG]]&amp;LEFT(Tabla8[[#This Row],[Tipo Empleado]],3)</f>
        <v>0260136992501PER</v>
      </c>
      <c r="E847" s="87" t="s">
        <v>2688</v>
      </c>
      <c r="F847" s="54" t="s">
        <v>894</v>
      </c>
      <c r="G847" s="87" t="s">
        <v>2581</v>
      </c>
      <c r="H847" s="87" t="s">
        <v>942</v>
      </c>
      <c r="I847" s="55" t="s">
        <v>1455</v>
      </c>
      <c r="J847" s="54" t="s">
        <v>2583</v>
      </c>
      <c r="K847" s="90" t="str">
        <f t="shared" si="13"/>
        <v>M</v>
      </c>
      <c r="L847">
        <v>694</v>
      </c>
    </row>
    <row r="848" spans="1:12" hidden="1">
      <c r="A848" s="81" t="s">
        <v>2438</v>
      </c>
      <c r="B848" s="88" t="str">
        <f>_xlfn.XLOOKUP(Tabla8[[#This Row],[Codigo Area Liquidacion]],TBLAREA[PLANTA],TBLAREA[PROG])</f>
        <v>01</v>
      </c>
      <c r="C848" s="54" t="s">
        <v>2518</v>
      </c>
      <c r="D848" s="88" t="str">
        <f>Tabla8[[#This Row],[Numero Documento]]&amp;Tabla8[[#This Row],[PROG]]&amp;LEFT(Tabla8[[#This Row],[Tipo Empleado]],3)</f>
        <v>0270028219301PER</v>
      </c>
      <c r="E848" s="87" t="s">
        <v>897</v>
      </c>
      <c r="F848" s="54" t="s">
        <v>894</v>
      </c>
      <c r="G848" s="87" t="s">
        <v>2581</v>
      </c>
      <c r="H848" s="87" t="s">
        <v>942</v>
      </c>
      <c r="I848" s="55" t="s">
        <v>1455</v>
      </c>
      <c r="J848" s="54" t="s">
        <v>2583</v>
      </c>
      <c r="K848" s="90" t="str">
        <f t="shared" si="13"/>
        <v>M</v>
      </c>
      <c r="L848">
        <v>698</v>
      </c>
    </row>
    <row r="849" spans="1:12" hidden="1">
      <c r="A849" s="81" t="s">
        <v>2488</v>
      </c>
      <c r="B849" s="88" t="str">
        <f>_xlfn.XLOOKUP(Tabla8[[#This Row],[Codigo Area Liquidacion]],TBLAREA[PLANTA],TBLAREA[PROG])</f>
        <v>01</v>
      </c>
      <c r="C849" s="54" t="s">
        <v>2518</v>
      </c>
      <c r="D849" s="88" t="str">
        <f>Tabla8[[#This Row],[Numero Documento]]&amp;Tabla8[[#This Row],[PROG]]&amp;LEFT(Tabla8[[#This Row],[Tipo Empleado]],3)</f>
        <v>0280062698401PER</v>
      </c>
      <c r="E849" s="87" t="s">
        <v>1440</v>
      </c>
      <c r="F849" s="54" t="s">
        <v>894</v>
      </c>
      <c r="G849" s="87" t="s">
        <v>2581</v>
      </c>
      <c r="H849" s="87" t="s">
        <v>942</v>
      </c>
      <c r="I849" s="55" t="s">
        <v>1455</v>
      </c>
      <c r="J849" s="54" t="s">
        <v>2583</v>
      </c>
      <c r="K849" s="90" t="str">
        <f t="shared" si="13"/>
        <v>M</v>
      </c>
      <c r="L849">
        <v>703</v>
      </c>
    </row>
    <row r="850" spans="1:12" hidden="1">
      <c r="A850" s="81" t="s">
        <v>1933</v>
      </c>
      <c r="B850" s="88" t="str">
        <f>_xlfn.XLOOKUP(Tabla8[[#This Row],[Codigo Area Liquidacion]],TBLAREA[PLANTA],TBLAREA[PROG])</f>
        <v>01</v>
      </c>
      <c r="C850" s="54" t="s">
        <v>11</v>
      </c>
      <c r="D850" s="88" t="str">
        <f>Tabla8[[#This Row],[Numero Documento]]&amp;Tabla8[[#This Row],[PROG]]&amp;LEFT(Tabla8[[#This Row],[Tipo Empleado]],3)</f>
        <v>0310408311201FIJ</v>
      </c>
      <c r="E850" s="87" t="s">
        <v>1013</v>
      </c>
      <c r="F850" s="54" t="s">
        <v>647</v>
      </c>
      <c r="G850" s="87" t="s">
        <v>2581</v>
      </c>
      <c r="H850" s="87" t="s">
        <v>942</v>
      </c>
      <c r="I850" s="55" t="s">
        <v>1455</v>
      </c>
      <c r="J850" s="54" t="s">
        <v>2583</v>
      </c>
      <c r="K850" s="90" t="str">
        <f t="shared" si="13"/>
        <v>M</v>
      </c>
      <c r="L850">
        <v>786</v>
      </c>
    </row>
    <row r="851" spans="1:12" hidden="1">
      <c r="A851" s="81" t="s">
        <v>2717</v>
      </c>
      <c r="B851" s="88" t="str">
        <f>_xlfn.XLOOKUP(Tabla8[[#This Row],[Codigo Area Liquidacion]],TBLAREA[PLANTA],TBLAREA[PROG])</f>
        <v>01</v>
      </c>
      <c r="C851" s="54" t="s">
        <v>2518</v>
      </c>
      <c r="D851" s="88" t="str">
        <f>Tabla8[[#This Row],[Numero Documento]]&amp;Tabla8[[#This Row],[PROG]]&amp;LEFT(Tabla8[[#This Row],[Tipo Empleado]],3)</f>
        <v>0310479872701PER</v>
      </c>
      <c r="E851" s="87" t="s">
        <v>2689</v>
      </c>
      <c r="F851" s="54" t="s">
        <v>894</v>
      </c>
      <c r="G851" s="87" t="s">
        <v>2581</v>
      </c>
      <c r="H851" s="87" t="s">
        <v>942</v>
      </c>
      <c r="I851" s="55" t="s">
        <v>1455</v>
      </c>
      <c r="J851" s="54" t="s">
        <v>2584</v>
      </c>
      <c r="K851" s="90" t="str">
        <f t="shared" si="13"/>
        <v>F</v>
      </c>
      <c r="L851">
        <v>799</v>
      </c>
    </row>
    <row r="852" spans="1:12" hidden="1">
      <c r="A852" s="81" t="s">
        <v>3279</v>
      </c>
      <c r="B852" s="88" t="str">
        <f>_xlfn.XLOOKUP(Tabla8[[#This Row],[Codigo Area Liquidacion]],TBLAREA[PLANTA],TBLAREA[PROG])</f>
        <v>01</v>
      </c>
      <c r="C852" s="54" t="s">
        <v>2518</v>
      </c>
      <c r="D852" s="88" t="str">
        <f>Tabla8[[#This Row],[Numero Documento]]&amp;Tabla8[[#This Row],[PROG]]&amp;LEFT(Tabla8[[#This Row],[Tipo Empleado]],3)</f>
        <v>0370090421601PER</v>
      </c>
      <c r="E852" s="87" t="s">
        <v>3278</v>
      </c>
      <c r="F852" s="54" t="s">
        <v>894</v>
      </c>
      <c r="G852" s="87" t="s">
        <v>2581</v>
      </c>
      <c r="H852" s="87" t="s">
        <v>942</v>
      </c>
      <c r="I852" s="55" t="s">
        <v>1455</v>
      </c>
      <c r="J852" s="54" t="s">
        <v>2583</v>
      </c>
      <c r="K852" s="90" t="str">
        <f t="shared" si="13"/>
        <v>M</v>
      </c>
      <c r="L852">
        <v>822</v>
      </c>
    </row>
    <row r="853" spans="1:12" hidden="1">
      <c r="A853" s="81" t="s">
        <v>2507</v>
      </c>
      <c r="B853" s="88" t="str">
        <f>_xlfn.XLOOKUP(Tabla8[[#This Row],[Codigo Area Liquidacion]],TBLAREA[PLANTA],TBLAREA[PROG])</f>
        <v>01</v>
      </c>
      <c r="C853" s="54" t="s">
        <v>2518</v>
      </c>
      <c r="D853" s="88" t="str">
        <f>Tabla8[[#This Row],[Numero Documento]]&amp;Tabla8[[#This Row],[PROG]]&amp;LEFT(Tabla8[[#This Row],[Tipo Empleado]],3)</f>
        <v>0440025509901PER</v>
      </c>
      <c r="E853" s="87" t="s">
        <v>899</v>
      </c>
      <c r="F853" s="54" t="s">
        <v>894</v>
      </c>
      <c r="G853" s="87" t="s">
        <v>2581</v>
      </c>
      <c r="H853" s="87" t="s">
        <v>942</v>
      </c>
      <c r="I853" s="55" t="s">
        <v>1455</v>
      </c>
      <c r="J853" s="54" t="s">
        <v>2583</v>
      </c>
      <c r="K853" s="90" t="str">
        <f t="shared" si="13"/>
        <v>M</v>
      </c>
      <c r="L853">
        <v>849</v>
      </c>
    </row>
    <row r="854" spans="1:12" hidden="1">
      <c r="A854" s="81" t="s">
        <v>2393</v>
      </c>
      <c r="B854" s="88" t="str">
        <f>_xlfn.XLOOKUP(Tabla8[[#This Row],[Codigo Area Liquidacion]],TBLAREA[PLANTA],TBLAREA[PROG])</f>
        <v>01</v>
      </c>
      <c r="C854" s="54" t="s">
        <v>2519</v>
      </c>
      <c r="D854" s="88" t="str">
        <f>Tabla8[[#This Row],[Numero Documento]]&amp;Tabla8[[#This Row],[PROG]]&amp;LEFT(Tabla8[[#This Row],[Tipo Empleado]],3)</f>
        <v>0470016313401TRA</v>
      </c>
      <c r="E854" s="87" t="s">
        <v>869</v>
      </c>
      <c r="F854" s="54" t="s">
        <v>870</v>
      </c>
      <c r="G854" s="87" t="s">
        <v>2581</v>
      </c>
      <c r="H854" s="87" t="s">
        <v>942</v>
      </c>
      <c r="I854" s="55" t="s">
        <v>1455</v>
      </c>
      <c r="J854" s="54" t="s">
        <v>2583</v>
      </c>
      <c r="K854" s="90" t="str">
        <f t="shared" si="13"/>
        <v>M</v>
      </c>
      <c r="L854">
        <v>857</v>
      </c>
    </row>
    <row r="855" spans="1:12" hidden="1">
      <c r="A855" s="81" t="s">
        <v>2434</v>
      </c>
      <c r="B855" s="88" t="str">
        <f>_xlfn.XLOOKUP(Tabla8[[#This Row],[Codigo Area Liquidacion]],TBLAREA[PLANTA],TBLAREA[PROG])</f>
        <v>01</v>
      </c>
      <c r="C855" s="54" t="s">
        <v>2518</v>
      </c>
      <c r="D855" s="88" t="str">
        <f>Tabla8[[#This Row],[Numero Documento]]&amp;Tabla8[[#This Row],[PROG]]&amp;LEFT(Tabla8[[#This Row],[Tipo Empleado]],3)</f>
        <v>0470120865601PER</v>
      </c>
      <c r="E855" s="87" t="s">
        <v>1561</v>
      </c>
      <c r="F855" s="54" t="s">
        <v>894</v>
      </c>
      <c r="G855" s="87" t="s">
        <v>2581</v>
      </c>
      <c r="H855" s="87" t="s">
        <v>942</v>
      </c>
      <c r="I855" s="55" t="s">
        <v>1455</v>
      </c>
      <c r="J855" s="54" t="s">
        <v>2583</v>
      </c>
      <c r="K855" s="90" t="str">
        <f t="shared" si="13"/>
        <v>M</v>
      </c>
      <c r="L855">
        <v>862</v>
      </c>
    </row>
    <row r="856" spans="1:12" hidden="1">
      <c r="A856" s="81" t="s">
        <v>1918</v>
      </c>
      <c r="B856" s="88" t="str">
        <f>_xlfn.XLOOKUP(Tabla8[[#This Row],[Codigo Area Liquidacion]],TBLAREA[PLANTA],TBLAREA[PROG])</f>
        <v>01</v>
      </c>
      <c r="C856" s="54" t="s">
        <v>11</v>
      </c>
      <c r="D856" s="88" t="str">
        <f>Tabla8[[#This Row],[Numero Documento]]&amp;Tabla8[[#This Row],[PROG]]&amp;LEFT(Tabla8[[#This Row],[Tipo Empleado]],3)</f>
        <v>0480079951401FIJ</v>
      </c>
      <c r="E856" s="87" t="s">
        <v>917</v>
      </c>
      <c r="F856" s="54" t="s">
        <v>918</v>
      </c>
      <c r="G856" s="87" t="s">
        <v>2581</v>
      </c>
      <c r="H856" s="87" t="s">
        <v>942</v>
      </c>
      <c r="I856" s="55" t="s">
        <v>1455</v>
      </c>
      <c r="J856" s="54" t="s">
        <v>2583</v>
      </c>
      <c r="K856" s="90" t="str">
        <f t="shared" si="13"/>
        <v>M</v>
      </c>
      <c r="L856">
        <v>872</v>
      </c>
    </row>
    <row r="857" spans="1:12" hidden="1">
      <c r="A857" s="81" t="s">
        <v>2495</v>
      </c>
      <c r="B857" s="88" t="str">
        <f>_xlfn.XLOOKUP(Tabla8[[#This Row],[Codigo Area Liquidacion]],TBLAREA[PLANTA],TBLAREA[PROG])</f>
        <v>01</v>
      </c>
      <c r="C857" s="54" t="s">
        <v>2518</v>
      </c>
      <c r="D857" s="88" t="str">
        <f>Tabla8[[#This Row],[Numero Documento]]&amp;Tabla8[[#This Row],[PROG]]&amp;LEFT(Tabla8[[#This Row],[Tipo Empleado]],3)</f>
        <v>0490072171501PER</v>
      </c>
      <c r="E857" s="87" t="s">
        <v>2494</v>
      </c>
      <c r="F857" s="54" t="s">
        <v>894</v>
      </c>
      <c r="G857" s="87" t="s">
        <v>2581</v>
      </c>
      <c r="H857" s="87" t="s">
        <v>942</v>
      </c>
      <c r="I857" s="55" t="s">
        <v>1455</v>
      </c>
      <c r="J857" s="54" t="s">
        <v>2583</v>
      </c>
      <c r="K857" s="90" t="str">
        <f t="shared" si="13"/>
        <v>M</v>
      </c>
      <c r="L857">
        <v>878</v>
      </c>
    </row>
    <row r="858" spans="1:12" hidden="1">
      <c r="A858" s="81" t="s">
        <v>2425</v>
      </c>
      <c r="B858" s="88" t="str">
        <f>_xlfn.XLOOKUP(Tabla8[[#This Row],[Codigo Area Liquidacion]],TBLAREA[PLANTA],TBLAREA[PROG])</f>
        <v>01</v>
      </c>
      <c r="C858" s="54" t="s">
        <v>2518</v>
      </c>
      <c r="D858" s="88" t="str">
        <f>Tabla8[[#This Row],[Numero Documento]]&amp;Tabla8[[#This Row],[PROG]]&amp;LEFT(Tabla8[[#This Row],[Tipo Empleado]],3)</f>
        <v>0520008678201PER</v>
      </c>
      <c r="E858" s="87" t="s">
        <v>1564</v>
      </c>
      <c r="F858" s="54" t="s">
        <v>894</v>
      </c>
      <c r="G858" s="87" t="s">
        <v>2581</v>
      </c>
      <c r="H858" s="87" t="s">
        <v>942</v>
      </c>
      <c r="I858" s="55" t="s">
        <v>1455</v>
      </c>
      <c r="J858" s="54" t="s">
        <v>2583</v>
      </c>
      <c r="K858" s="90" t="str">
        <f t="shared" si="13"/>
        <v>M</v>
      </c>
      <c r="L858">
        <v>884</v>
      </c>
    </row>
    <row r="859" spans="1:12" hidden="1">
      <c r="A859" s="81" t="s">
        <v>1911</v>
      </c>
      <c r="B859" s="88" t="str">
        <f>_xlfn.XLOOKUP(Tabla8[[#This Row],[Codigo Area Liquidacion]],TBLAREA[PLANTA],TBLAREA[PROG])</f>
        <v>01</v>
      </c>
      <c r="C859" s="54" t="s">
        <v>11</v>
      </c>
      <c r="D859" s="88" t="str">
        <f>Tabla8[[#This Row],[Numero Documento]]&amp;Tabla8[[#This Row],[PROG]]&amp;LEFT(Tabla8[[#This Row],[Tipo Empleado]],3)</f>
        <v>0540137813701FIJ</v>
      </c>
      <c r="E859" s="87" t="s">
        <v>665</v>
      </c>
      <c r="F859" s="54" t="s">
        <v>10</v>
      </c>
      <c r="G859" s="87" t="s">
        <v>2581</v>
      </c>
      <c r="H859" s="87" t="s">
        <v>942</v>
      </c>
      <c r="I859" s="55" t="s">
        <v>1455</v>
      </c>
      <c r="J859" s="54" t="s">
        <v>2584</v>
      </c>
      <c r="K859" s="90" t="str">
        <f t="shared" si="13"/>
        <v>F</v>
      </c>
      <c r="L859">
        <v>895</v>
      </c>
    </row>
    <row r="860" spans="1:12" hidden="1">
      <c r="A860" s="81" t="s">
        <v>3281</v>
      </c>
      <c r="B860" s="88" t="str">
        <f>_xlfn.XLOOKUP(Tabla8[[#This Row],[Codigo Area Liquidacion]],TBLAREA[PLANTA],TBLAREA[PROG])</f>
        <v>01</v>
      </c>
      <c r="C860" s="54" t="s">
        <v>2518</v>
      </c>
      <c r="D860" s="88" t="str">
        <f>Tabla8[[#This Row],[Numero Documento]]&amp;Tabla8[[#This Row],[PROG]]&amp;LEFT(Tabla8[[#This Row],[Tipo Empleado]],3)</f>
        <v>0650033824601PER</v>
      </c>
      <c r="E860" s="87" t="s">
        <v>3280</v>
      </c>
      <c r="F860" s="54" t="s">
        <v>894</v>
      </c>
      <c r="G860" s="87" t="s">
        <v>2581</v>
      </c>
      <c r="H860" s="87" t="s">
        <v>942</v>
      </c>
      <c r="I860" s="55" t="s">
        <v>1455</v>
      </c>
      <c r="J860" s="54" t="s">
        <v>2583</v>
      </c>
      <c r="K860" s="90" t="str">
        <f t="shared" si="13"/>
        <v>M</v>
      </c>
      <c r="L860">
        <v>913</v>
      </c>
    </row>
    <row r="861" spans="1:12" hidden="1">
      <c r="A861" s="81" t="s">
        <v>2535</v>
      </c>
      <c r="B861" s="88" t="str">
        <f>_xlfn.XLOOKUP(Tabla8[[#This Row],[Codigo Area Liquidacion]],TBLAREA[PLANTA],TBLAREA[PROG])</f>
        <v>01</v>
      </c>
      <c r="C861" s="54" t="s">
        <v>2518</v>
      </c>
      <c r="D861" s="88" t="str">
        <f>Tabla8[[#This Row],[Numero Documento]]&amp;Tabla8[[#This Row],[PROG]]&amp;LEFT(Tabla8[[#This Row],[Tipo Empleado]],3)</f>
        <v>0680004516001PER</v>
      </c>
      <c r="E861" s="87" t="s">
        <v>2546</v>
      </c>
      <c r="F861" s="54" t="s">
        <v>894</v>
      </c>
      <c r="G861" s="87" t="s">
        <v>2581</v>
      </c>
      <c r="H861" s="87" t="s">
        <v>942</v>
      </c>
      <c r="I861" s="55" t="s">
        <v>1455</v>
      </c>
      <c r="J861" s="54" t="s">
        <v>2583</v>
      </c>
      <c r="K861" s="90" t="str">
        <f t="shared" si="13"/>
        <v>M</v>
      </c>
      <c r="L861">
        <v>915</v>
      </c>
    </row>
    <row r="862" spans="1:12" hidden="1">
      <c r="A862" s="81" t="s">
        <v>2958</v>
      </c>
      <c r="B862" s="88" t="str">
        <f>_xlfn.XLOOKUP(Tabla8[[#This Row],[Codigo Area Liquidacion]],TBLAREA[PLANTA],TBLAREA[PROG])</f>
        <v>01</v>
      </c>
      <c r="C862" s="54" t="s">
        <v>2510</v>
      </c>
      <c r="D862" s="88" t="str">
        <f>Tabla8[[#This Row],[Numero Documento]]&amp;Tabla8[[#This Row],[PROG]]&amp;LEFT(Tabla8[[#This Row],[Tipo Empleado]],3)</f>
        <v>0730000419401EMP</v>
      </c>
      <c r="E862" s="87" t="s">
        <v>2957</v>
      </c>
      <c r="F862" s="54" t="s">
        <v>256</v>
      </c>
      <c r="G862" s="87" t="s">
        <v>2581</v>
      </c>
      <c r="H862" s="87" t="s">
        <v>942</v>
      </c>
      <c r="I862" s="55" t="s">
        <v>1455</v>
      </c>
      <c r="J862" s="54" t="s">
        <v>2583</v>
      </c>
      <c r="K862" s="90" t="str">
        <f t="shared" si="13"/>
        <v>M</v>
      </c>
      <c r="L862">
        <v>925</v>
      </c>
    </row>
    <row r="863" spans="1:12" hidden="1">
      <c r="A863" s="81" t="s">
        <v>2503</v>
      </c>
      <c r="B863" s="88" t="str">
        <f>_xlfn.XLOOKUP(Tabla8[[#This Row],[Codigo Area Liquidacion]],TBLAREA[PLANTA],TBLAREA[PROG])</f>
        <v>01</v>
      </c>
      <c r="C863" s="54" t="s">
        <v>2518</v>
      </c>
      <c r="D863" s="88" t="str">
        <f>Tabla8[[#This Row],[Numero Documento]]&amp;Tabla8[[#This Row],[PROG]]&amp;LEFT(Tabla8[[#This Row],[Tipo Empleado]],3)</f>
        <v>0750011361301PER</v>
      </c>
      <c r="E863" s="87" t="s">
        <v>974</v>
      </c>
      <c r="F863" s="54" t="s">
        <v>894</v>
      </c>
      <c r="G863" s="87" t="s">
        <v>2581</v>
      </c>
      <c r="H863" s="87" t="s">
        <v>942</v>
      </c>
      <c r="I863" s="55" t="s">
        <v>1455</v>
      </c>
      <c r="J863" s="54" t="s">
        <v>2583</v>
      </c>
      <c r="K863" s="90" t="str">
        <f t="shared" si="13"/>
        <v>M</v>
      </c>
      <c r="L863">
        <v>930</v>
      </c>
    </row>
    <row r="864" spans="1:12" hidden="1">
      <c r="A864" s="81" t="s">
        <v>3142</v>
      </c>
      <c r="B864" s="88" t="str">
        <f>_xlfn.XLOOKUP(Tabla8[[#This Row],[Codigo Area Liquidacion]],TBLAREA[PLANTA],TBLAREA[PROG])</f>
        <v>01</v>
      </c>
      <c r="C864" s="54" t="s">
        <v>2518</v>
      </c>
      <c r="D864" s="88" t="str">
        <f>Tabla8[[#This Row],[Numero Documento]]&amp;Tabla8[[#This Row],[PROG]]&amp;LEFT(Tabla8[[#This Row],[Tipo Empleado]],3)</f>
        <v>0760022149801PER</v>
      </c>
      <c r="E864" s="87" t="s">
        <v>3162</v>
      </c>
      <c r="F864" s="54" t="s">
        <v>894</v>
      </c>
      <c r="G864" s="87" t="s">
        <v>2581</v>
      </c>
      <c r="H864" s="87" t="s">
        <v>942</v>
      </c>
      <c r="I864" s="55" t="s">
        <v>1455</v>
      </c>
      <c r="J864" s="54" t="s">
        <v>2583</v>
      </c>
      <c r="K864" s="90" t="str">
        <f t="shared" si="13"/>
        <v>M</v>
      </c>
      <c r="L864">
        <v>932</v>
      </c>
    </row>
    <row r="865" spans="1:12" hidden="1">
      <c r="A865" s="81" t="s">
        <v>2769</v>
      </c>
      <c r="B865" s="88" t="str">
        <f>_xlfn.XLOOKUP(Tabla8[[#This Row],[Codigo Area Liquidacion]],TBLAREA[PLANTA],TBLAREA[PROG])</f>
        <v>01</v>
      </c>
      <c r="C865" s="54" t="s">
        <v>2518</v>
      </c>
      <c r="D865" s="88" t="str">
        <f>Tabla8[[#This Row],[Numero Documento]]&amp;Tabla8[[#This Row],[PROG]]&amp;LEFT(Tabla8[[#This Row],[Tipo Empleado]],3)</f>
        <v>0760022474001PER</v>
      </c>
      <c r="E865" s="87" t="s">
        <v>3115</v>
      </c>
      <c r="F865" s="54" t="s">
        <v>894</v>
      </c>
      <c r="G865" s="87" t="s">
        <v>2581</v>
      </c>
      <c r="H865" s="87" t="s">
        <v>942</v>
      </c>
      <c r="I865" s="55" t="s">
        <v>1455</v>
      </c>
      <c r="J865" s="54" t="s">
        <v>2583</v>
      </c>
      <c r="K865" s="90" t="str">
        <f t="shared" si="13"/>
        <v>M</v>
      </c>
      <c r="L865">
        <v>933</v>
      </c>
    </row>
    <row r="866" spans="1:12" hidden="1">
      <c r="A866" s="81" t="s">
        <v>2497</v>
      </c>
      <c r="B866" s="88" t="str">
        <f>_xlfn.XLOOKUP(Tabla8[[#This Row],[Codigo Area Liquidacion]],TBLAREA[PLANTA],TBLAREA[PROG])</f>
        <v>01</v>
      </c>
      <c r="C866" s="54" t="s">
        <v>2518</v>
      </c>
      <c r="D866" s="88" t="str">
        <f>Tabla8[[#This Row],[Numero Documento]]&amp;Tabla8[[#This Row],[PROG]]&amp;LEFT(Tabla8[[#This Row],[Tipo Empleado]],3)</f>
        <v>0780010040101PER</v>
      </c>
      <c r="E866" s="87" t="s">
        <v>1565</v>
      </c>
      <c r="F866" s="54" t="s">
        <v>894</v>
      </c>
      <c r="G866" s="87" t="s">
        <v>2581</v>
      </c>
      <c r="H866" s="87" t="s">
        <v>942</v>
      </c>
      <c r="I866" s="55" t="s">
        <v>1455</v>
      </c>
      <c r="J866" s="54" t="s">
        <v>2583</v>
      </c>
      <c r="K866" s="90" t="str">
        <f t="shared" si="13"/>
        <v>M</v>
      </c>
      <c r="L866">
        <v>935</v>
      </c>
    </row>
    <row r="867" spans="1:12" hidden="1">
      <c r="A867" s="81" t="s">
        <v>2428</v>
      </c>
      <c r="B867" s="88" t="str">
        <f>_xlfn.XLOOKUP(Tabla8[[#This Row],[Codigo Area Liquidacion]],TBLAREA[PLANTA],TBLAREA[PROG])</f>
        <v>01</v>
      </c>
      <c r="C867" s="54" t="s">
        <v>2518</v>
      </c>
      <c r="D867" s="88" t="str">
        <f>Tabla8[[#This Row],[Numero Documento]]&amp;Tabla8[[#This Row],[PROG]]&amp;LEFT(Tabla8[[#This Row],[Tipo Empleado]],3)</f>
        <v>0780014232001PER</v>
      </c>
      <c r="E867" s="87" t="s">
        <v>1566</v>
      </c>
      <c r="F867" s="54" t="s">
        <v>894</v>
      </c>
      <c r="G867" s="87" t="s">
        <v>2581</v>
      </c>
      <c r="H867" s="87" t="s">
        <v>942</v>
      </c>
      <c r="I867" s="55" t="s">
        <v>1455</v>
      </c>
      <c r="J867" s="54" t="s">
        <v>2583</v>
      </c>
      <c r="K867" s="90" t="str">
        <f t="shared" si="13"/>
        <v>M</v>
      </c>
      <c r="L867">
        <v>936</v>
      </c>
    </row>
    <row r="868" spans="1:12" hidden="1">
      <c r="A868" s="81" t="s">
        <v>3283</v>
      </c>
      <c r="B868" s="88" t="str">
        <f>_xlfn.XLOOKUP(Tabla8[[#This Row],[Codigo Area Liquidacion]],TBLAREA[PLANTA],TBLAREA[PROG])</f>
        <v>01</v>
      </c>
      <c r="C868" s="54" t="s">
        <v>2518</v>
      </c>
      <c r="D868" s="88" t="str">
        <f>Tabla8[[#This Row],[Numero Documento]]&amp;Tabla8[[#This Row],[PROG]]&amp;LEFT(Tabla8[[#This Row],[Tipo Empleado]],3)</f>
        <v>0780014591901PER</v>
      </c>
      <c r="E868" s="87" t="s">
        <v>3282</v>
      </c>
      <c r="F868" s="54" t="s">
        <v>894</v>
      </c>
      <c r="G868" s="87" t="s">
        <v>2581</v>
      </c>
      <c r="H868" s="87" t="s">
        <v>942</v>
      </c>
      <c r="I868" s="55" t="s">
        <v>1455</v>
      </c>
      <c r="J868" s="54" t="s">
        <v>2583</v>
      </c>
      <c r="K868" s="90" t="str">
        <f t="shared" si="13"/>
        <v>M</v>
      </c>
      <c r="L868">
        <v>937</v>
      </c>
    </row>
    <row r="869" spans="1:12" hidden="1">
      <c r="A869" s="84" t="s">
        <v>1374</v>
      </c>
      <c r="B869" s="88" t="str">
        <f>_xlfn.XLOOKUP(Tabla8[[#This Row],[Codigo Area Liquidacion]],TBLAREA[PLANTA],TBLAREA[PROG])</f>
        <v>01</v>
      </c>
      <c r="C869" s="54" t="s">
        <v>2519</v>
      </c>
      <c r="D869" s="88" t="str">
        <f>Tabla8[[#This Row],[Numero Documento]]&amp;Tabla8[[#This Row],[PROG]]&amp;LEFT(Tabla8[[#This Row],[Tipo Empleado]],3)</f>
        <v>0820009893001TRA</v>
      </c>
      <c r="E869" s="87" t="s">
        <v>872</v>
      </c>
      <c r="F869" s="54" t="s">
        <v>8</v>
      </c>
      <c r="G869" s="87" t="s">
        <v>2581</v>
      </c>
      <c r="H869" s="87" t="s">
        <v>942</v>
      </c>
      <c r="I869" s="55" t="s">
        <v>1455</v>
      </c>
      <c r="J869" s="54" t="s">
        <v>2584</v>
      </c>
      <c r="K869" s="90" t="str">
        <f t="shared" si="13"/>
        <v>F</v>
      </c>
      <c r="L869">
        <v>941</v>
      </c>
    </row>
    <row r="870" spans="1:12" hidden="1">
      <c r="A870" s="81" t="s">
        <v>2493</v>
      </c>
      <c r="B870" s="88" t="str">
        <f>_xlfn.XLOOKUP(Tabla8[[#This Row],[Codigo Area Liquidacion]],TBLAREA[PLANTA],TBLAREA[PROG])</f>
        <v>01</v>
      </c>
      <c r="C870" s="54" t="s">
        <v>2518</v>
      </c>
      <c r="D870" s="88" t="str">
        <f>Tabla8[[#This Row],[Numero Documento]]&amp;Tabla8[[#This Row],[PROG]]&amp;LEFT(Tabla8[[#This Row],[Tipo Empleado]],3)</f>
        <v>0820016529101PER</v>
      </c>
      <c r="E870" s="87" t="s">
        <v>1567</v>
      </c>
      <c r="F870" s="54" t="s">
        <v>894</v>
      </c>
      <c r="G870" s="87" t="s">
        <v>2581</v>
      </c>
      <c r="H870" s="87" t="s">
        <v>942</v>
      </c>
      <c r="I870" s="55" t="s">
        <v>1455</v>
      </c>
      <c r="J870" s="54" t="s">
        <v>2583</v>
      </c>
      <c r="K870" s="90" t="str">
        <f t="shared" si="13"/>
        <v>M</v>
      </c>
      <c r="L870">
        <v>942</v>
      </c>
    </row>
    <row r="871" spans="1:12" hidden="1">
      <c r="A871" s="84" t="s">
        <v>2718</v>
      </c>
      <c r="B871" s="88" t="str">
        <f>_xlfn.XLOOKUP(Tabla8[[#This Row],[Codigo Area Liquidacion]],TBLAREA[PLANTA],TBLAREA[PROG])</f>
        <v>01</v>
      </c>
      <c r="C871" s="54" t="s">
        <v>2518</v>
      </c>
      <c r="D871" s="88" t="str">
        <f>Tabla8[[#This Row],[Numero Documento]]&amp;Tabla8[[#This Row],[PROG]]&amp;LEFT(Tabla8[[#This Row],[Tipo Empleado]],3)</f>
        <v>0820022691101PER</v>
      </c>
      <c r="E871" s="87" t="s">
        <v>2690</v>
      </c>
      <c r="F871" s="54" t="s">
        <v>894</v>
      </c>
      <c r="G871" s="87" t="s">
        <v>2581</v>
      </c>
      <c r="H871" s="87" t="s">
        <v>942</v>
      </c>
      <c r="I871" s="55" t="s">
        <v>1455</v>
      </c>
      <c r="J871" s="54" t="s">
        <v>2583</v>
      </c>
      <c r="K871" s="90" t="str">
        <f t="shared" si="13"/>
        <v>M</v>
      </c>
      <c r="L871">
        <v>944</v>
      </c>
    </row>
    <row r="872" spans="1:12" hidden="1">
      <c r="A872" s="81" t="s">
        <v>2490</v>
      </c>
      <c r="B872" s="88" t="str">
        <f>_xlfn.XLOOKUP(Tabla8[[#This Row],[Codigo Area Liquidacion]],TBLAREA[PLANTA],TBLAREA[PROG])</f>
        <v>01</v>
      </c>
      <c r="C872" s="54" t="s">
        <v>2518</v>
      </c>
      <c r="D872" s="88" t="str">
        <f>Tabla8[[#This Row],[Numero Documento]]&amp;Tabla8[[#This Row],[PROG]]&amp;LEFT(Tabla8[[#This Row],[Tipo Empleado]],3)</f>
        <v>0830001722801PER</v>
      </c>
      <c r="E872" s="87" t="s">
        <v>1568</v>
      </c>
      <c r="F872" s="54" t="s">
        <v>894</v>
      </c>
      <c r="G872" s="87" t="s">
        <v>2581</v>
      </c>
      <c r="H872" s="87" t="s">
        <v>942</v>
      </c>
      <c r="I872" s="55" t="s">
        <v>1455</v>
      </c>
      <c r="J872" s="54" t="s">
        <v>2583</v>
      </c>
      <c r="K872" s="90" t="str">
        <f t="shared" si="13"/>
        <v>M</v>
      </c>
      <c r="L872">
        <v>945</v>
      </c>
    </row>
    <row r="873" spans="1:12" hidden="1">
      <c r="A873" s="81" t="s">
        <v>2456</v>
      </c>
      <c r="B873" s="88" t="str">
        <f>_xlfn.XLOOKUP(Tabla8[[#This Row],[Codigo Area Liquidacion]],TBLAREA[PLANTA],TBLAREA[PROG])</f>
        <v>01</v>
      </c>
      <c r="C873" s="54" t="s">
        <v>2518</v>
      </c>
      <c r="D873" s="88" t="str">
        <f>Tabla8[[#This Row],[Numero Documento]]&amp;Tabla8[[#This Row],[PROG]]&amp;LEFT(Tabla8[[#This Row],[Tipo Empleado]],3)</f>
        <v>0830003712701PER</v>
      </c>
      <c r="E873" s="87" t="s">
        <v>1376</v>
      </c>
      <c r="F873" s="54" t="s">
        <v>894</v>
      </c>
      <c r="G873" s="87" t="s">
        <v>2581</v>
      </c>
      <c r="H873" s="87" t="s">
        <v>942</v>
      </c>
      <c r="I873" s="55" t="s">
        <v>1455</v>
      </c>
      <c r="J873" s="54" t="s">
        <v>2583</v>
      </c>
      <c r="K873" s="90" t="str">
        <f t="shared" si="13"/>
        <v>M</v>
      </c>
      <c r="L873">
        <v>946</v>
      </c>
    </row>
    <row r="874" spans="1:12" hidden="1">
      <c r="A874" s="81" t="s">
        <v>2433</v>
      </c>
      <c r="B874" s="88" t="str">
        <f>_xlfn.XLOOKUP(Tabla8[[#This Row],[Codigo Area Liquidacion]],TBLAREA[PLANTA],TBLAREA[PROG])</f>
        <v>01</v>
      </c>
      <c r="C874" s="54" t="s">
        <v>2518</v>
      </c>
      <c r="D874" s="88" t="str">
        <f>Tabla8[[#This Row],[Numero Documento]]&amp;Tabla8[[#This Row],[PROG]]&amp;LEFT(Tabla8[[#This Row],[Tipo Empleado]],3)</f>
        <v>0830004805801PER</v>
      </c>
      <c r="E874" s="87" t="s">
        <v>1648</v>
      </c>
      <c r="F874" s="54" t="s">
        <v>894</v>
      </c>
      <c r="G874" s="87" t="s">
        <v>2581</v>
      </c>
      <c r="H874" s="87" t="s">
        <v>942</v>
      </c>
      <c r="I874" s="55" t="s">
        <v>1455</v>
      </c>
      <c r="J874" s="54" t="s">
        <v>2583</v>
      </c>
      <c r="K874" s="90" t="str">
        <f t="shared" si="13"/>
        <v>M</v>
      </c>
      <c r="L874">
        <v>947</v>
      </c>
    </row>
    <row r="875" spans="1:12" hidden="1">
      <c r="A875" s="81" t="s">
        <v>1158</v>
      </c>
      <c r="B875" s="88" t="str">
        <f>_xlfn.XLOOKUP(Tabla8[[#This Row],[Codigo Area Liquidacion]],TBLAREA[PLANTA],TBLAREA[PROG])</f>
        <v>01</v>
      </c>
      <c r="C875" s="54" t="s">
        <v>11</v>
      </c>
      <c r="D875" s="88" t="str">
        <f>Tabla8[[#This Row],[Numero Documento]]&amp;Tabla8[[#This Row],[PROG]]&amp;LEFT(Tabla8[[#This Row],[Tipo Empleado]],3)</f>
        <v>0910001341701FIJ</v>
      </c>
      <c r="E875" s="87" t="s">
        <v>669</v>
      </c>
      <c r="F875" s="54" t="s">
        <v>30</v>
      </c>
      <c r="G875" s="87" t="s">
        <v>2581</v>
      </c>
      <c r="H875" s="87" t="s">
        <v>942</v>
      </c>
      <c r="I875" s="55" t="s">
        <v>1455</v>
      </c>
      <c r="J875" s="54" t="s">
        <v>2583</v>
      </c>
      <c r="K875" s="90" t="str">
        <f t="shared" si="13"/>
        <v>M</v>
      </c>
      <c r="L875">
        <v>951</v>
      </c>
    </row>
    <row r="876" spans="1:12" hidden="1">
      <c r="A876" s="81" t="s">
        <v>2474</v>
      </c>
      <c r="B876" s="88" t="str">
        <f>_xlfn.XLOOKUP(Tabla8[[#This Row],[Codigo Area Liquidacion]],TBLAREA[PLANTA],TBLAREA[PROG])</f>
        <v>01</v>
      </c>
      <c r="C876" s="54" t="s">
        <v>2518</v>
      </c>
      <c r="D876" s="88" t="str">
        <f>Tabla8[[#This Row],[Numero Documento]]&amp;Tabla8[[#This Row],[PROG]]&amp;LEFT(Tabla8[[#This Row],[Tipo Empleado]],3)</f>
        <v>0930067995901PER</v>
      </c>
      <c r="E876" s="87" t="s">
        <v>938</v>
      </c>
      <c r="F876" s="54" t="s">
        <v>894</v>
      </c>
      <c r="G876" s="87" t="s">
        <v>2581</v>
      </c>
      <c r="H876" s="87" t="s">
        <v>942</v>
      </c>
      <c r="I876" s="55" t="s">
        <v>1455</v>
      </c>
      <c r="J876" s="54" t="s">
        <v>2584</v>
      </c>
      <c r="K876" s="90" t="str">
        <f t="shared" si="13"/>
        <v>F</v>
      </c>
      <c r="L876">
        <v>959</v>
      </c>
    </row>
    <row r="877" spans="1:12" hidden="1">
      <c r="A877" s="81" t="s">
        <v>2427</v>
      </c>
      <c r="B877" s="88" t="str">
        <f>_xlfn.XLOOKUP(Tabla8[[#This Row],[Codigo Area Liquidacion]],TBLAREA[PLANTA],TBLAREA[PROG])</f>
        <v>01</v>
      </c>
      <c r="C877" s="54" t="s">
        <v>2518</v>
      </c>
      <c r="D877" s="88" t="str">
        <f>Tabla8[[#This Row],[Numero Documento]]&amp;Tabla8[[#This Row],[PROG]]&amp;LEFT(Tabla8[[#This Row],[Tipo Empleado]],3)</f>
        <v>0930078436101PER</v>
      </c>
      <c r="E877" s="87" t="s">
        <v>1748</v>
      </c>
      <c r="F877" s="54" t="s">
        <v>894</v>
      </c>
      <c r="G877" s="87" t="s">
        <v>2581</v>
      </c>
      <c r="H877" s="87" t="s">
        <v>942</v>
      </c>
      <c r="I877" s="55" t="s">
        <v>1455</v>
      </c>
      <c r="J877" s="54" t="s">
        <v>2583</v>
      </c>
      <c r="K877" s="90" t="str">
        <f t="shared" si="13"/>
        <v>M</v>
      </c>
      <c r="L877">
        <v>960</v>
      </c>
    </row>
    <row r="878" spans="1:12" hidden="1">
      <c r="A878" s="81" t="s">
        <v>2501</v>
      </c>
      <c r="B878" s="88" t="str">
        <f>_xlfn.XLOOKUP(Tabla8[[#This Row],[Codigo Area Liquidacion]],TBLAREA[PLANTA],TBLAREA[PROG])</f>
        <v>01</v>
      </c>
      <c r="C878" s="54" t="s">
        <v>2518</v>
      </c>
      <c r="D878" s="88" t="str">
        <f>Tabla8[[#This Row],[Numero Documento]]&amp;Tabla8[[#This Row],[PROG]]&amp;LEFT(Tabla8[[#This Row],[Tipo Empleado]],3)</f>
        <v>1100005019201PER</v>
      </c>
      <c r="E878" s="87" t="s">
        <v>1569</v>
      </c>
      <c r="F878" s="54" t="s">
        <v>894</v>
      </c>
      <c r="G878" s="87" t="s">
        <v>2581</v>
      </c>
      <c r="H878" s="87" t="s">
        <v>942</v>
      </c>
      <c r="I878" s="55" t="s">
        <v>1455</v>
      </c>
      <c r="J878" s="54" t="s">
        <v>2583</v>
      </c>
      <c r="K878" s="90" t="str">
        <f t="shared" si="13"/>
        <v>M</v>
      </c>
      <c r="L878">
        <v>967</v>
      </c>
    </row>
    <row r="879" spans="1:12" hidden="1">
      <c r="A879" s="81" t="s">
        <v>2487</v>
      </c>
      <c r="B879" s="88" t="str">
        <f>_xlfn.XLOOKUP(Tabla8[[#This Row],[Codigo Area Liquidacion]],TBLAREA[PLANTA],TBLAREA[PROG])</f>
        <v>01</v>
      </c>
      <c r="C879" s="54" t="s">
        <v>2518</v>
      </c>
      <c r="D879" s="88" t="str">
        <f>Tabla8[[#This Row],[Numero Documento]]&amp;Tabla8[[#This Row],[PROG]]&amp;LEFT(Tabla8[[#This Row],[Tipo Empleado]],3)</f>
        <v>1100006549701PER</v>
      </c>
      <c r="E879" s="87" t="s">
        <v>1570</v>
      </c>
      <c r="F879" s="54" t="s">
        <v>894</v>
      </c>
      <c r="G879" s="87" t="s">
        <v>2581</v>
      </c>
      <c r="H879" s="87" t="s">
        <v>942</v>
      </c>
      <c r="I879" s="55" t="s">
        <v>1455</v>
      </c>
      <c r="J879" s="54" t="s">
        <v>2583</v>
      </c>
      <c r="K879" s="90" t="str">
        <f t="shared" si="13"/>
        <v>M</v>
      </c>
      <c r="L879">
        <v>968</v>
      </c>
    </row>
    <row r="880" spans="1:12" hidden="1">
      <c r="A880" s="81" t="s">
        <v>2491</v>
      </c>
      <c r="B880" s="88" t="str">
        <f>_xlfn.XLOOKUP(Tabla8[[#This Row],[Codigo Area Liquidacion]],TBLAREA[PLANTA],TBLAREA[PROG])</f>
        <v>01</v>
      </c>
      <c r="C880" s="54" t="s">
        <v>2518</v>
      </c>
      <c r="D880" s="88" t="str">
        <f>Tabla8[[#This Row],[Numero Documento]]&amp;Tabla8[[#This Row],[PROG]]&amp;LEFT(Tabla8[[#This Row],[Tipo Empleado]],3)</f>
        <v>1180007145501PER</v>
      </c>
      <c r="E880" s="87" t="s">
        <v>1571</v>
      </c>
      <c r="F880" s="54" t="s">
        <v>894</v>
      </c>
      <c r="G880" s="87" t="s">
        <v>2581</v>
      </c>
      <c r="H880" s="87" t="s">
        <v>942</v>
      </c>
      <c r="I880" s="55" t="s">
        <v>1455</v>
      </c>
      <c r="J880" s="54" t="s">
        <v>2583</v>
      </c>
      <c r="K880" s="90" t="str">
        <f t="shared" si="13"/>
        <v>M</v>
      </c>
      <c r="L880">
        <v>969</v>
      </c>
    </row>
    <row r="881" spans="1:12" hidden="1">
      <c r="A881" s="81" t="s">
        <v>2659</v>
      </c>
      <c r="B881" s="88" t="str">
        <f>_xlfn.XLOOKUP(Tabla8[[#This Row],[Codigo Area Liquidacion]],TBLAREA[PLANTA],TBLAREA[PROG])</f>
        <v>01</v>
      </c>
      <c r="C881" s="54" t="s">
        <v>2518</v>
      </c>
      <c r="D881" s="88" t="str">
        <f>Tabla8[[#This Row],[Numero Documento]]&amp;Tabla8[[#This Row],[PROG]]&amp;LEFT(Tabla8[[#This Row],[Tipo Empleado]],3)</f>
        <v>1310000824501PER</v>
      </c>
      <c r="E881" s="87" t="s">
        <v>2645</v>
      </c>
      <c r="F881" s="54" t="s">
        <v>894</v>
      </c>
      <c r="G881" s="87" t="s">
        <v>2581</v>
      </c>
      <c r="H881" s="87" t="s">
        <v>942</v>
      </c>
      <c r="I881" s="55" t="s">
        <v>1455</v>
      </c>
      <c r="J881" s="54" t="s">
        <v>2583</v>
      </c>
      <c r="K881" s="90" t="str">
        <f t="shared" si="13"/>
        <v>M</v>
      </c>
      <c r="L881">
        <v>970</v>
      </c>
    </row>
    <row r="882" spans="1:12" hidden="1">
      <c r="A882" s="81" t="s">
        <v>2569</v>
      </c>
      <c r="B882" s="88" t="str">
        <f>_xlfn.XLOOKUP(Tabla8[[#This Row],[Codigo Area Liquidacion]],TBLAREA[PLANTA],TBLAREA[PROG])</f>
        <v>01</v>
      </c>
      <c r="C882" s="54" t="s">
        <v>2518</v>
      </c>
      <c r="D882" s="88" t="str">
        <f>Tabla8[[#This Row],[Numero Documento]]&amp;Tabla8[[#This Row],[PROG]]&amp;LEFT(Tabla8[[#This Row],[Tipo Empleado]],3)</f>
        <v>1400003119601PER</v>
      </c>
      <c r="E882" s="87" t="s">
        <v>2568</v>
      </c>
      <c r="F882" s="54" t="s">
        <v>894</v>
      </c>
      <c r="G882" s="87" t="s">
        <v>2581</v>
      </c>
      <c r="H882" s="87" t="s">
        <v>942</v>
      </c>
      <c r="I882" s="55" t="s">
        <v>1455</v>
      </c>
      <c r="J882" s="54" t="s">
        <v>2584</v>
      </c>
      <c r="K882" s="90" t="str">
        <f t="shared" si="13"/>
        <v>F</v>
      </c>
      <c r="L882">
        <v>973</v>
      </c>
    </row>
    <row r="883" spans="1:12" hidden="1">
      <c r="A883" s="81" t="s">
        <v>3194</v>
      </c>
      <c r="B883" s="88" t="str">
        <f>_xlfn.XLOOKUP(Tabla8[[#This Row],[Codigo Area Liquidacion]],TBLAREA[PLANTA],TBLAREA[PROG])</f>
        <v>01</v>
      </c>
      <c r="C883" s="54" t="s">
        <v>3236</v>
      </c>
      <c r="D883" s="88" t="str">
        <f>Tabla8[[#This Row],[Numero Documento]]&amp;Tabla8[[#This Row],[PROG]]&amp;LEFT(Tabla8[[#This Row],[Tipo Empleado]],3)</f>
        <v>2230046881001PER</v>
      </c>
      <c r="E883" s="87" t="s">
        <v>3193</v>
      </c>
      <c r="F883" s="54" t="s">
        <v>111</v>
      </c>
      <c r="G883" s="87" t="s">
        <v>2581</v>
      </c>
      <c r="H883" s="87" t="s">
        <v>942</v>
      </c>
      <c r="I883" s="55" t="s">
        <v>1455</v>
      </c>
      <c r="J883" s="54" t="s">
        <v>2583</v>
      </c>
      <c r="K883" s="90" t="str">
        <f t="shared" si="13"/>
        <v>M</v>
      </c>
      <c r="L883">
        <v>986</v>
      </c>
    </row>
    <row r="884" spans="1:12" hidden="1">
      <c r="A884" s="81" t="s">
        <v>3144</v>
      </c>
      <c r="B884" s="88" t="str">
        <f>_xlfn.XLOOKUP(Tabla8[[#This Row],[Codigo Area Liquidacion]],TBLAREA[PLANTA],TBLAREA[PROG])</f>
        <v>01</v>
      </c>
      <c r="C884" s="54" t="s">
        <v>11</v>
      </c>
      <c r="D884" s="88" t="str">
        <f>Tabla8[[#This Row],[Numero Documento]]&amp;Tabla8[[#This Row],[PROG]]&amp;LEFT(Tabla8[[#This Row],[Tipo Empleado]],3)</f>
        <v>2230080624101FIJ</v>
      </c>
      <c r="E884" s="87" t="s">
        <v>3164</v>
      </c>
      <c r="F884" s="54" t="s">
        <v>1431</v>
      </c>
      <c r="G884" s="87" t="s">
        <v>2581</v>
      </c>
      <c r="H884" s="87" t="s">
        <v>942</v>
      </c>
      <c r="I884" s="55" t="s">
        <v>1455</v>
      </c>
      <c r="J884" s="54" t="s">
        <v>2584</v>
      </c>
      <c r="K884" s="90" t="str">
        <f t="shared" si="13"/>
        <v>F</v>
      </c>
      <c r="L884">
        <v>993</v>
      </c>
    </row>
    <row r="885" spans="1:12" hidden="1">
      <c r="A885" s="81" t="s">
        <v>3145</v>
      </c>
      <c r="B885" s="88" t="str">
        <f>_xlfn.XLOOKUP(Tabla8[[#This Row],[Codigo Area Liquidacion]],TBLAREA[PLANTA],TBLAREA[PROG])</f>
        <v>01</v>
      </c>
      <c r="C885" s="54" t="s">
        <v>2518</v>
      </c>
      <c r="D885" s="88" t="str">
        <f>Tabla8[[#This Row],[Numero Documento]]&amp;Tabla8[[#This Row],[PROG]]&amp;LEFT(Tabla8[[#This Row],[Tipo Empleado]],3)</f>
        <v>2230104234101PER</v>
      </c>
      <c r="E885" s="87" t="s">
        <v>3165</v>
      </c>
      <c r="F885" s="54" t="s">
        <v>894</v>
      </c>
      <c r="G885" s="87" t="s">
        <v>2581</v>
      </c>
      <c r="H885" s="87" t="s">
        <v>942</v>
      </c>
      <c r="I885" s="55" t="s">
        <v>1455</v>
      </c>
      <c r="J885" s="54" t="s">
        <v>2584</v>
      </c>
      <c r="K885" s="90" t="str">
        <f t="shared" si="13"/>
        <v>F</v>
      </c>
      <c r="L885">
        <v>998</v>
      </c>
    </row>
    <row r="886" spans="1:12" hidden="1">
      <c r="A886" s="81" t="s">
        <v>2571</v>
      </c>
      <c r="B886" s="88" t="str">
        <f>_xlfn.XLOOKUP(Tabla8[[#This Row],[Codigo Area Liquidacion]],TBLAREA[PLANTA],TBLAREA[PROG])</f>
        <v>01</v>
      </c>
      <c r="C886" s="54" t="s">
        <v>2518</v>
      </c>
      <c r="D886" s="88" t="str">
        <f>Tabla8[[#This Row],[Numero Documento]]&amp;Tabla8[[#This Row],[PROG]]&amp;LEFT(Tabla8[[#This Row],[Tipo Empleado]],3)</f>
        <v>2230125429201PER</v>
      </c>
      <c r="E886" s="87" t="s">
        <v>2570</v>
      </c>
      <c r="F886" s="54" t="s">
        <v>894</v>
      </c>
      <c r="G886" s="87" t="s">
        <v>2581</v>
      </c>
      <c r="H886" s="87" t="s">
        <v>942</v>
      </c>
      <c r="I886" s="55" t="s">
        <v>1455</v>
      </c>
      <c r="J886" s="54" t="s">
        <v>2583</v>
      </c>
      <c r="K886" s="90" t="str">
        <f t="shared" si="13"/>
        <v>M</v>
      </c>
      <c r="L886">
        <v>1001</v>
      </c>
    </row>
    <row r="887" spans="1:12" hidden="1">
      <c r="A887" s="81" t="s">
        <v>3211</v>
      </c>
      <c r="B887" s="88" t="str">
        <f>_xlfn.XLOOKUP(Tabla8[[#This Row],[Codigo Area Liquidacion]],TBLAREA[PLANTA],TBLAREA[PROG])</f>
        <v>01</v>
      </c>
      <c r="C887" s="54" t="s">
        <v>2518</v>
      </c>
      <c r="D887" s="88" t="str">
        <f>Tabla8[[#This Row],[Numero Documento]]&amp;Tabla8[[#This Row],[PROG]]&amp;LEFT(Tabla8[[#This Row],[Tipo Empleado]],3)</f>
        <v>2230140676901PER</v>
      </c>
      <c r="E887" s="87" t="s">
        <v>3228</v>
      </c>
      <c r="F887" s="54" t="s">
        <v>894</v>
      </c>
      <c r="G887" s="87" t="s">
        <v>2581</v>
      </c>
      <c r="H887" s="87" t="s">
        <v>942</v>
      </c>
      <c r="I887" s="55" t="s">
        <v>1455</v>
      </c>
      <c r="J887" s="54" t="s">
        <v>2584</v>
      </c>
      <c r="K887" s="90" t="str">
        <f t="shared" si="13"/>
        <v>F</v>
      </c>
      <c r="L887">
        <v>1003</v>
      </c>
    </row>
    <row r="888" spans="1:12" hidden="1">
      <c r="A888" s="81" t="s">
        <v>3291</v>
      </c>
      <c r="B888" s="88" t="str">
        <f>_xlfn.XLOOKUP(Tabla8[[#This Row],[Codigo Area Liquidacion]],TBLAREA[PLANTA],TBLAREA[PROG])</f>
        <v>01</v>
      </c>
      <c r="C888" s="54" t="s">
        <v>2518</v>
      </c>
      <c r="D888" s="88" t="str">
        <f>Tabla8[[#This Row],[Numero Documento]]&amp;Tabla8[[#This Row],[PROG]]&amp;LEFT(Tabla8[[#This Row],[Tipo Empleado]],3)</f>
        <v>2230161535101PER</v>
      </c>
      <c r="E888" s="87" t="s">
        <v>3290</v>
      </c>
      <c r="F888" s="54" t="s">
        <v>894</v>
      </c>
      <c r="G888" s="87" t="s">
        <v>2581</v>
      </c>
      <c r="H888" s="87" t="s">
        <v>942</v>
      </c>
      <c r="I888" s="55" t="s">
        <v>1455</v>
      </c>
      <c r="J888" s="54" t="s">
        <v>2583</v>
      </c>
      <c r="K888" s="90" t="str">
        <f t="shared" si="13"/>
        <v>M</v>
      </c>
      <c r="L888">
        <v>1007</v>
      </c>
    </row>
    <row r="889" spans="1:12" hidden="1">
      <c r="A889" s="81" t="s">
        <v>2504</v>
      </c>
      <c r="B889" s="88" t="str">
        <f>_xlfn.XLOOKUP(Tabla8[[#This Row],[Codigo Area Liquidacion]],TBLAREA[PLANTA],TBLAREA[PROG])</f>
        <v>01</v>
      </c>
      <c r="C889" s="54" t="s">
        <v>2518</v>
      </c>
      <c r="D889" s="88" t="str">
        <f>Tabla8[[#This Row],[Numero Documento]]&amp;Tabla8[[#This Row],[PROG]]&amp;LEFT(Tabla8[[#This Row],[Tipo Empleado]],3)</f>
        <v>2230162901401PER</v>
      </c>
      <c r="E889" s="87" t="s">
        <v>1573</v>
      </c>
      <c r="F889" s="54" t="s">
        <v>894</v>
      </c>
      <c r="G889" s="87" t="s">
        <v>2581</v>
      </c>
      <c r="H889" s="87" t="s">
        <v>942</v>
      </c>
      <c r="I889" s="55" t="s">
        <v>1455</v>
      </c>
      <c r="J889" s="54" t="s">
        <v>2583</v>
      </c>
      <c r="K889" s="90" t="str">
        <f t="shared" si="13"/>
        <v>M</v>
      </c>
      <c r="L889">
        <v>1008</v>
      </c>
    </row>
    <row r="890" spans="1:12" hidden="1">
      <c r="A890" s="81" t="s">
        <v>3214</v>
      </c>
      <c r="B890" s="88" t="str">
        <f>_xlfn.XLOOKUP(Tabla8[[#This Row],[Codigo Area Liquidacion]],TBLAREA[PLANTA],TBLAREA[PROG])</f>
        <v>01</v>
      </c>
      <c r="C890" s="54" t="s">
        <v>2518</v>
      </c>
      <c r="D890" s="88" t="str">
        <f>Tabla8[[#This Row],[Numero Documento]]&amp;Tabla8[[#This Row],[PROG]]&amp;LEFT(Tabla8[[#This Row],[Tipo Empleado]],3)</f>
        <v>2230164509301PER</v>
      </c>
      <c r="E890" s="87" t="s">
        <v>3231</v>
      </c>
      <c r="F890" s="54" t="s">
        <v>894</v>
      </c>
      <c r="G890" s="87" t="s">
        <v>2581</v>
      </c>
      <c r="H890" s="87" t="s">
        <v>942</v>
      </c>
      <c r="I890" s="55" t="s">
        <v>1455</v>
      </c>
      <c r="J890" s="54" t="s">
        <v>2583</v>
      </c>
      <c r="K890" s="90" t="str">
        <f t="shared" si="13"/>
        <v>M</v>
      </c>
      <c r="L890">
        <v>1009</v>
      </c>
    </row>
    <row r="891" spans="1:12" hidden="1">
      <c r="A891" s="81" t="s">
        <v>2483</v>
      </c>
      <c r="B891" s="88" t="str">
        <f>_xlfn.XLOOKUP(Tabla8[[#This Row],[Codigo Area Liquidacion]],TBLAREA[PLANTA],TBLAREA[PROG])</f>
        <v>01</v>
      </c>
      <c r="C891" s="54" t="s">
        <v>2518</v>
      </c>
      <c r="D891" s="88" t="str">
        <f>Tabla8[[#This Row],[Numero Documento]]&amp;Tabla8[[#This Row],[PROG]]&amp;LEFT(Tabla8[[#This Row],[Tipo Empleado]],3)</f>
        <v>2240037754901PER</v>
      </c>
      <c r="E891" s="87" t="s">
        <v>1574</v>
      </c>
      <c r="F891" s="54" t="s">
        <v>894</v>
      </c>
      <c r="G891" s="87" t="s">
        <v>2581</v>
      </c>
      <c r="H891" s="87" t="s">
        <v>942</v>
      </c>
      <c r="I891" s="55" t="s">
        <v>1455</v>
      </c>
      <c r="J891" s="54" t="s">
        <v>2583</v>
      </c>
      <c r="K891" s="90" t="str">
        <f t="shared" si="13"/>
        <v>M</v>
      </c>
      <c r="L891">
        <v>1015</v>
      </c>
    </row>
    <row r="892" spans="1:12" hidden="1">
      <c r="A892" s="81" t="s">
        <v>2500</v>
      </c>
      <c r="B892" s="88" t="str">
        <f>_xlfn.XLOOKUP(Tabla8[[#This Row],[Codigo Area Liquidacion]],TBLAREA[PLANTA],TBLAREA[PROG])</f>
        <v>01</v>
      </c>
      <c r="C892" s="54" t="s">
        <v>2518</v>
      </c>
      <c r="D892" s="88" t="str">
        <f>Tabla8[[#This Row],[Numero Documento]]&amp;Tabla8[[#This Row],[PROG]]&amp;LEFT(Tabla8[[#This Row],[Tipo Empleado]],3)</f>
        <v>2250005363601PER</v>
      </c>
      <c r="E892" s="87" t="s">
        <v>975</v>
      </c>
      <c r="F892" s="54" t="s">
        <v>894</v>
      </c>
      <c r="G892" s="87" t="s">
        <v>2581</v>
      </c>
      <c r="H892" s="87" t="s">
        <v>942</v>
      </c>
      <c r="I892" s="55" t="s">
        <v>1455</v>
      </c>
      <c r="J892" s="54" t="s">
        <v>2583</v>
      </c>
      <c r="K892" s="90" t="str">
        <f t="shared" si="13"/>
        <v>M</v>
      </c>
      <c r="L892">
        <v>1025</v>
      </c>
    </row>
    <row r="893" spans="1:12" hidden="1">
      <c r="A893" s="81" t="s">
        <v>2465</v>
      </c>
      <c r="B893" s="88" t="str">
        <f>_xlfn.XLOOKUP(Tabla8[[#This Row],[Codigo Area Liquidacion]],TBLAREA[PLANTA],TBLAREA[PROG])</f>
        <v>01</v>
      </c>
      <c r="C893" s="54" t="s">
        <v>2518</v>
      </c>
      <c r="D893" s="88" t="str">
        <f>Tabla8[[#This Row],[Numero Documento]]&amp;Tabla8[[#This Row],[PROG]]&amp;LEFT(Tabla8[[#This Row],[Tipo Empleado]],3)</f>
        <v>2250010261501PER</v>
      </c>
      <c r="E893" s="87" t="s">
        <v>1575</v>
      </c>
      <c r="F893" s="54" t="s">
        <v>894</v>
      </c>
      <c r="G893" s="87" t="s">
        <v>2581</v>
      </c>
      <c r="H893" s="87" t="s">
        <v>942</v>
      </c>
      <c r="I893" s="55" t="s">
        <v>1455</v>
      </c>
      <c r="J893" s="54" t="s">
        <v>2583</v>
      </c>
      <c r="K893" s="90" t="str">
        <f t="shared" si="13"/>
        <v>M</v>
      </c>
      <c r="L893">
        <v>1027</v>
      </c>
    </row>
    <row r="894" spans="1:12" hidden="1">
      <c r="A894" s="81" t="s">
        <v>2417</v>
      </c>
      <c r="B894" s="88" t="str">
        <f>_xlfn.XLOOKUP(Tabla8[[#This Row],[Codigo Area Liquidacion]],TBLAREA[PLANTA],TBLAREA[PROG])</f>
        <v>01</v>
      </c>
      <c r="C894" s="54" t="s">
        <v>2518</v>
      </c>
      <c r="D894" s="88" t="str">
        <f>Tabla8[[#This Row],[Numero Documento]]&amp;Tabla8[[#This Row],[PROG]]&amp;LEFT(Tabla8[[#This Row],[Tipo Empleado]],3)</f>
        <v>2250014672901PER</v>
      </c>
      <c r="E894" s="87" t="s">
        <v>1576</v>
      </c>
      <c r="F894" s="54" t="s">
        <v>894</v>
      </c>
      <c r="G894" s="87" t="s">
        <v>2581</v>
      </c>
      <c r="H894" s="87" t="s">
        <v>942</v>
      </c>
      <c r="I894" s="55" t="s">
        <v>1455</v>
      </c>
      <c r="J894" s="54" t="s">
        <v>2583</v>
      </c>
      <c r="K894" s="90" t="str">
        <f t="shared" si="13"/>
        <v>M</v>
      </c>
      <c r="L894">
        <v>1029</v>
      </c>
    </row>
    <row r="895" spans="1:12" hidden="1">
      <c r="A895" s="81" t="s">
        <v>3210</v>
      </c>
      <c r="B895" s="88" t="str">
        <f>_xlfn.XLOOKUP(Tabla8[[#This Row],[Codigo Area Liquidacion]],TBLAREA[PLANTA],TBLAREA[PROG])</f>
        <v>01</v>
      </c>
      <c r="C895" s="54" t="s">
        <v>3236</v>
      </c>
      <c r="D895" s="88" t="str">
        <f>Tabla8[[#This Row],[Numero Documento]]&amp;Tabla8[[#This Row],[PROG]]&amp;LEFT(Tabla8[[#This Row],[Tipo Empleado]],3)</f>
        <v>2250040536401PER</v>
      </c>
      <c r="E895" s="87" t="s">
        <v>3226</v>
      </c>
      <c r="F895" s="54" t="s">
        <v>3227</v>
      </c>
      <c r="G895" s="87" t="s">
        <v>2581</v>
      </c>
      <c r="H895" s="87" t="s">
        <v>942</v>
      </c>
      <c r="I895" s="55" t="s">
        <v>1455</v>
      </c>
      <c r="J895" s="54" t="s">
        <v>2583</v>
      </c>
      <c r="K895" s="90" t="str">
        <f t="shared" si="13"/>
        <v>M</v>
      </c>
      <c r="L895">
        <v>1038</v>
      </c>
    </row>
    <row r="896" spans="1:12" hidden="1">
      <c r="A896" s="81" t="s">
        <v>1818</v>
      </c>
      <c r="B896" s="88" t="str">
        <f>_xlfn.XLOOKUP(Tabla8[[#This Row],[Codigo Area Liquidacion]],TBLAREA[PLANTA],TBLAREA[PROG])</f>
        <v>01</v>
      </c>
      <c r="C896" s="54" t="s">
        <v>11</v>
      </c>
      <c r="D896" s="88" t="str">
        <f>Tabla8[[#This Row],[Numero Documento]]&amp;Tabla8[[#This Row],[PROG]]&amp;LEFT(Tabla8[[#This Row],[Tipo Empleado]],3)</f>
        <v>2250052883501FIJ</v>
      </c>
      <c r="E896" s="87" t="s">
        <v>902</v>
      </c>
      <c r="F896" s="54" t="s">
        <v>127</v>
      </c>
      <c r="G896" s="87" t="s">
        <v>2581</v>
      </c>
      <c r="H896" s="87" t="s">
        <v>942</v>
      </c>
      <c r="I896" s="55" t="s">
        <v>1455</v>
      </c>
      <c r="J896" s="54" t="s">
        <v>2583</v>
      </c>
      <c r="K896" s="90" t="str">
        <f t="shared" si="13"/>
        <v>M</v>
      </c>
      <c r="L896">
        <v>1040</v>
      </c>
    </row>
    <row r="897" spans="1:12" hidden="1">
      <c r="A897" s="81" t="s">
        <v>2719</v>
      </c>
      <c r="B897" s="88" t="str">
        <f>_xlfn.XLOOKUP(Tabla8[[#This Row],[Codigo Area Liquidacion]],TBLAREA[PLANTA],TBLAREA[PROG])</f>
        <v>01</v>
      </c>
      <c r="C897" s="54" t="s">
        <v>2518</v>
      </c>
      <c r="D897" s="88" t="str">
        <f>Tabla8[[#This Row],[Numero Documento]]&amp;Tabla8[[#This Row],[PROG]]&amp;LEFT(Tabla8[[#This Row],[Tipo Empleado]],3)</f>
        <v>2250060888401PER</v>
      </c>
      <c r="E897" s="87" t="s">
        <v>2691</v>
      </c>
      <c r="F897" s="54" t="s">
        <v>894</v>
      </c>
      <c r="G897" s="87" t="s">
        <v>2581</v>
      </c>
      <c r="H897" s="87" t="s">
        <v>942</v>
      </c>
      <c r="I897" s="55" t="s">
        <v>1455</v>
      </c>
      <c r="J897" s="54" t="s">
        <v>2584</v>
      </c>
      <c r="K897" s="90" t="str">
        <f t="shared" si="13"/>
        <v>F</v>
      </c>
      <c r="L897">
        <v>1041</v>
      </c>
    </row>
    <row r="898" spans="1:12" hidden="1">
      <c r="A898" s="81" t="s">
        <v>2443</v>
      </c>
      <c r="B898" s="88" t="str">
        <f>_xlfn.XLOOKUP(Tabla8[[#This Row],[Codigo Area Liquidacion]],TBLAREA[PLANTA],TBLAREA[PROG])</f>
        <v>01</v>
      </c>
      <c r="C898" s="54" t="s">
        <v>2518</v>
      </c>
      <c r="D898" s="88" t="str">
        <f>Tabla8[[#This Row],[Numero Documento]]&amp;Tabla8[[#This Row],[PROG]]&amp;LEFT(Tabla8[[#This Row],[Tipo Empleado]],3)</f>
        <v>2270003117601PER</v>
      </c>
      <c r="E898" s="87" t="s">
        <v>1578</v>
      </c>
      <c r="F898" s="54" t="s">
        <v>894</v>
      </c>
      <c r="G898" s="87" t="s">
        <v>2581</v>
      </c>
      <c r="H898" s="87" t="s">
        <v>942</v>
      </c>
      <c r="I898" s="55" t="s">
        <v>1455</v>
      </c>
      <c r="J898" s="54" t="s">
        <v>2584</v>
      </c>
      <c r="K898" s="90" t="str">
        <f t="shared" si="13"/>
        <v>F</v>
      </c>
      <c r="L898">
        <v>1048</v>
      </c>
    </row>
    <row r="899" spans="1:12" hidden="1">
      <c r="A899" s="81" t="s">
        <v>2577</v>
      </c>
      <c r="B899" s="88" t="str">
        <f>_xlfn.XLOOKUP(Tabla8[[#This Row],[Codigo Area Liquidacion]],TBLAREA[PLANTA],TBLAREA[PROG])</f>
        <v>01</v>
      </c>
      <c r="C899" s="54" t="s">
        <v>2518</v>
      </c>
      <c r="D899" s="88" t="str">
        <f>Tabla8[[#This Row],[Numero Documento]]&amp;Tabla8[[#This Row],[PROG]]&amp;LEFT(Tabla8[[#This Row],[Tipo Empleado]],3)</f>
        <v>4020914562801PER</v>
      </c>
      <c r="E899" s="87" t="s">
        <v>2576</v>
      </c>
      <c r="F899" s="54" t="s">
        <v>894</v>
      </c>
      <c r="G899" s="87" t="s">
        <v>2581</v>
      </c>
      <c r="H899" s="87" t="s">
        <v>942</v>
      </c>
      <c r="I899" s="55" t="s">
        <v>1455</v>
      </c>
      <c r="J899" s="54" t="s">
        <v>2584</v>
      </c>
      <c r="K899" s="90" t="str">
        <f t="shared" si="13"/>
        <v>F</v>
      </c>
      <c r="L899">
        <v>1063</v>
      </c>
    </row>
    <row r="900" spans="1:12" hidden="1">
      <c r="A900" s="81" t="s">
        <v>2720</v>
      </c>
      <c r="B900" s="88" t="str">
        <f>_xlfn.XLOOKUP(Tabla8[[#This Row],[Codigo Area Liquidacion]],TBLAREA[PLANTA],TBLAREA[PROG])</f>
        <v>01</v>
      </c>
      <c r="C900" s="54" t="s">
        <v>2518</v>
      </c>
      <c r="D900" s="88" t="str">
        <f>Tabla8[[#This Row],[Numero Documento]]&amp;Tabla8[[#This Row],[PROG]]&amp;LEFT(Tabla8[[#This Row],[Tipo Empleado]],3)</f>
        <v>4021199658801PER</v>
      </c>
      <c r="E900" s="87" t="s">
        <v>2692</v>
      </c>
      <c r="F900" s="54" t="s">
        <v>894</v>
      </c>
      <c r="G900" s="87" t="s">
        <v>2581</v>
      </c>
      <c r="H900" s="87" t="s">
        <v>942</v>
      </c>
      <c r="I900" s="55" t="s">
        <v>1455</v>
      </c>
      <c r="J900" s="54" t="s">
        <v>2583</v>
      </c>
      <c r="K900" s="90" t="str">
        <f t="shared" ref="K900:K963" si="14">LEFT(J900,1)</f>
        <v>M</v>
      </c>
      <c r="L900">
        <v>1075</v>
      </c>
    </row>
    <row r="901" spans="1:12" hidden="1">
      <c r="A901" s="81" t="s">
        <v>2796</v>
      </c>
      <c r="B901" s="88" t="str">
        <f>_xlfn.XLOOKUP(Tabla8[[#This Row],[Codigo Area Liquidacion]],TBLAREA[PLANTA],TBLAREA[PROG])</f>
        <v>01</v>
      </c>
      <c r="C901" s="54" t="s">
        <v>11</v>
      </c>
      <c r="D901" s="88" t="str">
        <f>Tabla8[[#This Row],[Numero Documento]]&amp;Tabla8[[#This Row],[PROG]]&amp;LEFT(Tabla8[[#This Row],[Tipo Empleado]],3)</f>
        <v>4021311702701FIJ</v>
      </c>
      <c r="E901" s="87" t="s">
        <v>2795</v>
      </c>
      <c r="F901" s="54" t="s">
        <v>127</v>
      </c>
      <c r="G901" s="87" t="s">
        <v>2581</v>
      </c>
      <c r="H901" s="87" t="s">
        <v>942</v>
      </c>
      <c r="I901" s="55" t="s">
        <v>1455</v>
      </c>
      <c r="J901" s="54" t="s">
        <v>2583</v>
      </c>
      <c r="K901" s="90" t="str">
        <f t="shared" si="14"/>
        <v>M</v>
      </c>
      <c r="L901">
        <v>1082</v>
      </c>
    </row>
    <row r="902" spans="1:12" hidden="1">
      <c r="A902" s="81" t="s">
        <v>3212</v>
      </c>
      <c r="B902" s="88" t="str">
        <f>_xlfn.XLOOKUP(Tabla8[[#This Row],[Codigo Area Liquidacion]],TBLAREA[PLANTA],TBLAREA[PROG])</f>
        <v>01</v>
      </c>
      <c r="C902" s="54" t="s">
        <v>2518</v>
      </c>
      <c r="D902" s="88" t="str">
        <f>Tabla8[[#This Row],[Numero Documento]]&amp;Tabla8[[#This Row],[PROG]]&amp;LEFT(Tabla8[[#This Row],[Tipo Empleado]],3)</f>
        <v>4021331576101PER</v>
      </c>
      <c r="E902" s="87" t="s">
        <v>3229</v>
      </c>
      <c r="F902" s="54" t="s">
        <v>894</v>
      </c>
      <c r="G902" s="87" t="s">
        <v>2581</v>
      </c>
      <c r="H902" s="87" t="s">
        <v>942</v>
      </c>
      <c r="I902" s="55" t="s">
        <v>1455</v>
      </c>
      <c r="J902" s="54" t="s">
        <v>2583</v>
      </c>
      <c r="K902" s="90" t="str">
        <f t="shared" si="14"/>
        <v>M</v>
      </c>
      <c r="L902">
        <v>1085</v>
      </c>
    </row>
    <row r="903" spans="1:12" hidden="1">
      <c r="A903" s="81" t="s">
        <v>2451</v>
      </c>
      <c r="B903" s="88" t="str">
        <f>_xlfn.XLOOKUP(Tabla8[[#This Row],[Codigo Area Liquidacion]],TBLAREA[PLANTA],TBLAREA[PROG])</f>
        <v>01</v>
      </c>
      <c r="C903" s="54" t="s">
        <v>2518</v>
      </c>
      <c r="D903" s="88" t="str">
        <f>Tabla8[[#This Row],[Numero Documento]]&amp;Tabla8[[#This Row],[PROG]]&amp;LEFT(Tabla8[[#This Row],[Tipo Empleado]],3)</f>
        <v>4021353650701PER</v>
      </c>
      <c r="E903" s="87" t="s">
        <v>1581</v>
      </c>
      <c r="F903" s="54" t="s">
        <v>894</v>
      </c>
      <c r="G903" s="87" t="s">
        <v>2581</v>
      </c>
      <c r="H903" s="87" t="s">
        <v>942</v>
      </c>
      <c r="I903" s="55" t="s">
        <v>1455</v>
      </c>
      <c r="J903" s="54" t="s">
        <v>2583</v>
      </c>
      <c r="K903" s="90" t="str">
        <f t="shared" si="14"/>
        <v>M</v>
      </c>
      <c r="L903">
        <v>1086</v>
      </c>
    </row>
    <row r="904" spans="1:12" hidden="1">
      <c r="A904" s="81" t="s">
        <v>3099</v>
      </c>
      <c r="B904" s="88" t="str">
        <f>_xlfn.XLOOKUP(Tabla8[[#This Row],[Codigo Area Liquidacion]],TBLAREA[PLANTA],TBLAREA[PROG])</f>
        <v>01</v>
      </c>
      <c r="C904" s="54" t="s">
        <v>2518</v>
      </c>
      <c r="D904" s="88" t="str">
        <f>Tabla8[[#This Row],[Numero Documento]]&amp;Tabla8[[#This Row],[PROG]]&amp;LEFT(Tabla8[[#This Row],[Tipo Empleado]],3)</f>
        <v>4021368507201PER</v>
      </c>
      <c r="E904" s="87" t="s">
        <v>3098</v>
      </c>
      <c r="F904" s="54" t="s">
        <v>894</v>
      </c>
      <c r="G904" s="87" t="s">
        <v>2581</v>
      </c>
      <c r="H904" s="87" t="s">
        <v>942</v>
      </c>
      <c r="I904" s="55" t="s">
        <v>1455</v>
      </c>
      <c r="J904" s="54" t="s">
        <v>2583</v>
      </c>
      <c r="K904" s="90" t="str">
        <f t="shared" si="14"/>
        <v>M</v>
      </c>
      <c r="L904">
        <v>1087</v>
      </c>
    </row>
    <row r="905" spans="1:12" hidden="1">
      <c r="A905" s="81" t="s">
        <v>2481</v>
      </c>
      <c r="B905" s="88" t="str">
        <f>_xlfn.XLOOKUP(Tabla8[[#This Row],[Codigo Area Liquidacion]],TBLAREA[PLANTA],TBLAREA[PROG])</f>
        <v>01</v>
      </c>
      <c r="C905" s="54" t="s">
        <v>2518</v>
      </c>
      <c r="D905" s="88" t="str">
        <f>Tabla8[[#This Row],[Numero Documento]]&amp;Tabla8[[#This Row],[PROG]]&amp;LEFT(Tabla8[[#This Row],[Tipo Empleado]],3)</f>
        <v>4021374851601PER</v>
      </c>
      <c r="E905" s="87" t="s">
        <v>2480</v>
      </c>
      <c r="F905" s="54" t="s">
        <v>894</v>
      </c>
      <c r="G905" s="87" t="s">
        <v>2581</v>
      </c>
      <c r="H905" s="87" t="s">
        <v>942</v>
      </c>
      <c r="I905" s="55" t="s">
        <v>1455</v>
      </c>
      <c r="J905" s="54" t="s">
        <v>2583</v>
      </c>
      <c r="K905" s="90" t="str">
        <f t="shared" si="14"/>
        <v>M</v>
      </c>
      <c r="L905">
        <v>1090</v>
      </c>
    </row>
    <row r="906" spans="1:12" hidden="1">
      <c r="A906" s="81" t="s">
        <v>2435</v>
      </c>
      <c r="B906" s="88" t="str">
        <f>_xlfn.XLOOKUP(Tabla8[[#This Row],[Codigo Area Liquidacion]],TBLAREA[PLANTA],TBLAREA[PROG])</f>
        <v>01</v>
      </c>
      <c r="C906" s="54" t="s">
        <v>2518</v>
      </c>
      <c r="D906" s="88" t="str">
        <f>Tabla8[[#This Row],[Numero Documento]]&amp;Tabla8[[#This Row],[PROG]]&amp;LEFT(Tabla8[[#This Row],[Tipo Empleado]],3)</f>
        <v>4021413474001PER</v>
      </c>
      <c r="E906" s="87" t="s">
        <v>1582</v>
      </c>
      <c r="F906" s="54" t="s">
        <v>894</v>
      </c>
      <c r="G906" s="87" t="s">
        <v>2581</v>
      </c>
      <c r="H906" s="87" t="s">
        <v>942</v>
      </c>
      <c r="I906" s="55" t="s">
        <v>1455</v>
      </c>
      <c r="J906" s="54" t="s">
        <v>2583</v>
      </c>
      <c r="K906" s="90" t="str">
        <f t="shared" si="14"/>
        <v>M</v>
      </c>
      <c r="L906">
        <v>1092</v>
      </c>
    </row>
    <row r="907" spans="1:12" hidden="1">
      <c r="A907" s="81" t="s">
        <v>2463</v>
      </c>
      <c r="B907" s="88" t="str">
        <f>_xlfn.XLOOKUP(Tabla8[[#This Row],[Codigo Area Liquidacion]],TBLAREA[PLANTA],TBLAREA[PROG])</f>
        <v>01</v>
      </c>
      <c r="C907" s="54" t="s">
        <v>2518</v>
      </c>
      <c r="D907" s="88" t="str">
        <f>Tabla8[[#This Row],[Numero Documento]]&amp;Tabla8[[#This Row],[PROG]]&amp;LEFT(Tabla8[[#This Row],[Tipo Empleado]],3)</f>
        <v>4021416328501PER</v>
      </c>
      <c r="E907" s="87" t="s">
        <v>1583</v>
      </c>
      <c r="F907" s="54" t="s">
        <v>894</v>
      </c>
      <c r="G907" s="87" t="s">
        <v>2581</v>
      </c>
      <c r="H907" s="87" t="s">
        <v>942</v>
      </c>
      <c r="I907" s="55" t="s">
        <v>1455</v>
      </c>
      <c r="J907" s="54" t="s">
        <v>2583</v>
      </c>
      <c r="K907" s="90" t="str">
        <f t="shared" si="14"/>
        <v>M</v>
      </c>
      <c r="L907">
        <v>1093</v>
      </c>
    </row>
    <row r="908" spans="1:12" hidden="1">
      <c r="A908" s="81" t="s">
        <v>2721</v>
      </c>
      <c r="B908" s="88" t="str">
        <f>_xlfn.XLOOKUP(Tabla8[[#This Row],[Codigo Area Liquidacion]],TBLAREA[PLANTA],TBLAREA[PROG])</f>
        <v>01</v>
      </c>
      <c r="C908" s="54" t="s">
        <v>2518</v>
      </c>
      <c r="D908" s="88" t="str">
        <f>Tabla8[[#This Row],[Numero Documento]]&amp;Tabla8[[#This Row],[PROG]]&amp;LEFT(Tabla8[[#This Row],[Tipo Empleado]],3)</f>
        <v>4021436762101PER</v>
      </c>
      <c r="E908" s="87" t="s">
        <v>2693</v>
      </c>
      <c r="F908" s="54" t="s">
        <v>894</v>
      </c>
      <c r="G908" s="87" t="s">
        <v>2581</v>
      </c>
      <c r="H908" s="87" t="s">
        <v>942</v>
      </c>
      <c r="I908" s="55" t="s">
        <v>1455</v>
      </c>
      <c r="J908" s="54" t="s">
        <v>2583</v>
      </c>
      <c r="K908" s="90" t="str">
        <f t="shared" si="14"/>
        <v>M</v>
      </c>
      <c r="L908">
        <v>1094</v>
      </c>
    </row>
    <row r="909" spans="1:12" hidden="1">
      <c r="A909" s="81" t="s">
        <v>1979</v>
      </c>
      <c r="B909" s="88" t="str">
        <f>_xlfn.XLOOKUP(Tabla8[[#This Row],[Codigo Area Liquidacion]],TBLAREA[PLANTA],TBLAREA[PROG])</f>
        <v>01</v>
      </c>
      <c r="C909" s="54" t="s">
        <v>11</v>
      </c>
      <c r="D909" s="88" t="str">
        <f>Tabla8[[#This Row],[Numero Documento]]&amp;Tabla8[[#This Row],[PROG]]&amp;LEFT(Tabla8[[#This Row],[Tipo Empleado]],3)</f>
        <v>4021473340001FIJ</v>
      </c>
      <c r="E909" s="87" t="s">
        <v>951</v>
      </c>
      <c r="F909" s="54" t="s">
        <v>10</v>
      </c>
      <c r="G909" s="87" t="s">
        <v>2581</v>
      </c>
      <c r="H909" s="87" t="s">
        <v>942</v>
      </c>
      <c r="I909" s="55" t="s">
        <v>1455</v>
      </c>
      <c r="J909" s="54" t="s">
        <v>2584</v>
      </c>
      <c r="K909" s="90" t="str">
        <f t="shared" si="14"/>
        <v>F</v>
      </c>
      <c r="L909">
        <v>1096</v>
      </c>
    </row>
    <row r="910" spans="1:12" hidden="1">
      <c r="A910" s="81" t="s">
        <v>2722</v>
      </c>
      <c r="B910" s="88" t="str">
        <f>_xlfn.XLOOKUP(Tabla8[[#This Row],[Codigo Area Liquidacion]],TBLAREA[PLANTA],TBLAREA[PROG])</f>
        <v>01</v>
      </c>
      <c r="C910" s="54" t="s">
        <v>2518</v>
      </c>
      <c r="D910" s="88" t="str">
        <f>Tabla8[[#This Row],[Numero Documento]]&amp;Tabla8[[#This Row],[PROG]]&amp;LEFT(Tabla8[[#This Row],[Tipo Empleado]],3)</f>
        <v>4021479546601PER</v>
      </c>
      <c r="E910" s="87" t="s">
        <v>2694</v>
      </c>
      <c r="F910" s="54" t="s">
        <v>894</v>
      </c>
      <c r="G910" s="87" t="s">
        <v>2581</v>
      </c>
      <c r="H910" s="87" t="s">
        <v>942</v>
      </c>
      <c r="I910" s="55" t="s">
        <v>1455</v>
      </c>
      <c r="J910" s="54" t="s">
        <v>2583</v>
      </c>
      <c r="K910" s="90" t="str">
        <f t="shared" si="14"/>
        <v>M</v>
      </c>
      <c r="L910">
        <v>1097</v>
      </c>
    </row>
    <row r="911" spans="1:12" hidden="1">
      <c r="A911" s="81" t="s">
        <v>2768</v>
      </c>
      <c r="B911" s="88" t="str">
        <f>_xlfn.XLOOKUP(Tabla8[[#This Row],[Codigo Area Liquidacion]],TBLAREA[PLANTA],TBLAREA[PROG])</f>
        <v>01</v>
      </c>
      <c r="C911" s="54" t="s">
        <v>2518</v>
      </c>
      <c r="D911" s="88" t="str">
        <f>Tabla8[[#This Row],[Numero Documento]]&amp;Tabla8[[#This Row],[PROG]]&amp;LEFT(Tabla8[[#This Row],[Tipo Empleado]],3)</f>
        <v>4021573321901PER</v>
      </c>
      <c r="E911" s="87" t="s">
        <v>2767</v>
      </c>
      <c r="F911" s="54" t="s">
        <v>894</v>
      </c>
      <c r="G911" s="87" t="s">
        <v>2581</v>
      </c>
      <c r="H911" s="87" t="s">
        <v>942</v>
      </c>
      <c r="I911" s="55" t="s">
        <v>1455</v>
      </c>
      <c r="J911" s="54" t="s">
        <v>2583</v>
      </c>
      <c r="K911" s="90" t="str">
        <f t="shared" si="14"/>
        <v>M</v>
      </c>
      <c r="L911">
        <v>1101</v>
      </c>
    </row>
    <row r="912" spans="1:12" hidden="1">
      <c r="A912" s="81" t="s">
        <v>2411</v>
      </c>
      <c r="B912" s="88" t="str">
        <f>_xlfn.XLOOKUP(Tabla8[[#This Row],[Codigo Area Liquidacion]],TBLAREA[PLANTA],TBLAREA[PROG])</f>
        <v>01</v>
      </c>
      <c r="C912" s="54" t="s">
        <v>2518</v>
      </c>
      <c r="D912" s="88" t="str">
        <f>Tabla8[[#This Row],[Numero Documento]]&amp;Tabla8[[#This Row],[PROG]]&amp;LEFT(Tabla8[[#This Row],[Tipo Empleado]],3)</f>
        <v>4022091605601PER</v>
      </c>
      <c r="E912" s="87" t="s">
        <v>1647</v>
      </c>
      <c r="F912" s="54" t="s">
        <v>894</v>
      </c>
      <c r="G912" s="87" t="s">
        <v>2581</v>
      </c>
      <c r="H912" s="87" t="s">
        <v>942</v>
      </c>
      <c r="I912" s="55" t="s">
        <v>1455</v>
      </c>
      <c r="J912" s="54" t="s">
        <v>2583</v>
      </c>
      <c r="K912" s="90" t="str">
        <f t="shared" si="14"/>
        <v>M</v>
      </c>
      <c r="L912">
        <v>1108</v>
      </c>
    </row>
    <row r="913" spans="1:12" hidden="1">
      <c r="A913" s="81" t="s">
        <v>2440</v>
      </c>
      <c r="B913" s="88" t="str">
        <f>_xlfn.XLOOKUP(Tabla8[[#This Row],[Codigo Area Liquidacion]],TBLAREA[PLANTA],TBLAREA[PROG])</f>
        <v>01</v>
      </c>
      <c r="C913" s="54" t="s">
        <v>2518</v>
      </c>
      <c r="D913" s="88" t="str">
        <f>Tabla8[[#This Row],[Numero Documento]]&amp;Tabla8[[#This Row],[PROG]]&amp;LEFT(Tabla8[[#This Row],[Tipo Empleado]],3)</f>
        <v>4022140439101PER</v>
      </c>
      <c r="E913" s="87" t="s">
        <v>1586</v>
      </c>
      <c r="F913" s="54" t="s">
        <v>894</v>
      </c>
      <c r="G913" s="87" t="s">
        <v>2581</v>
      </c>
      <c r="H913" s="87" t="s">
        <v>942</v>
      </c>
      <c r="I913" s="55" t="s">
        <v>1455</v>
      </c>
      <c r="J913" s="54" t="s">
        <v>2583</v>
      </c>
      <c r="K913" s="90" t="str">
        <f t="shared" si="14"/>
        <v>M</v>
      </c>
      <c r="L913">
        <v>1117</v>
      </c>
    </row>
    <row r="914" spans="1:12" hidden="1">
      <c r="A914" s="81" t="s">
        <v>2489</v>
      </c>
      <c r="B914" s="88" t="str">
        <f>_xlfn.XLOOKUP(Tabla8[[#This Row],[Codigo Area Liquidacion]],TBLAREA[PLANTA],TBLAREA[PROG])</f>
        <v>01</v>
      </c>
      <c r="C914" s="54" t="s">
        <v>2518</v>
      </c>
      <c r="D914" s="88" t="str">
        <f>Tabla8[[#This Row],[Numero Documento]]&amp;Tabla8[[#This Row],[PROG]]&amp;LEFT(Tabla8[[#This Row],[Tipo Empleado]],3)</f>
        <v>4022145542701PER</v>
      </c>
      <c r="E914" s="87" t="s">
        <v>1441</v>
      </c>
      <c r="F914" s="54" t="s">
        <v>894</v>
      </c>
      <c r="G914" s="87" t="s">
        <v>2581</v>
      </c>
      <c r="H914" s="87" t="s">
        <v>942</v>
      </c>
      <c r="I914" s="55" t="s">
        <v>1455</v>
      </c>
      <c r="J914" s="54" t="s">
        <v>2583</v>
      </c>
      <c r="K914" s="90" t="str">
        <f t="shared" si="14"/>
        <v>M</v>
      </c>
      <c r="L914">
        <v>1118</v>
      </c>
    </row>
    <row r="915" spans="1:12" hidden="1">
      <c r="A915" s="81" t="s">
        <v>2467</v>
      </c>
      <c r="B915" s="88" t="str">
        <f>_xlfn.XLOOKUP(Tabla8[[#This Row],[Codigo Area Liquidacion]],TBLAREA[PLANTA],TBLAREA[PROG])</f>
        <v>01</v>
      </c>
      <c r="C915" s="54" t="s">
        <v>2518</v>
      </c>
      <c r="D915" s="88" t="str">
        <f>Tabla8[[#This Row],[Numero Documento]]&amp;Tabla8[[#This Row],[PROG]]&amp;LEFT(Tabla8[[#This Row],[Tipo Empleado]],3)</f>
        <v>4022171000301PER</v>
      </c>
      <c r="E915" s="87" t="s">
        <v>1587</v>
      </c>
      <c r="F915" s="54" t="s">
        <v>894</v>
      </c>
      <c r="G915" s="87" t="s">
        <v>2581</v>
      </c>
      <c r="H915" s="87" t="s">
        <v>942</v>
      </c>
      <c r="I915" s="55" t="s">
        <v>1455</v>
      </c>
      <c r="J915" s="54" t="s">
        <v>2583</v>
      </c>
      <c r="K915" s="90" t="str">
        <f t="shared" si="14"/>
        <v>M</v>
      </c>
      <c r="L915">
        <v>1119</v>
      </c>
    </row>
    <row r="916" spans="1:12" hidden="1">
      <c r="A916" s="81" t="s">
        <v>2437</v>
      </c>
      <c r="B916" s="88" t="str">
        <f>_xlfn.XLOOKUP(Tabla8[[#This Row],[Codigo Area Liquidacion]],TBLAREA[PLANTA],TBLAREA[PROG])</f>
        <v>01</v>
      </c>
      <c r="C916" s="54" t="s">
        <v>2518</v>
      </c>
      <c r="D916" s="88" t="str">
        <f>Tabla8[[#This Row],[Numero Documento]]&amp;Tabla8[[#This Row],[PROG]]&amp;LEFT(Tabla8[[#This Row],[Tipo Empleado]],3)</f>
        <v>4022182807801PER</v>
      </c>
      <c r="E916" s="87" t="s">
        <v>937</v>
      </c>
      <c r="F916" s="54" t="s">
        <v>894</v>
      </c>
      <c r="G916" s="87" t="s">
        <v>2581</v>
      </c>
      <c r="H916" s="87" t="s">
        <v>942</v>
      </c>
      <c r="I916" s="55" t="s">
        <v>1455</v>
      </c>
      <c r="J916" s="54" t="s">
        <v>2583</v>
      </c>
      <c r="K916" s="90" t="str">
        <f t="shared" si="14"/>
        <v>M</v>
      </c>
      <c r="L916">
        <v>1121</v>
      </c>
    </row>
    <row r="917" spans="1:12" hidden="1">
      <c r="A917" s="81" t="s">
        <v>2806</v>
      </c>
      <c r="B917" s="88" t="str">
        <f>_xlfn.XLOOKUP(Tabla8[[#This Row],[Codigo Area Liquidacion]],TBLAREA[PLANTA],TBLAREA[PROG])</f>
        <v>01</v>
      </c>
      <c r="C917" s="54" t="s">
        <v>11</v>
      </c>
      <c r="D917" s="88" t="str">
        <f>Tabla8[[#This Row],[Numero Documento]]&amp;Tabla8[[#This Row],[PROG]]&amp;LEFT(Tabla8[[#This Row],[Tipo Empleado]],3)</f>
        <v>4022292002301FIJ</v>
      </c>
      <c r="E917" s="87" t="s">
        <v>2805</v>
      </c>
      <c r="F917" s="54" t="s">
        <v>127</v>
      </c>
      <c r="G917" s="87" t="s">
        <v>2581</v>
      </c>
      <c r="H917" s="87" t="s">
        <v>942</v>
      </c>
      <c r="I917" s="55" t="s">
        <v>1455</v>
      </c>
      <c r="J917" s="54" t="s">
        <v>2583</v>
      </c>
      <c r="K917" s="90" t="str">
        <f t="shared" si="14"/>
        <v>M</v>
      </c>
      <c r="L917">
        <v>1138</v>
      </c>
    </row>
    <row r="918" spans="1:12" hidden="1">
      <c r="A918" s="81" t="s">
        <v>3196</v>
      </c>
      <c r="B918" s="88" t="str">
        <f>_xlfn.XLOOKUP(Tabla8[[#This Row],[Codigo Area Liquidacion]],TBLAREA[PLANTA],TBLAREA[PROG])</f>
        <v>01</v>
      </c>
      <c r="C918" s="54" t="s">
        <v>3236</v>
      </c>
      <c r="D918" s="88" t="str">
        <f>Tabla8[[#This Row],[Numero Documento]]&amp;Tabla8[[#This Row],[PROG]]&amp;LEFT(Tabla8[[#This Row],[Tipo Empleado]],3)</f>
        <v>4022298183501PER</v>
      </c>
      <c r="E918" s="87" t="s">
        <v>3195</v>
      </c>
      <c r="F918" s="54" t="s">
        <v>235</v>
      </c>
      <c r="G918" s="87" t="s">
        <v>2581</v>
      </c>
      <c r="H918" s="87" t="s">
        <v>942</v>
      </c>
      <c r="I918" s="55" t="s">
        <v>1455</v>
      </c>
      <c r="J918" s="54" t="s">
        <v>2584</v>
      </c>
      <c r="K918" s="90" t="str">
        <f t="shared" si="14"/>
        <v>F</v>
      </c>
      <c r="L918">
        <v>1139</v>
      </c>
    </row>
    <row r="919" spans="1:12" hidden="1">
      <c r="A919" s="81" t="s">
        <v>2422</v>
      </c>
      <c r="B919" s="88" t="str">
        <f>_xlfn.XLOOKUP(Tabla8[[#This Row],[Codigo Area Liquidacion]],TBLAREA[PLANTA],TBLAREA[PROG])</f>
        <v>01</v>
      </c>
      <c r="C919" s="54" t="s">
        <v>2518</v>
      </c>
      <c r="D919" s="88" t="str">
        <f>Tabla8[[#This Row],[Numero Documento]]&amp;Tabla8[[#This Row],[PROG]]&amp;LEFT(Tabla8[[#This Row],[Tipo Empleado]],3)</f>
        <v>4022302567301PER</v>
      </c>
      <c r="E919" s="87" t="s">
        <v>1588</v>
      </c>
      <c r="F919" s="54" t="s">
        <v>894</v>
      </c>
      <c r="G919" s="87" t="s">
        <v>2581</v>
      </c>
      <c r="H919" s="87" t="s">
        <v>942</v>
      </c>
      <c r="I919" s="55" t="s">
        <v>1455</v>
      </c>
      <c r="J919" s="54" t="s">
        <v>2583</v>
      </c>
      <c r="K919" s="90" t="str">
        <f t="shared" si="14"/>
        <v>M</v>
      </c>
      <c r="L919">
        <v>1140</v>
      </c>
    </row>
    <row r="920" spans="1:12" hidden="1">
      <c r="A920" s="81" t="s">
        <v>2660</v>
      </c>
      <c r="B920" s="88" t="str">
        <f>_xlfn.XLOOKUP(Tabla8[[#This Row],[Codigo Area Liquidacion]],TBLAREA[PLANTA],TBLAREA[PROG])</f>
        <v>01</v>
      </c>
      <c r="C920" s="54" t="s">
        <v>2518</v>
      </c>
      <c r="D920" s="88" t="str">
        <f>Tabla8[[#This Row],[Numero Documento]]&amp;Tabla8[[#This Row],[PROG]]&amp;LEFT(Tabla8[[#This Row],[Tipo Empleado]],3)</f>
        <v>4022312541601PER</v>
      </c>
      <c r="E920" s="87" t="s">
        <v>2646</v>
      </c>
      <c r="F920" s="54" t="s">
        <v>894</v>
      </c>
      <c r="G920" s="87" t="s">
        <v>2581</v>
      </c>
      <c r="H920" s="87" t="s">
        <v>942</v>
      </c>
      <c r="I920" s="55" t="s">
        <v>1455</v>
      </c>
      <c r="J920" s="54" t="s">
        <v>2583</v>
      </c>
      <c r="K920" s="90" t="str">
        <f t="shared" si="14"/>
        <v>M</v>
      </c>
      <c r="L920">
        <v>1142</v>
      </c>
    </row>
    <row r="921" spans="1:12" hidden="1">
      <c r="A921" s="81" t="s">
        <v>3102</v>
      </c>
      <c r="B921" s="88" t="str">
        <f>_xlfn.XLOOKUP(Tabla8[[#This Row],[Codigo Area Liquidacion]],TBLAREA[PLANTA],TBLAREA[PROG])</f>
        <v>01</v>
      </c>
      <c r="C921" s="54" t="s">
        <v>2518</v>
      </c>
      <c r="D921" s="88" t="str">
        <f>Tabla8[[#This Row],[Numero Documento]]&amp;Tabla8[[#This Row],[PROG]]&amp;LEFT(Tabla8[[#This Row],[Tipo Empleado]],3)</f>
        <v>4022335965001PER</v>
      </c>
      <c r="E921" s="87" t="s">
        <v>3101</v>
      </c>
      <c r="F921" s="54" t="s">
        <v>894</v>
      </c>
      <c r="G921" s="87" t="s">
        <v>2581</v>
      </c>
      <c r="H921" s="87" t="s">
        <v>942</v>
      </c>
      <c r="I921" s="55" t="s">
        <v>1455</v>
      </c>
      <c r="J921" s="54" t="s">
        <v>2583</v>
      </c>
      <c r="K921" s="90" t="str">
        <f t="shared" si="14"/>
        <v>M</v>
      </c>
      <c r="L921">
        <v>1146</v>
      </c>
    </row>
    <row r="922" spans="1:12" hidden="1">
      <c r="A922" s="81" t="s">
        <v>2460</v>
      </c>
      <c r="B922" s="88" t="str">
        <f>_xlfn.XLOOKUP(Tabla8[[#This Row],[Codigo Area Liquidacion]],TBLAREA[PLANTA],TBLAREA[PROG])</f>
        <v>01</v>
      </c>
      <c r="C922" s="54" t="s">
        <v>2518</v>
      </c>
      <c r="D922" s="88" t="str">
        <f>Tabla8[[#This Row],[Numero Documento]]&amp;Tabla8[[#This Row],[PROG]]&amp;LEFT(Tabla8[[#This Row],[Tipo Empleado]],3)</f>
        <v>4022353253801PER</v>
      </c>
      <c r="E922" s="87" t="s">
        <v>1589</v>
      </c>
      <c r="F922" s="54" t="s">
        <v>894</v>
      </c>
      <c r="G922" s="87" t="s">
        <v>2581</v>
      </c>
      <c r="H922" s="87" t="s">
        <v>942</v>
      </c>
      <c r="I922" s="55" t="s">
        <v>1455</v>
      </c>
      <c r="J922" s="54" t="s">
        <v>2584</v>
      </c>
      <c r="K922" s="90" t="str">
        <f t="shared" si="14"/>
        <v>F</v>
      </c>
      <c r="L922">
        <v>1148</v>
      </c>
    </row>
    <row r="923" spans="1:12" hidden="1">
      <c r="A923" s="81" t="s">
        <v>2444</v>
      </c>
      <c r="B923" s="88" t="str">
        <f>_xlfn.XLOOKUP(Tabla8[[#This Row],[Codigo Area Liquidacion]],TBLAREA[PLANTA],TBLAREA[PROG])</f>
        <v>01</v>
      </c>
      <c r="C923" s="54" t="s">
        <v>2518</v>
      </c>
      <c r="D923" s="88" t="str">
        <f>Tabla8[[#This Row],[Numero Documento]]&amp;Tabla8[[#This Row],[PROG]]&amp;LEFT(Tabla8[[#This Row],[Tipo Empleado]],3)</f>
        <v>4022357499301PER</v>
      </c>
      <c r="E923" s="87" t="s">
        <v>1590</v>
      </c>
      <c r="F923" s="54" t="s">
        <v>894</v>
      </c>
      <c r="G923" s="87" t="s">
        <v>2581</v>
      </c>
      <c r="H923" s="87" t="s">
        <v>942</v>
      </c>
      <c r="I923" s="55" t="s">
        <v>1455</v>
      </c>
      <c r="J923" s="54" t="s">
        <v>2584</v>
      </c>
      <c r="K923" s="90" t="str">
        <f t="shared" si="14"/>
        <v>F</v>
      </c>
      <c r="L923">
        <v>1150</v>
      </c>
    </row>
    <row r="924" spans="1:12" hidden="1">
      <c r="A924" s="81" t="s">
        <v>2386</v>
      </c>
      <c r="B924" s="88" t="str">
        <f>_xlfn.XLOOKUP(Tabla8[[#This Row],[Codigo Area Liquidacion]],TBLAREA[PLANTA],TBLAREA[PROG])</f>
        <v>01</v>
      </c>
      <c r="C924" s="54" t="s">
        <v>11</v>
      </c>
      <c r="D924" s="88" t="str">
        <f>Tabla8[[#This Row],[Numero Documento]]&amp;Tabla8[[#This Row],[PROG]]&amp;LEFT(Tabla8[[#This Row],[Tipo Empleado]],3)</f>
        <v>4022394301601FIJ</v>
      </c>
      <c r="E924" s="87" t="s">
        <v>1746</v>
      </c>
      <c r="F924" s="54" t="s">
        <v>2641</v>
      </c>
      <c r="G924" s="87" t="s">
        <v>2581</v>
      </c>
      <c r="H924" s="87" t="s">
        <v>942</v>
      </c>
      <c r="I924" s="55" t="s">
        <v>1455</v>
      </c>
      <c r="J924" s="54" t="s">
        <v>2583</v>
      </c>
      <c r="K924" s="90" t="str">
        <f t="shared" si="14"/>
        <v>M</v>
      </c>
      <c r="L924">
        <v>1153</v>
      </c>
    </row>
    <row r="925" spans="1:12" hidden="1">
      <c r="A925" s="81" t="s">
        <v>2479</v>
      </c>
      <c r="B925" s="88" t="str">
        <f>_xlfn.XLOOKUP(Tabla8[[#This Row],[Codigo Area Liquidacion]],TBLAREA[PLANTA],TBLAREA[PROG])</f>
        <v>01</v>
      </c>
      <c r="C925" s="54" t="s">
        <v>2518</v>
      </c>
      <c r="D925" s="88" t="str">
        <f>Tabla8[[#This Row],[Numero Documento]]&amp;Tabla8[[#This Row],[PROG]]&amp;LEFT(Tabla8[[#This Row],[Tipo Empleado]],3)</f>
        <v>4022470677601PER</v>
      </c>
      <c r="E925" s="87" t="s">
        <v>1591</v>
      </c>
      <c r="F925" s="54" t="s">
        <v>894</v>
      </c>
      <c r="G925" s="87" t="s">
        <v>2581</v>
      </c>
      <c r="H925" s="87" t="s">
        <v>942</v>
      </c>
      <c r="I925" s="55" t="s">
        <v>1455</v>
      </c>
      <c r="J925" s="54" t="s">
        <v>2584</v>
      </c>
      <c r="K925" s="90" t="str">
        <f t="shared" si="14"/>
        <v>F</v>
      </c>
      <c r="L925">
        <v>1159</v>
      </c>
    </row>
    <row r="926" spans="1:12" hidden="1">
      <c r="A926" s="81" t="s">
        <v>2790</v>
      </c>
      <c r="B926" s="88" t="str">
        <f>_xlfn.XLOOKUP(Tabla8[[#This Row],[Codigo Area Liquidacion]],TBLAREA[PLANTA],TBLAREA[PROG])</f>
        <v>01</v>
      </c>
      <c r="C926" s="54" t="s">
        <v>11</v>
      </c>
      <c r="D926" s="88" t="str">
        <f>Tabla8[[#This Row],[Numero Documento]]&amp;Tabla8[[#This Row],[PROG]]&amp;LEFT(Tabla8[[#This Row],[Tipo Empleado]],3)</f>
        <v>4022490625101FIJ</v>
      </c>
      <c r="E926" s="87" t="s">
        <v>2789</v>
      </c>
      <c r="F926" s="54" t="s">
        <v>32</v>
      </c>
      <c r="G926" s="87" t="s">
        <v>2581</v>
      </c>
      <c r="H926" s="87" t="s">
        <v>942</v>
      </c>
      <c r="I926" s="55" t="s">
        <v>1455</v>
      </c>
      <c r="J926" s="54" t="s">
        <v>2584</v>
      </c>
      <c r="K926" s="90" t="str">
        <f t="shared" si="14"/>
        <v>F</v>
      </c>
      <c r="L926">
        <v>1161</v>
      </c>
    </row>
    <row r="927" spans="1:12" hidden="1">
      <c r="A927" s="81" t="s">
        <v>3215</v>
      </c>
      <c r="B927" s="88" t="str">
        <f>_xlfn.XLOOKUP(Tabla8[[#This Row],[Codigo Area Liquidacion]],TBLAREA[PLANTA],TBLAREA[PROG])</f>
        <v>01</v>
      </c>
      <c r="C927" s="54" t="s">
        <v>2518</v>
      </c>
      <c r="D927" s="88" t="str">
        <f>Tabla8[[#This Row],[Numero Documento]]&amp;Tabla8[[#This Row],[PROG]]&amp;LEFT(Tabla8[[#This Row],[Tipo Empleado]],3)</f>
        <v>4022539023201PER</v>
      </c>
      <c r="E927" s="87" t="s">
        <v>3232</v>
      </c>
      <c r="F927" s="54" t="s">
        <v>894</v>
      </c>
      <c r="G927" s="87" t="s">
        <v>2581</v>
      </c>
      <c r="H927" s="87" t="s">
        <v>942</v>
      </c>
      <c r="I927" s="55" t="s">
        <v>1455</v>
      </c>
      <c r="J927" s="54" t="s">
        <v>2583</v>
      </c>
      <c r="K927" s="90" t="str">
        <f t="shared" si="14"/>
        <v>M</v>
      </c>
      <c r="L927">
        <v>1167</v>
      </c>
    </row>
    <row r="928" spans="1:12" hidden="1">
      <c r="A928" s="81" t="s">
        <v>2771</v>
      </c>
      <c r="B928" s="88" t="str">
        <f>_xlfn.XLOOKUP(Tabla8[[#This Row],[Codigo Area Liquidacion]],TBLAREA[PLANTA],TBLAREA[PROG])</f>
        <v>01</v>
      </c>
      <c r="C928" s="54" t="s">
        <v>2518</v>
      </c>
      <c r="D928" s="88" t="str">
        <f>Tabla8[[#This Row],[Numero Documento]]&amp;Tabla8[[#This Row],[PROG]]&amp;LEFT(Tabla8[[#This Row],[Tipo Empleado]],3)</f>
        <v>4022553798001PER</v>
      </c>
      <c r="E928" s="87" t="s">
        <v>2770</v>
      </c>
      <c r="F928" s="54" t="s">
        <v>894</v>
      </c>
      <c r="G928" s="87" t="s">
        <v>2581</v>
      </c>
      <c r="H928" s="87" t="s">
        <v>942</v>
      </c>
      <c r="I928" s="55" t="s">
        <v>1455</v>
      </c>
      <c r="J928" s="54" t="s">
        <v>2583</v>
      </c>
      <c r="K928" s="90" t="str">
        <f t="shared" si="14"/>
        <v>M</v>
      </c>
      <c r="L928">
        <v>1168</v>
      </c>
    </row>
    <row r="929" spans="1:12" hidden="1">
      <c r="A929" s="81" t="s">
        <v>2461</v>
      </c>
      <c r="B929" s="88" t="str">
        <f>_xlfn.XLOOKUP(Tabla8[[#This Row],[Codigo Area Liquidacion]],TBLAREA[PLANTA],TBLAREA[PROG])</f>
        <v>01</v>
      </c>
      <c r="C929" s="54" t="s">
        <v>2518</v>
      </c>
      <c r="D929" s="88" t="str">
        <f>Tabla8[[#This Row],[Numero Documento]]&amp;Tabla8[[#This Row],[PROG]]&amp;LEFT(Tabla8[[#This Row],[Tipo Empleado]],3)</f>
        <v>4022574224201PER</v>
      </c>
      <c r="E929" s="87" t="s">
        <v>1377</v>
      </c>
      <c r="F929" s="54" t="s">
        <v>894</v>
      </c>
      <c r="G929" s="87" t="s">
        <v>2581</v>
      </c>
      <c r="H929" s="87" t="s">
        <v>942</v>
      </c>
      <c r="I929" s="55" t="s">
        <v>1455</v>
      </c>
      <c r="J929" s="54" t="s">
        <v>2583</v>
      </c>
      <c r="K929" s="90" t="str">
        <f t="shared" si="14"/>
        <v>M</v>
      </c>
      <c r="L929">
        <v>1169</v>
      </c>
    </row>
    <row r="930" spans="1:12" hidden="1">
      <c r="A930" s="81" t="s">
        <v>2502</v>
      </c>
      <c r="B930" s="88" t="str">
        <f>_xlfn.XLOOKUP(Tabla8[[#This Row],[Codigo Area Liquidacion]],TBLAREA[PLANTA],TBLAREA[PROG])</f>
        <v>01</v>
      </c>
      <c r="C930" s="54" t="s">
        <v>2518</v>
      </c>
      <c r="D930" s="88" t="str">
        <f>Tabla8[[#This Row],[Numero Documento]]&amp;Tabla8[[#This Row],[PROG]]&amp;LEFT(Tabla8[[#This Row],[Tipo Empleado]],3)</f>
        <v>4022604573601PER</v>
      </c>
      <c r="E930" s="87" t="s">
        <v>1426</v>
      </c>
      <c r="F930" s="54" t="s">
        <v>894</v>
      </c>
      <c r="G930" s="87" t="s">
        <v>2581</v>
      </c>
      <c r="H930" s="87" t="s">
        <v>942</v>
      </c>
      <c r="I930" s="55" t="s">
        <v>1455</v>
      </c>
      <c r="J930" s="54" t="s">
        <v>2583</v>
      </c>
      <c r="K930" s="90" t="str">
        <f t="shared" si="14"/>
        <v>M</v>
      </c>
      <c r="L930">
        <v>1171</v>
      </c>
    </row>
    <row r="931" spans="1:12" hidden="1">
      <c r="A931" s="81" t="s">
        <v>1756</v>
      </c>
      <c r="B931" s="88" t="str">
        <f>_xlfn.XLOOKUP(Tabla8[[#This Row],[Codigo Area Liquidacion]],TBLAREA[PLANTA],TBLAREA[PROG])</f>
        <v>01</v>
      </c>
      <c r="C931" s="54" t="s">
        <v>11</v>
      </c>
      <c r="D931" s="88" t="str">
        <f>Tabla8[[#This Row],[Numero Documento]]&amp;Tabla8[[#This Row],[PROG]]&amp;LEFT(Tabla8[[#This Row],[Tipo Empleado]],3)</f>
        <v>4022627522601FIJ</v>
      </c>
      <c r="E931" s="87" t="s">
        <v>1388</v>
      </c>
      <c r="F931" s="54" t="s">
        <v>10</v>
      </c>
      <c r="G931" s="87" t="s">
        <v>2581</v>
      </c>
      <c r="H931" s="87" t="s">
        <v>942</v>
      </c>
      <c r="I931" s="55" t="s">
        <v>1455</v>
      </c>
      <c r="J931" s="54" t="s">
        <v>2584</v>
      </c>
      <c r="K931" s="90" t="str">
        <f t="shared" si="14"/>
        <v>F</v>
      </c>
      <c r="L931">
        <v>1173</v>
      </c>
    </row>
    <row r="932" spans="1:12" hidden="1">
      <c r="A932" s="81" t="s">
        <v>2401</v>
      </c>
      <c r="B932" s="88" t="str">
        <f>_xlfn.XLOOKUP(Tabla8[[#This Row],[Codigo Area Liquidacion]],TBLAREA[PLANTA],TBLAREA[PROG])</f>
        <v>01</v>
      </c>
      <c r="C932" s="54" t="s">
        <v>2518</v>
      </c>
      <c r="D932" s="88" t="str">
        <f>Tabla8[[#This Row],[Numero Documento]]&amp;Tabla8[[#This Row],[PROG]]&amp;LEFT(Tabla8[[#This Row],[Tipo Empleado]],3)</f>
        <v>4022628373301PER</v>
      </c>
      <c r="E932" s="87" t="s">
        <v>1690</v>
      </c>
      <c r="F932" s="54" t="s">
        <v>894</v>
      </c>
      <c r="G932" s="87" t="s">
        <v>2581</v>
      </c>
      <c r="H932" s="87" t="s">
        <v>942</v>
      </c>
      <c r="I932" s="55" t="s">
        <v>1455</v>
      </c>
      <c r="J932" s="54" t="s">
        <v>2583</v>
      </c>
      <c r="K932" s="90" t="str">
        <f t="shared" si="14"/>
        <v>M</v>
      </c>
      <c r="L932">
        <v>1174</v>
      </c>
    </row>
    <row r="933" spans="1:12" hidden="1">
      <c r="A933" s="81" t="s">
        <v>2457</v>
      </c>
      <c r="B933" s="88" t="str">
        <f>_xlfn.XLOOKUP(Tabla8[[#This Row],[Codigo Area Liquidacion]],TBLAREA[PLANTA],TBLAREA[PROG])</f>
        <v>01</v>
      </c>
      <c r="C933" s="54" t="s">
        <v>2518</v>
      </c>
      <c r="D933" s="88" t="str">
        <f>Tabla8[[#This Row],[Numero Documento]]&amp;Tabla8[[#This Row],[PROG]]&amp;LEFT(Tabla8[[#This Row],[Tipo Empleado]],3)</f>
        <v>4022635465801PER</v>
      </c>
      <c r="E933" s="87" t="s">
        <v>1691</v>
      </c>
      <c r="F933" s="54" t="s">
        <v>894</v>
      </c>
      <c r="G933" s="87" t="s">
        <v>2581</v>
      </c>
      <c r="H933" s="87" t="s">
        <v>942</v>
      </c>
      <c r="I933" s="55" t="s">
        <v>1455</v>
      </c>
      <c r="J933" s="54" t="s">
        <v>2583</v>
      </c>
      <c r="K933" s="90" t="str">
        <f t="shared" si="14"/>
        <v>M</v>
      </c>
      <c r="L933">
        <v>1175</v>
      </c>
    </row>
    <row r="934" spans="1:12" hidden="1">
      <c r="A934" s="81" t="s">
        <v>2462</v>
      </c>
      <c r="B934" s="88" t="str">
        <f>_xlfn.XLOOKUP(Tabla8[[#This Row],[Codigo Area Liquidacion]],TBLAREA[PLANTA],TBLAREA[PROG])</f>
        <v>01</v>
      </c>
      <c r="C934" s="54" t="s">
        <v>2518</v>
      </c>
      <c r="D934" s="88" t="str">
        <f>Tabla8[[#This Row],[Numero Documento]]&amp;Tabla8[[#This Row],[PROG]]&amp;LEFT(Tabla8[[#This Row],[Tipo Empleado]],3)</f>
        <v>4022636818701PER</v>
      </c>
      <c r="E934" s="87" t="s">
        <v>1749</v>
      </c>
      <c r="F934" s="54" t="s">
        <v>894</v>
      </c>
      <c r="G934" s="87" t="s">
        <v>2581</v>
      </c>
      <c r="H934" s="87" t="s">
        <v>942</v>
      </c>
      <c r="I934" s="55" t="s">
        <v>1455</v>
      </c>
      <c r="J934" s="54" t="s">
        <v>2583</v>
      </c>
      <c r="K934" s="90" t="str">
        <f t="shared" si="14"/>
        <v>M</v>
      </c>
      <c r="L934">
        <v>1176</v>
      </c>
    </row>
    <row r="935" spans="1:12" hidden="1">
      <c r="A935" s="81" t="s">
        <v>2450</v>
      </c>
      <c r="B935" s="88" t="str">
        <f>_xlfn.XLOOKUP(Tabla8[[#This Row],[Codigo Area Liquidacion]],TBLAREA[PLANTA],TBLAREA[PROG])</f>
        <v>01</v>
      </c>
      <c r="C935" s="54" t="s">
        <v>2518</v>
      </c>
      <c r="D935" s="88" t="str">
        <f>Tabla8[[#This Row],[Numero Documento]]&amp;Tabla8[[#This Row],[PROG]]&amp;LEFT(Tabla8[[#This Row],[Tipo Empleado]],3)</f>
        <v>4022638407701PER</v>
      </c>
      <c r="E935" s="87" t="s">
        <v>1088</v>
      </c>
      <c r="F935" s="54" t="s">
        <v>894</v>
      </c>
      <c r="G935" s="87" t="s">
        <v>2581</v>
      </c>
      <c r="H935" s="87" t="s">
        <v>942</v>
      </c>
      <c r="I935" s="55" t="s">
        <v>1455</v>
      </c>
      <c r="J935" s="54" t="s">
        <v>2583</v>
      </c>
      <c r="K935" s="90" t="str">
        <f t="shared" si="14"/>
        <v>M</v>
      </c>
      <c r="L935">
        <v>1177</v>
      </c>
    </row>
    <row r="936" spans="1:12" hidden="1">
      <c r="A936" s="81" t="s">
        <v>2403</v>
      </c>
      <c r="B936" s="88" t="str">
        <f>_xlfn.XLOOKUP(Tabla8[[#This Row],[Codigo Area Liquidacion]],TBLAREA[PLANTA],TBLAREA[PROG])</f>
        <v>01</v>
      </c>
      <c r="C936" s="54" t="s">
        <v>2518</v>
      </c>
      <c r="D936" s="88" t="str">
        <f>Tabla8[[#This Row],[Numero Documento]]&amp;Tabla8[[#This Row],[PROG]]&amp;LEFT(Tabla8[[#This Row],[Tipo Empleado]],3)</f>
        <v>4022659506001PER</v>
      </c>
      <c r="E936" s="87" t="s">
        <v>1692</v>
      </c>
      <c r="F936" s="54" t="s">
        <v>894</v>
      </c>
      <c r="G936" s="87" t="s">
        <v>2581</v>
      </c>
      <c r="H936" s="87" t="s">
        <v>942</v>
      </c>
      <c r="I936" s="55" t="s">
        <v>1455</v>
      </c>
      <c r="J936" s="54" t="s">
        <v>2583</v>
      </c>
      <c r="K936" s="90" t="str">
        <f t="shared" si="14"/>
        <v>M</v>
      </c>
      <c r="L936">
        <v>1179</v>
      </c>
    </row>
    <row r="937" spans="1:12" hidden="1">
      <c r="A937" s="81" t="s">
        <v>2413</v>
      </c>
      <c r="B937" s="88" t="str">
        <f>_xlfn.XLOOKUP(Tabla8[[#This Row],[Codigo Area Liquidacion]],TBLAREA[PLANTA],TBLAREA[PROG])</f>
        <v>01</v>
      </c>
      <c r="C937" s="54" t="s">
        <v>2518</v>
      </c>
      <c r="D937" s="88" t="str">
        <f>Tabla8[[#This Row],[Numero Documento]]&amp;Tabla8[[#This Row],[PROG]]&amp;LEFT(Tabla8[[#This Row],[Tipo Empleado]],3)</f>
        <v>4022663253301PER</v>
      </c>
      <c r="E937" s="87" t="s">
        <v>1592</v>
      </c>
      <c r="F937" s="54" t="s">
        <v>894</v>
      </c>
      <c r="G937" s="87" t="s">
        <v>2581</v>
      </c>
      <c r="H937" s="87" t="s">
        <v>942</v>
      </c>
      <c r="I937" s="55" t="s">
        <v>1455</v>
      </c>
      <c r="J937" s="54" t="s">
        <v>2583</v>
      </c>
      <c r="K937" s="90" t="str">
        <f t="shared" si="14"/>
        <v>M</v>
      </c>
      <c r="L937">
        <v>1180</v>
      </c>
    </row>
    <row r="938" spans="1:12" hidden="1">
      <c r="A938" s="81" t="s">
        <v>2431</v>
      </c>
      <c r="B938" s="88" t="str">
        <f>_xlfn.XLOOKUP(Tabla8[[#This Row],[Codigo Area Liquidacion]],TBLAREA[PLANTA],TBLAREA[PROG])</f>
        <v>01</v>
      </c>
      <c r="C938" s="54" t="s">
        <v>2518</v>
      </c>
      <c r="D938" s="88" t="str">
        <f>Tabla8[[#This Row],[Numero Documento]]&amp;Tabla8[[#This Row],[PROG]]&amp;LEFT(Tabla8[[#This Row],[Tipo Empleado]],3)</f>
        <v>4022678710501PER</v>
      </c>
      <c r="E938" s="87" t="s">
        <v>1593</v>
      </c>
      <c r="F938" s="54" t="s">
        <v>894</v>
      </c>
      <c r="G938" s="87" t="s">
        <v>2581</v>
      </c>
      <c r="H938" s="87" t="s">
        <v>942</v>
      </c>
      <c r="I938" s="55" t="s">
        <v>1455</v>
      </c>
      <c r="J938" s="54" t="s">
        <v>2584</v>
      </c>
      <c r="K938" s="90" t="str">
        <f t="shared" si="14"/>
        <v>F</v>
      </c>
      <c r="L938">
        <v>1182</v>
      </c>
    </row>
    <row r="939" spans="1:12" hidden="1">
      <c r="A939" s="81" t="s">
        <v>2506</v>
      </c>
      <c r="B939" s="88" t="str">
        <f>_xlfn.XLOOKUP(Tabla8[[#This Row],[Codigo Area Liquidacion]],TBLAREA[PLANTA],TBLAREA[PROG])</f>
        <v>01</v>
      </c>
      <c r="C939" s="54" t="s">
        <v>2518</v>
      </c>
      <c r="D939" s="88" t="str">
        <f>Tabla8[[#This Row],[Numero Documento]]&amp;Tabla8[[#This Row],[PROG]]&amp;LEFT(Tabla8[[#This Row],[Tipo Empleado]],3)</f>
        <v>4022694375701PER</v>
      </c>
      <c r="E939" s="87" t="s">
        <v>1594</v>
      </c>
      <c r="F939" s="54" t="s">
        <v>894</v>
      </c>
      <c r="G939" s="87" t="s">
        <v>2581</v>
      </c>
      <c r="H939" s="87" t="s">
        <v>942</v>
      </c>
      <c r="I939" s="55" t="s">
        <v>1455</v>
      </c>
      <c r="J939" s="54" t="s">
        <v>2583</v>
      </c>
      <c r="K939" s="90" t="str">
        <f t="shared" si="14"/>
        <v>M</v>
      </c>
      <c r="L939">
        <v>1183</v>
      </c>
    </row>
    <row r="940" spans="1:12" hidden="1">
      <c r="A940" s="81" t="s">
        <v>2406</v>
      </c>
      <c r="B940" s="88" t="str">
        <f>_xlfn.XLOOKUP(Tabla8[[#This Row],[Codigo Area Liquidacion]],TBLAREA[PLANTA],TBLAREA[PROG])</f>
        <v>01</v>
      </c>
      <c r="C940" s="54" t="s">
        <v>2518</v>
      </c>
      <c r="D940" s="88" t="str">
        <f>Tabla8[[#This Row],[Numero Documento]]&amp;Tabla8[[#This Row],[PROG]]&amp;LEFT(Tabla8[[#This Row],[Tipo Empleado]],3)</f>
        <v>4022718948301PER</v>
      </c>
      <c r="E940" s="87" t="s">
        <v>1595</v>
      </c>
      <c r="F940" s="54" t="s">
        <v>894</v>
      </c>
      <c r="G940" s="87" t="s">
        <v>2581</v>
      </c>
      <c r="H940" s="87" t="s">
        <v>942</v>
      </c>
      <c r="I940" s="55" t="s">
        <v>1455</v>
      </c>
      <c r="J940" s="54" t="s">
        <v>2583</v>
      </c>
      <c r="K940" s="90" t="str">
        <f t="shared" si="14"/>
        <v>M</v>
      </c>
      <c r="L940">
        <v>1185</v>
      </c>
    </row>
    <row r="941" spans="1:12" hidden="1">
      <c r="A941" s="81" t="s">
        <v>2442</v>
      </c>
      <c r="B941" s="88" t="str">
        <f>_xlfn.XLOOKUP(Tabla8[[#This Row],[Codigo Area Liquidacion]],TBLAREA[PLANTA],TBLAREA[PROG])</f>
        <v>01</v>
      </c>
      <c r="C941" s="54" t="s">
        <v>2518</v>
      </c>
      <c r="D941" s="88" t="str">
        <f>Tabla8[[#This Row],[Numero Documento]]&amp;Tabla8[[#This Row],[PROG]]&amp;LEFT(Tabla8[[#This Row],[Tipo Empleado]],3)</f>
        <v>4022728356701PER</v>
      </c>
      <c r="E941" s="87" t="s">
        <v>1433</v>
      </c>
      <c r="F941" s="54" t="s">
        <v>894</v>
      </c>
      <c r="G941" s="87" t="s">
        <v>2581</v>
      </c>
      <c r="H941" s="87" t="s">
        <v>942</v>
      </c>
      <c r="I941" s="55" t="s">
        <v>1455</v>
      </c>
      <c r="J941" s="54" t="s">
        <v>2583</v>
      </c>
      <c r="K941" s="90" t="str">
        <f t="shared" si="14"/>
        <v>M</v>
      </c>
      <c r="L941">
        <v>1186</v>
      </c>
    </row>
    <row r="942" spans="1:12" hidden="1">
      <c r="A942" s="81" t="s">
        <v>2409</v>
      </c>
      <c r="B942" s="88" t="str">
        <f>_xlfn.XLOOKUP(Tabla8[[#This Row],[Codigo Area Liquidacion]],TBLAREA[PLANTA],TBLAREA[PROG])</f>
        <v>01</v>
      </c>
      <c r="C942" s="54" t="s">
        <v>2518</v>
      </c>
      <c r="D942" s="88" t="str">
        <f>Tabla8[[#This Row],[Numero Documento]]&amp;Tabla8[[#This Row],[PROG]]&amp;LEFT(Tabla8[[#This Row],[Tipo Empleado]],3)</f>
        <v>4022809461701PER</v>
      </c>
      <c r="E942" s="87" t="s">
        <v>1596</v>
      </c>
      <c r="F942" s="54" t="s">
        <v>894</v>
      </c>
      <c r="G942" s="87" t="s">
        <v>2581</v>
      </c>
      <c r="H942" s="87" t="s">
        <v>942</v>
      </c>
      <c r="I942" s="55" t="s">
        <v>1455</v>
      </c>
      <c r="J942" s="54" t="s">
        <v>2584</v>
      </c>
      <c r="K942" s="90" t="str">
        <f t="shared" si="14"/>
        <v>F</v>
      </c>
      <c r="L942">
        <v>1189</v>
      </c>
    </row>
    <row r="943" spans="1:12" hidden="1">
      <c r="A943" s="81" t="s">
        <v>1781</v>
      </c>
      <c r="B943" s="88" t="str">
        <f>_xlfn.XLOOKUP(Tabla8[[#This Row],[Codigo Area Liquidacion]],TBLAREA[PLANTA],TBLAREA[PROG])</f>
        <v>01</v>
      </c>
      <c r="C943" s="54" t="s">
        <v>11</v>
      </c>
      <c r="D943" s="88" t="str">
        <f>Tabla8[[#This Row],[Numero Documento]]&amp;Tabla8[[#This Row],[PROG]]&amp;LEFT(Tabla8[[#This Row],[Tipo Empleado]],3)</f>
        <v>4022834108301FIJ</v>
      </c>
      <c r="E943" s="87" t="s">
        <v>1383</v>
      </c>
      <c r="F943" s="54" t="s">
        <v>1384</v>
      </c>
      <c r="G943" s="87" t="s">
        <v>2581</v>
      </c>
      <c r="H943" s="87" t="s">
        <v>942</v>
      </c>
      <c r="I943" s="55" t="s">
        <v>1455</v>
      </c>
      <c r="J943" s="54" t="s">
        <v>2583</v>
      </c>
      <c r="K943" s="90" t="str">
        <f t="shared" si="14"/>
        <v>M</v>
      </c>
      <c r="L943">
        <v>1191</v>
      </c>
    </row>
    <row r="944" spans="1:12" hidden="1">
      <c r="A944" s="81" t="s">
        <v>2412</v>
      </c>
      <c r="B944" s="88" t="str">
        <f>_xlfn.XLOOKUP(Tabla8[[#This Row],[Codigo Area Liquidacion]],TBLAREA[PLANTA],TBLAREA[PROG])</f>
        <v>01</v>
      </c>
      <c r="C944" s="54" t="s">
        <v>2518</v>
      </c>
      <c r="D944" s="88" t="str">
        <f>Tabla8[[#This Row],[Numero Documento]]&amp;Tabla8[[#This Row],[PROG]]&amp;LEFT(Tabla8[[#This Row],[Tipo Empleado]],3)</f>
        <v>4022840810601PER</v>
      </c>
      <c r="E944" s="87" t="s">
        <v>1597</v>
      </c>
      <c r="F944" s="54" t="s">
        <v>894</v>
      </c>
      <c r="G944" s="87" t="s">
        <v>2581</v>
      </c>
      <c r="H944" s="87" t="s">
        <v>942</v>
      </c>
      <c r="I944" s="55" t="s">
        <v>1455</v>
      </c>
      <c r="J944" s="54" t="s">
        <v>2584</v>
      </c>
      <c r="K944" s="90" t="str">
        <f t="shared" si="14"/>
        <v>F</v>
      </c>
      <c r="L944">
        <v>1192</v>
      </c>
    </row>
    <row r="945" spans="1:12" hidden="1">
      <c r="A945" s="81" t="s">
        <v>2723</v>
      </c>
      <c r="B945" s="88" t="str">
        <f>_xlfn.XLOOKUP(Tabla8[[#This Row],[Codigo Area Liquidacion]],TBLAREA[PLANTA],TBLAREA[PROG])</f>
        <v>01</v>
      </c>
      <c r="C945" s="54" t="s">
        <v>2518</v>
      </c>
      <c r="D945" s="88" t="str">
        <f>Tabla8[[#This Row],[Numero Documento]]&amp;Tabla8[[#This Row],[PROG]]&amp;LEFT(Tabla8[[#This Row],[Tipo Empleado]],3)</f>
        <v>4023042048701PER</v>
      </c>
      <c r="E945" s="87" t="s">
        <v>2695</v>
      </c>
      <c r="F945" s="54" t="s">
        <v>894</v>
      </c>
      <c r="G945" s="87" t="s">
        <v>2581</v>
      </c>
      <c r="H945" s="87" t="s">
        <v>942</v>
      </c>
      <c r="I945" s="55" t="s">
        <v>1455</v>
      </c>
      <c r="J945" s="54" t="s">
        <v>2583</v>
      </c>
      <c r="K945" s="90" t="str">
        <f t="shared" si="14"/>
        <v>M</v>
      </c>
      <c r="L945">
        <v>1196</v>
      </c>
    </row>
    <row r="946" spans="1:12" hidden="1">
      <c r="A946" s="81" t="s">
        <v>1757</v>
      </c>
      <c r="B946" s="88" t="str">
        <f>_xlfn.XLOOKUP(Tabla8[[#This Row],[Codigo Area Liquidacion]],TBLAREA[PLANTA],TBLAREA[PROG])</f>
        <v>01</v>
      </c>
      <c r="C946" s="54" t="s">
        <v>11</v>
      </c>
      <c r="D946" s="88" t="str">
        <f>Tabla8[[#This Row],[Numero Documento]]&amp;Tabla8[[#This Row],[PROG]]&amp;LEFT(Tabla8[[#This Row],[Tipo Empleado]],3)</f>
        <v>4023119320801FIJ</v>
      </c>
      <c r="E946" s="87" t="s">
        <v>1024</v>
      </c>
      <c r="F946" s="54" t="s">
        <v>214</v>
      </c>
      <c r="G946" s="87" t="s">
        <v>2581</v>
      </c>
      <c r="H946" s="87" t="s">
        <v>942</v>
      </c>
      <c r="I946" s="55" t="s">
        <v>1455</v>
      </c>
      <c r="J946" s="54" t="s">
        <v>2583</v>
      </c>
      <c r="K946" s="90" t="str">
        <f t="shared" si="14"/>
        <v>M</v>
      </c>
      <c r="L946">
        <v>1200</v>
      </c>
    </row>
    <row r="947" spans="1:12" hidden="1">
      <c r="A947" s="81" t="s">
        <v>3217</v>
      </c>
      <c r="B947" s="88" t="str">
        <f>_xlfn.XLOOKUP(Tabla8[[#This Row],[Codigo Area Liquidacion]],TBLAREA[PLANTA],TBLAREA[PROG])</f>
        <v>01</v>
      </c>
      <c r="C947" s="54" t="s">
        <v>2518</v>
      </c>
      <c r="D947" s="88" t="str">
        <f>Tabla8[[#This Row],[Numero Documento]]&amp;Tabla8[[#This Row],[PROG]]&amp;LEFT(Tabla8[[#This Row],[Tipo Empleado]],3)</f>
        <v>4023280743401PER</v>
      </c>
      <c r="E947" s="87" t="s">
        <v>3234</v>
      </c>
      <c r="F947" s="54" t="s">
        <v>894</v>
      </c>
      <c r="G947" s="87" t="s">
        <v>2581</v>
      </c>
      <c r="H947" s="87" t="s">
        <v>942</v>
      </c>
      <c r="I947" s="55" t="s">
        <v>1455</v>
      </c>
      <c r="J947" s="54" t="s">
        <v>2583</v>
      </c>
      <c r="K947" s="90" t="str">
        <f t="shared" si="14"/>
        <v>M</v>
      </c>
      <c r="L947">
        <v>1202</v>
      </c>
    </row>
    <row r="948" spans="1:12" hidden="1">
      <c r="A948" s="81" t="s">
        <v>2575</v>
      </c>
      <c r="B948" s="88" t="str">
        <f>_xlfn.XLOOKUP(Tabla8[[#This Row],[Codigo Area Liquidacion]],TBLAREA[PLANTA],TBLAREA[PROG])</f>
        <v>01</v>
      </c>
      <c r="C948" s="54" t="s">
        <v>2518</v>
      </c>
      <c r="D948" s="88" t="str">
        <f>Tabla8[[#This Row],[Numero Documento]]&amp;Tabla8[[#This Row],[PROG]]&amp;LEFT(Tabla8[[#This Row],[Tipo Empleado]],3)</f>
        <v>4023407576601PER</v>
      </c>
      <c r="E948" s="87" t="s">
        <v>2574</v>
      </c>
      <c r="F948" s="54" t="s">
        <v>894</v>
      </c>
      <c r="G948" s="87" t="s">
        <v>2581</v>
      </c>
      <c r="H948" s="87" t="s">
        <v>942</v>
      </c>
      <c r="I948" s="55" t="s">
        <v>1455</v>
      </c>
      <c r="J948" s="54" t="s">
        <v>2583</v>
      </c>
      <c r="K948" s="90" t="str">
        <f t="shared" si="14"/>
        <v>M</v>
      </c>
      <c r="L948">
        <v>1204</v>
      </c>
    </row>
    <row r="949" spans="1:12" hidden="1">
      <c r="A949" s="82" t="s">
        <v>1963</v>
      </c>
      <c r="B949" s="89" t="str">
        <f>_xlfn.XLOOKUP(Tabla8[[#This Row],[Codigo Area Liquidacion]],TBLAREA[PLANTA],TBLAREA[PROG])</f>
        <v>01</v>
      </c>
      <c r="C949" s="54" t="s">
        <v>11</v>
      </c>
      <c r="D949" s="88" t="str">
        <f>Tabla8[[#This Row],[Numero Documento]]&amp;Tabla8[[#This Row],[PROG]]&amp;LEFT(Tabla8[[#This Row],[Tipo Empleado]],3)</f>
        <v>4023793886101FIJ</v>
      </c>
      <c r="E949" s="87" t="s">
        <v>1056</v>
      </c>
      <c r="F949" s="54" t="s">
        <v>127</v>
      </c>
      <c r="G949" s="87" t="s">
        <v>2581</v>
      </c>
      <c r="H949" s="87" t="s">
        <v>942</v>
      </c>
      <c r="I949" s="55" t="s">
        <v>1455</v>
      </c>
      <c r="J949" s="54" t="s">
        <v>2583</v>
      </c>
      <c r="K949" s="90" t="str">
        <f t="shared" si="14"/>
        <v>M</v>
      </c>
      <c r="L949">
        <v>1213</v>
      </c>
    </row>
    <row r="950" spans="1:12" hidden="1">
      <c r="A950" s="82" t="s">
        <v>2436</v>
      </c>
      <c r="B950" s="89" t="str">
        <f>_xlfn.XLOOKUP(Tabla8[[#This Row],[Codigo Area Liquidacion]],TBLAREA[PLANTA],TBLAREA[PROG])</f>
        <v>01</v>
      </c>
      <c r="C950" s="54" t="s">
        <v>2518</v>
      </c>
      <c r="D950" s="88" t="str">
        <f>Tabla8[[#This Row],[Numero Documento]]&amp;Tabla8[[#This Row],[PROG]]&amp;LEFT(Tabla8[[#This Row],[Tipo Empleado]],3)</f>
        <v>4023799808901PER</v>
      </c>
      <c r="E950" s="87" t="s">
        <v>1598</v>
      </c>
      <c r="F950" s="54" t="s">
        <v>894</v>
      </c>
      <c r="G950" s="87" t="s">
        <v>2581</v>
      </c>
      <c r="H950" s="87" t="s">
        <v>942</v>
      </c>
      <c r="I950" s="55" t="s">
        <v>1455</v>
      </c>
      <c r="J950" s="54" t="s">
        <v>2583</v>
      </c>
      <c r="K950" s="90" t="str">
        <f t="shared" si="14"/>
        <v>M</v>
      </c>
      <c r="L950">
        <v>1214</v>
      </c>
    </row>
    <row r="951" spans="1:12" hidden="1">
      <c r="A951" s="82" t="s">
        <v>2724</v>
      </c>
      <c r="B951" s="89" t="str">
        <f>_xlfn.XLOOKUP(Tabla8[[#This Row],[Codigo Area Liquidacion]],TBLAREA[PLANTA],TBLAREA[PROG])</f>
        <v>01</v>
      </c>
      <c r="C951" s="54" t="s">
        <v>2518</v>
      </c>
      <c r="D951" s="88" t="str">
        <f>Tabla8[[#This Row],[Numero Documento]]&amp;Tabla8[[#This Row],[PROG]]&amp;LEFT(Tabla8[[#This Row],[Tipo Empleado]],3)</f>
        <v>4023915775901PER</v>
      </c>
      <c r="E951" s="87" t="s">
        <v>3119</v>
      </c>
      <c r="F951" s="54" t="s">
        <v>894</v>
      </c>
      <c r="G951" s="87" t="s">
        <v>2581</v>
      </c>
      <c r="H951" s="87" t="s">
        <v>942</v>
      </c>
      <c r="I951" s="55" t="s">
        <v>1455</v>
      </c>
      <c r="J951" s="54" t="s">
        <v>2583</v>
      </c>
      <c r="K951" s="90" t="str">
        <f t="shared" si="14"/>
        <v>M</v>
      </c>
      <c r="L951">
        <v>1216</v>
      </c>
    </row>
    <row r="952" spans="1:12" hidden="1">
      <c r="A952" s="82" t="s">
        <v>2498</v>
      </c>
      <c r="B952" s="89" t="str">
        <f>_xlfn.XLOOKUP(Tabla8[[#This Row],[Codigo Area Liquidacion]],TBLAREA[PLANTA],TBLAREA[PROG])</f>
        <v>01</v>
      </c>
      <c r="C952" s="54" t="s">
        <v>2518</v>
      </c>
      <c r="D952" s="88" t="str">
        <f>Tabla8[[#This Row],[Numero Documento]]&amp;Tabla8[[#This Row],[PROG]]&amp;LEFT(Tabla8[[#This Row],[Tipo Empleado]],3)</f>
        <v>4024108850501PER</v>
      </c>
      <c r="E952" s="87" t="s">
        <v>1599</v>
      </c>
      <c r="F952" s="54" t="s">
        <v>894</v>
      </c>
      <c r="G952" s="87" t="s">
        <v>2581</v>
      </c>
      <c r="H952" s="87" t="s">
        <v>942</v>
      </c>
      <c r="I952" s="55" t="s">
        <v>1455</v>
      </c>
      <c r="J952" s="54" t="s">
        <v>2583</v>
      </c>
      <c r="K952" s="90" t="str">
        <f t="shared" si="14"/>
        <v>M</v>
      </c>
      <c r="L952">
        <v>1218</v>
      </c>
    </row>
    <row r="953" spans="1:12" hidden="1">
      <c r="A953" s="82" t="s">
        <v>2725</v>
      </c>
      <c r="B953" s="89" t="str">
        <f>_xlfn.XLOOKUP(Tabla8[[#This Row],[Codigo Area Liquidacion]],TBLAREA[PLANTA],TBLAREA[PROG])</f>
        <v>01</v>
      </c>
      <c r="C953" s="54" t="s">
        <v>2518</v>
      </c>
      <c r="D953" s="88" t="str">
        <f>Tabla8[[#This Row],[Numero Documento]]&amp;Tabla8[[#This Row],[PROG]]&amp;LEFT(Tabla8[[#This Row],[Tipo Empleado]],3)</f>
        <v>4024306763001PER</v>
      </c>
      <c r="E953" s="87" t="s">
        <v>2696</v>
      </c>
      <c r="F953" s="54" t="s">
        <v>894</v>
      </c>
      <c r="G953" s="87" t="s">
        <v>2581</v>
      </c>
      <c r="H953" s="87" t="s">
        <v>942</v>
      </c>
      <c r="I953" s="55" t="s">
        <v>1455</v>
      </c>
      <c r="J953" s="54" t="s">
        <v>2583</v>
      </c>
      <c r="K953" s="90" t="str">
        <f t="shared" si="14"/>
        <v>M</v>
      </c>
      <c r="L953">
        <v>1220</v>
      </c>
    </row>
    <row r="954" spans="1:12" hidden="1">
      <c r="A954" s="82" t="s">
        <v>1834</v>
      </c>
      <c r="B954" s="89" t="str">
        <f>_xlfn.XLOOKUP(Tabla8[[#This Row],[Codigo Area Liquidacion]],TBLAREA[PLANTA],TBLAREA[PROG])</f>
        <v>01</v>
      </c>
      <c r="C954" s="54" t="s">
        <v>11</v>
      </c>
      <c r="D954" s="88" t="str">
        <f>Tabla8[[#This Row],[Numero Documento]]&amp;Tabla8[[#This Row],[PROG]]&amp;LEFT(Tabla8[[#This Row],[Tipo Empleado]],3)</f>
        <v>4024867618701FIJ</v>
      </c>
      <c r="E954" s="87" t="s">
        <v>1054</v>
      </c>
      <c r="F954" s="54" t="s">
        <v>127</v>
      </c>
      <c r="G954" s="87" t="s">
        <v>2581</v>
      </c>
      <c r="H954" s="87" t="s">
        <v>942</v>
      </c>
      <c r="I954" s="55" t="s">
        <v>1455</v>
      </c>
      <c r="J954" s="54" t="s">
        <v>2583</v>
      </c>
      <c r="K954" s="90" t="str">
        <f t="shared" si="14"/>
        <v>M</v>
      </c>
      <c r="L954">
        <v>1221</v>
      </c>
    </row>
    <row r="955" spans="1:12">
      <c r="A955" s="82" t="s">
        <v>3853</v>
      </c>
      <c r="B955" s="89" t="s">
        <v>2552</v>
      </c>
      <c r="C955" s="54" t="s">
        <v>11</v>
      </c>
      <c r="D955" s="88" t="str">
        <f>Tabla8[[#This Row],[Numero Documento]]&amp;Tabla8[[#This Row],[PROG]]&amp;LEFT(Tabla8[[#This Row],[Tipo Empleado]],3)</f>
        <v>0010082939901FIJ</v>
      </c>
      <c r="E955" s="87" t="s">
        <v>3852</v>
      </c>
      <c r="F955" s="54" t="s">
        <v>647</v>
      </c>
      <c r="G955" s="87" t="s">
        <v>2581</v>
      </c>
      <c r="H955" s="87" t="s">
        <v>942</v>
      </c>
      <c r="I955" s="55" t="s">
        <v>1455</v>
      </c>
      <c r="J955" s="54" t="s">
        <v>2583</v>
      </c>
      <c r="K955" s="90" t="str">
        <f t="shared" si="14"/>
        <v>M</v>
      </c>
      <c r="L955">
        <v>1227</v>
      </c>
    </row>
    <row r="956" spans="1:12">
      <c r="A956" s="82" t="s">
        <v>5628</v>
      </c>
      <c r="B956" s="89" t="s">
        <v>2552</v>
      </c>
      <c r="C956" s="54" t="s">
        <v>244</v>
      </c>
      <c r="D956" s="88" t="str">
        <f>Tabla8[[#This Row],[Numero Documento]]&amp;Tabla8[[#This Row],[PROG]]&amp;LEFT(Tabla8[[#This Row],[Tipo Empleado]],3)</f>
        <v>0490071708501SEG</v>
      </c>
      <c r="E956" s="87" t="s">
        <v>5627</v>
      </c>
      <c r="F956" s="54" t="s">
        <v>894</v>
      </c>
      <c r="G956" s="87" t="s">
        <v>2581</v>
      </c>
      <c r="H956" s="87" t="s">
        <v>942</v>
      </c>
      <c r="I956" s="55" t="s">
        <v>1455</v>
      </c>
      <c r="J956" s="54" t="s">
        <v>2583</v>
      </c>
      <c r="K956" s="90" t="str">
        <f t="shared" si="14"/>
        <v>M</v>
      </c>
      <c r="L956">
        <v>1240</v>
      </c>
    </row>
    <row r="957" spans="1:12">
      <c r="A957" s="82" t="s">
        <v>5640</v>
      </c>
      <c r="B957" s="89" t="s">
        <v>2552</v>
      </c>
      <c r="C957" s="54" t="s">
        <v>244</v>
      </c>
      <c r="D957" s="88" t="str">
        <f>Tabla8[[#This Row],[Numero Documento]]&amp;Tabla8[[#This Row],[PROG]]&amp;LEFT(Tabla8[[#This Row],[Tipo Empleado]],3)</f>
        <v>4021881970001SEG</v>
      </c>
      <c r="E957" s="87" t="s">
        <v>5639</v>
      </c>
      <c r="F957" s="54" t="s">
        <v>894</v>
      </c>
      <c r="G957" s="87" t="s">
        <v>2581</v>
      </c>
      <c r="H957" s="87" t="s">
        <v>942</v>
      </c>
      <c r="I957" s="55" t="s">
        <v>1455</v>
      </c>
      <c r="J957" s="54" t="s">
        <v>2584</v>
      </c>
      <c r="K957" s="90" t="str">
        <f t="shared" si="14"/>
        <v>F</v>
      </c>
      <c r="L957">
        <v>1241</v>
      </c>
    </row>
    <row r="958" spans="1:12">
      <c r="A958" s="82" t="s">
        <v>5649</v>
      </c>
      <c r="B958" s="89" t="s">
        <v>2552</v>
      </c>
      <c r="C958" s="54" t="s">
        <v>244</v>
      </c>
      <c r="D958" s="88" t="str">
        <f>Tabla8[[#This Row],[Numero Documento]]&amp;Tabla8[[#This Row],[PROG]]&amp;LEFT(Tabla8[[#This Row],[Tipo Empleado]],3)</f>
        <v>0830001653501SEG</v>
      </c>
      <c r="E958" s="87" t="s">
        <v>5648</v>
      </c>
      <c r="F958" s="54" t="s">
        <v>894</v>
      </c>
      <c r="G958" s="87" t="s">
        <v>2581</v>
      </c>
      <c r="H958" s="87" t="s">
        <v>942</v>
      </c>
      <c r="I958" s="55" t="s">
        <v>1455</v>
      </c>
      <c r="J958" s="54" t="s">
        <v>2583</v>
      </c>
      <c r="K958" s="90" t="str">
        <f t="shared" si="14"/>
        <v>M</v>
      </c>
      <c r="L958">
        <v>1242</v>
      </c>
    </row>
    <row r="959" spans="1:12">
      <c r="A959" s="82" t="s">
        <v>5654</v>
      </c>
      <c r="B959" s="89" t="s">
        <v>2552</v>
      </c>
      <c r="C959" s="54" t="s">
        <v>244</v>
      </c>
      <c r="D959" s="88" t="str">
        <f>Tabla8[[#This Row],[Numero Documento]]&amp;Tabla8[[#This Row],[PROG]]&amp;LEFT(Tabla8[[#This Row],[Tipo Empleado]],3)</f>
        <v>4024142593901SEG</v>
      </c>
      <c r="E959" s="87" t="s">
        <v>5653</v>
      </c>
      <c r="F959" s="54" t="s">
        <v>894</v>
      </c>
      <c r="G959" s="87" t="s">
        <v>2581</v>
      </c>
      <c r="H959" s="87" t="s">
        <v>942</v>
      </c>
      <c r="I959" s="55" t="s">
        <v>1455</v>
      </c>
      <c r="J959" s="54" t="s">
        <v>2583</v>
      </c>
      <c r="K959" s="90" t="str">
        <f t="shared" si="14"/>
        <v>M</v>
      </c>
      <c r="L959">
        <v>1243</v>
      </c>
    </row>
    <row r="960" spans="1:12">
      <c r="A960" s="82" t="s">
        <v>5661</v>
      </c>
      <c r="B960" s="89" t="s">
        <v>2552</v>
      </c>
      <c r="C960" s="54" t="s">
        <v>244</v>
      </c>
      <c r="D960" s="88" t="str">
        <f>Tabla8[[#This Row],[Numero Documento]]&amp;Tabla8[[#This Row],[PROG]]&amp;LEFT(Tabla8[[#This Row],[Tipo Empleado]],3)</f>
        <v>0010620741801SEG</v>
      </c>
      <c r="E960" s="87" t="s">
        <v>5660</v>
      </c>
      <c r="F960" s="54" t="s">
        <v>894</v>
      </c>
      <c r="G960" s="87" t="s">
        <v>2581</v>
      </c>
      <c r="H960" s="87" t="s">
        <v>942</v>
      </c>
      <c r="I960" s="55" t="s">
        <v>1455</v>
      </c>
      <c r="J960" s="54" t="s">
        <v>2583</v>
      </c>
      <c r="K960" s="90" t="str">
        <f t="shared" si="14"/>
        <v>M</v>
      </c>
      <c r="L960">
        <v>1244</v>
      </c>
    </row>
    <row r="961" spans="1:12">
      <c r="A961" s="82" t="s">
        <v>5666</v>
      </c>
      <c r="B961" s="89" t="s">
        <v>2552</v>
      </c>
      <c r="C961" s="54" t="s">
        <v>244</v>
      </c>
      <c r="D961" s="88" t="str">
        <f>Tabla8[[#This Row],[Numero Documento]]&amp;Tabla8[[#This Row],[PROG]]&amp;LEFT(Tabla8[[#This Row],[Tipo Empleado]],3)</f>
        <v>0600024942201SEG</v>
      </c>
      <c r="E961" s="87" t="s">
        <v>5665</v>
      </c>
      <c r="F961" s="54" t="s">
        <v>894</v>
      </c>
      <c r="G961" s="87" t="s">
        <v>2581</v>
      </c>
      <c r="H961" s="87" t="s">
        <v>942</v>
      </c>
      <c r="I961" s="55" t="s">
        <v>1455</v>
      </c>
      <c r="J961" s="54" t="s">
        <v>2583</v>
      </c>
      <c r="K961" s="90" t="str">
        <f t="shared" si="14"/>
        <v>M</v>
      </c>
      <c r="L961">
        <v>1245</v>
      </c>
    </row>
    <row r="962" spans="1:12">
      <c r="A962" s="82" t="s">
        <v>5677</v>
      </c>
      <c r="B962" s="89" t="s">
        <v>2552</v>
      </c>
      <c r="C962" s="54" t="s">
        <v>244</v>
      </c>
      <c r="D962" s="88" t="str">
        <f>Tabla8[[#This Row],[Numero Documento]]&amp;Tabla8[[#This Row],[PROG]]&amp;LEFT(Tabla8[[#This Row],[Tipo Empleado]],3)</f>
        <v>4024152637101SEG</v>
      </c>
      <c r="E962" s="87" t="s">
        <v>5676</v>
      </c>
      <c r="F962" s="54" t="s">
        <v>894</v>
      </c>
      <c r="G962" s="87" t="s">
        <v>2581</v>
      </c>
      <c r="H962" s="87" t="s">
        <v>942</v>
      </c>
      <c r="I962" s="55" t="s">
        <v>1455</v>
      </c>
      <c r="J962" s="54" t="s">
        <v>2583</v>
      </c>
      <c r="K962" s="90" t="str">
        <f t="shared" si="14"/>
        <v>M</v>
      </c>
      <c r="L962">
        <v>1246</v>
      </c>
    </row>
    <row r="963" spans="1:12">
      <c r="A963" s="82" t="s">
        <v>5696</v>
      </c>
      <c r="B963" s="89" t="s">
        <v>2552</v>
      </c>
      <c r="C963" s="54" t="s">
        <v>244</v>
      </c>
      <c r="D963" s="88" t="str">
        <f>Tabla8[[#This Row],[Numero Documento]]&amp;Tabla8[[#This Row],[PROG]]&amp;LEFT(Tabla8[[#This Row],[Tipo Empleado]],3)</f>
        <v>0011342460001SEG</v>
      </c>
      <c r="E963" s="87" t="s">
        <v>5695</v>
      </c>
      <c r="F963" s="54" t="s">
        <v>894</v>
      </c>
      <c r="G963" s="87" t="s">
        <v>2581</v>
      </c>
      <c r="H963" s="87" t="s">
        <v>942</v>
      </c>
      <c r="I963" s="55" t="s">
        <v>1455</v>
      </c>
      <c r="J963" s="54" t="s">
        <v>2583</v>
      </c>
      <c r="K963" s="90" t="str">
        <f t="shared" si="14"/>
        <v>M</v>
      </c>
      <c r="L963">
        <v>1247</v>
      </c>
    </row>
    <row r="964" spans="1:12">
      <c r="A964" s="82" t="s">
        <v>5709</v>
      </c>
      <c r="B964" s="89" t="s">
        <v>2552</v>
      </c>
      <c r="C964" s="54" t="s">
        <v>244</v>
      </c>
      <c r="D964" s="88" t="str">
        <f>Tabla8[[#This Row],[Numero Documento]]&amp;Tabla8[[#This Row],[PROG]]&amp;LEFT(Tabla8[[#This Row],[Tipo Empleado]],3)</f>
        <v>4021886174401SEG</v>
      </c>
      <c r="E964" s="87" t="s">
        <v>5708</v>
      </c>
      <c r="F964" s="54" t="s">
        <v>894</v>
      </c>
      <c r="G964" s="87" t="s">
        <v>2581</v>
      </c>
      <c r="H964" s="87" t="s">
        <v>942</v>
      </c>
      <c r="I964" s="55" t="s">
        <v>1455</v>
      </c>
      <c r="J964" s="54" t="s">
        <v>2583</v>
      </c>
      <c r="K964" s="90" t="str">
        <f t="shared" ref="K964:K1027" si="15">LEFT(J964,1)</f>
        <v>M</v>
      </c>
      <c r="L964">
        <v>1248</v>
      </c>
    </row>
    <row r="965" spans="1:12">
      <c r="A965" s="82" t="s">
        <v>5714</v>
      </c>
      <c r="B965" s="89" t="s">
        <v>2552</v>
      </c>
      <c r="C965" s="54" t="s">
        <v>244</v>
      </c>
      <c r="D965" s="88" t="str">
        <f>Tabla8[[#This Row],[Numero Documento]]&amp;Tabla8[[#This Row],[PROG]]&amp;LEFT(Tabla8[[#This Row],[Tipo Empleado]],3)</f>
        <v>4022647949701SEG</v>
      </c>
      <c r="E965" s="87" t="s">
        <v>5713</v>
      </c>
      <c r="F965" s="54" t="s">
        <v>894</v>
      </c>
      <c r="G965" s="87" t="s">
        <v>2581</v>
      </c>
      <c r="H965" s="87" t="s">
        <v>942</v>
      </c>
      <c r="I965" s="55" t="s">
        <v>1455</v>
      </c>
      <c r="J965" s="54" t="s">
        <v>2583</v>
      </c>
      <c r="K965" s="90" t="str">
        <f t="shared" si="15"/>
        <v>M</v>
      </c>
      <c r="L965">
        <v>1249</v>
      </c>
    </row>
    <row r="966" spans="1:12">
      <c r="A966" s="82" t="s">
        <v>5717</v>
      </c>
      <c r="B966" s="89" t="s">
        <v>2552</v>
      </c>
      <c r="C966" s="54" t="s">
        <v>244</v>
      </c>
      <c r="D966" s="88" t="str">
        <f>Tabla8[[#This Row],[Numero Documento]]&amp;Tabla8[[#This Row],[PROG]]&amp;LEFT(Tabla8[[#This Row],[Tipo Empleado]],3)</f>
        <v>0970029447401SEG</v>
      </c>
      <c r="E966" s="87" t="s">
        <v>5716</v>
      </c>
      <c r="F966" s="54" t="s">
        <v>894</v>
      </c>
      <c r="G966" s="87" t="s">
        <v>2581</v>
      </c>
      <c r="H966" s="87" t="s">
        <v>942</v>
      </c>
      <c r="I966" s="55" t="s">
        <v>1455</v>
      </c>
      <c r="J966" s="54" t="s">
        <v>2583</v>
      </c>
      <c r="K966" s="90" t="str">
        <f t="shared" si="15"/>
        <v>M</v>
      </c>
      <c r="L966">
        <v>1250</v>
      </c>
    </row>
    <row r="967" spans="1:12">
      <c r="A967" s="82" t="s">
        <v>5739</v>
      </c>
      <c r="B967" s="89" t="s">
        <v>2552</v>
      </c>
      <c r="C967" s="54" t="s">
        <v>244</v>
      </c>
      <c r="D967" s="88" t="str">
        <f>Tabla8[[#This Row],[Numero Documento]]&amp;Tabla8[[#This Row],[PROG]]&amp;LEFT(Tabla8[[#This Row],[Tipo Empleado]],3)</f>
        <v>0050052050701SEG</v>
      </c>
      <c r="E967" s="87" t="s">
        <v>5738</v>
      </c>
      <c r="F967" s="54" t="s">
        <v>894</v>
      </c>
      <c r="G967" s="87" t="s">
        <v>2581</v>
      </c>
      <c r="H967" s="87" t="s">
        <v>942</v>
      </c>
      <c r="I967" s="55" t="s">
        <v>1455</v>
      </c>
      <c r="J967" s="54" t="s">
        <v>2583</v>
      </c>
      <c r="K967" s="90" t="str">
        <f t="shared" si="15"/>
        <v>M</v>
      </c>
      <c r="L967">
        <v>1251</v>
      </c>
    </row>
    <row r="968" spans="1:12">
      <c r="A968" s="82" t="s">
        <v>5742</v>
      </c>
      <c r="B968" s="89" t="s">
        <v>2552</v>
      </c>
      <c r="C968" s="54" t="s">
        <v>244</v>
      </c>
      <c r="D968" s="88" t="str">
        <f>Tabla8[[#This Row],[Numero Documento]]&amp;Tabla8[[#This Row],[PROG]]&amp;LEFT(Tabla8[[#This Row],[Tipo Empleado]],3)</f>
        <v>0230151579301SEG</v>
      </c>
      <c r="E968" s="87" t="s">
        <v>5741</v>
      </c>
      <c r="F968" s="54" t="s">
        <v>894</v>
      </c>
      <c r="G968" s="87" t="s">
        <v>2581</v>
      </c>
      <c r="H968" s="87" t="s">
        <v>942</v>
      </c>
      <c r="I968" s="55" t="s">
        <v>1455</v>
      </c>
      <c r="J968" s="54" t="s">
        <v>2583</v>
      </c>
      <c r="K968" s="90" t="str">
        <f t="shared" si="15"/>
        <v>M</v>
      </c>
      <c r="L968">
        <v>1252</v>
      </c>
    </row>
    <row r="969" spans="1:12">
      <c r="A969" s="82" t="s">
        <v>5746</v>
      </c>
      <c r="B969" s="89" t="s">
        <v>2552</v>
      </c>
      <c r="C969" s="54" t="s">
        <v>244</v>
      </c>
      <c r="D969" s="88" t="str">
        <f>Tabla8[[#This Row],[Numero Documento]]&amp;Tabla8[[#This Row],[PROG]]&amp;LEFT(Tabla8[[#This Row],[Tipo Empleado]],3)</f>
        <v>4023834350901SEG</v>
      </c>
      <c r="E969" s="87" t="s">
        <v>5745</v>
      </c>
      <c r="F969" s="54" t="s">
        <v>894</v>
      </c>
      <c r="G969" s="87" t="s">
        <v>2581</v>
      </c>
      <c r="H969" s="87" t="s">
        <v>942</v>
      </c>
      <c r="I969" s="55" t="s">
        <v>1455</v>
      </c>
      <c r="J969" s="54" t="s">
        <v>2583</v>
      </c>
      <c r="K969" s="90" t="str">
        <f t="shared" si="15"/>
        <v>M</v>
      </c>
      <c r="L969">
        <v>1253</v>
      </c>
    </row>
    <row r="970" spans="1:12">
      <c r="A970" s="82" t="s">
        <v>5751</v>
      </c>
      <c r="B970" s="89" t="s">
        <v>2552</v>
      </c>
      <c r="C970" s="54" t="s">
        <v>244</v>
      </c>
      <c r="D970" s="88" t="str">
        <f>Tabla8[[#This Row],[Numero Documento]]&amp;Tabla8[[#This Row],[PROG]]&amp;LEFT(Tabla8[[#This Row],[Tipo Empleado]],3)</f>
        <v>4022698351401SEG</v>
      </c>
      <c r="E970" s="87" t="s">
        <v>5750</v>
      </c>
      <c r="F970" s="54" t="s">
        <v>894</v>
      </c>
      <c r="G970" s="87" t="s">
        <v>2581</v>
      </c>
      <c r="H970" s="87" t="s">
        <v>942</v>
      </c>
      <c r="I970" s="55" t="s">
        <v>1455</v>
      </c>
      <c r="J970" s="54" t="s">
        <v>2583</v>
      </c>
      <c r="K970" s="90" t="str">
        <f t="shared" si="15"/>
        <v>M</v>
      </c>
      <c r="L970">
        <v>1254</v>
      </c>
    </row>
    <row r="971" spans="1:12">
      <c r="A971" s="82" t="s">
        <v>5763</v>
      </c>
      <c r="B971" s="89" t="s">
        <v>2552</v>
      </c>
      <c r="C971" s="54" t="s">
        <v>244</v>
      </c>
      <c r="D971" s="88" t="str">
        <f>Tabla8[[#This Row],[Numero Documento]]&amp;Tabla8[[#This Row],[PROG]]&amp;LEFT(Tabla8[[#This Row],[Tipo Empleado]],3)</f>
        <v>4023669047101SEG</v>
      </c>
      <c r="E971" s="87" t="s">
        <v>5762</v>
      </c>
      <c r="F971" s="54" t="s">
        <v>894</v>
      </c>
      <c r="G971" s="87" t="s">
        <v>2581</v>
      </c>
      <c r="H971" s="87" t="s">
        <v>942</v>
      </c>
      <c r="I971" s="55" t="s">
        <v>1455</v>
      </c>
      <c r="J971" s="54" t="s">
        <v>2583</v>
      </c>
      <c r="K971" s="90" t="str">
        <f t="shared" si="15"/>
        <v>M</v>
      </c>
      <c r="L971">
        <v>1255</v>
      </c>
    </row>
    <row r="972" spans="1:12">
      <c r="A972" s="82" t="s">
        <v>5772</v>
      </c>
      <c r="B972" s="89" t="s">
        <v>2552</v>
      </c>
      <c r="C972" s="54" t="s">
        <v>244</v>
      </c>
      <c r="D972" s="88" t="str">
        <f>Tabla8[[#This Row],[Numero Documento]]&amp;Tabla8[[#This Row],[PROG]]&amp;LEFT(Tabla8[[#This Row],[Tipo Empleado]],3)</f>
        <v>4025008448601SEG</v>
      </c>
      <c r="E972" s="87" t="s">
        <v>5771</v>
      </c>
      <c r="F972" s="54" t="s">
        <v>894</v>
      </c>
      <c r="G972" s="87" t="s">
        <v>2581</v>
      </c>
      <c r="H972" s="87" t="s">
        <v>942</v>
      </c>
      <c r="I972" s="55" t="s">
        <v>1455</v>
      </c>
      <c r="J972" s="54" t="s">
        <v>2583</v>
      </c>
      <c r="K972" s="90" t="str">
        <f t="shared" si="15"/>
        <v>M</v>
      </c>
      <c r="L972">
        <v>1256</v>
      </c>
    </row>
    <row r="973" spans="1:12">
      <c r="A973" s="82" t="s">
        <v>5807</v>
      </c>
      <c r="B973" s="89" t="s">
        <v>2552</v>
      </c>
      <c r="C973" s="54" t="s">
        <v>244</v>
      </c>
      <c r="D973" s="88" t="str">
        <f>Tabla8[[#This Row],[Numero Documento]]&amp;Tabla8[[#This Row],[PROG]]&amp;LEFT(Tabla8[[#This Row],[Tipo Empleado]],3)</f>
        <v>4022435563201SEG</v>
      </c>
      <c r="E973" s="87" t="s">
        <v>5806</v>
      </c>
      <c r="F973" s="54" t="s">
        <v>894</v>
      </c>
      <c r="G973" s="87" t="s">
        <v>2581</v>
      </c>
      <c r="H973" s="87" t="s">
        <v>942</v>
      </c>
      <c r="I973" s="55" t="s">
        <v>1455</v>
      </c>
      <c r="J973" s="54" t="s">
        <v>2583</v>
      </c>
      <c r="K973" s="90" t="str">
        <f t="shared" si="15"/>
        <v>M</v>
      </c>
      <c r="L973">
        <v>1257</v>
      </c>
    </row>
    <row r="974" spans="1:12">
      <c r="A974" s="82" t="s">
        <v>5819</v>
      </c>
      <c r="B974" s="89" t="s">
        <v>2552</v>
      </c>
      <c r="C974" s="54" t="s">
        <v>244</v>
      </c>
      <c r="D974" s="88" t="str">
        <f>Tabla8[[#This Row],[Numero Documento]]&amp;Tabla8[[#This Row],[PROG]]&amp;LEFT(Tabla8[[#This Row],[Tipo Empleado]],3)</f>
        <v>2230132098601SEG</v>
      </c>
      <c r="E974" s="87" t="s">
        <v>5818</v>
      </c>
      <c r="F974" s="54" t="s">
        <v>894</v>
      </c>
      <c r="G974" s="87" t="s">
        <v>2581</v>
      </c>
      <c r="H974" s="87" t="s">
        <v>942</v>
      </c>
      <c r="I974" s="55" t="s">
        <v>1455</v>
      </c>
      <c r="J974" s="54" t="s">
        <v>2584</v>
      </c>
      <c r="K974" s="90" t="str">
        <f t="shared" si="15"/>
        <v>F</v>
      </c>
      <c r="L974">
        <v>1258</v>
      </c>
    </row>
    <row r="975" spans="1:12">
      <c r="A975" s="82" t="s">
        <v>5834</v>
      </c>
      <c r="B975" s="89" t="s">
        <v>2552</v>
      </c>
      <c r="C975" s="54" t="s">
        <v>244</v>
      </c>
      <c r="D975" s="88" t="str">
        <f>Tabla8[[#This Row],[Numero Documento]]&amp;Tabla8[[#This Row],[PROG]]&amp;LEFT(Tabla8[[#This Row],[Tipo Empleado]],3)</f>
        <v>4022133882101SEG</v>
      </c>
      <c r="E975" s="87" t="s">
        <v>5833</v>
      </c>
      <c r="F975" s="54" t="s">
        <v>894</v>
      </c>
      <c r="G975" s="87" t="s">
        <v>2581</v>
      </c>
      <c r="H975" s="87" t="s">
        <v>942</v>
      </c>
      <c r="I975" s="55" t="s">
        <v>1455</v>
      </c>
      <c r="J975" s="54" t="s">
        <v>2584</v>
      </c>
      <c r="K975" s="90" t="str">
        <f t="shared" si="15"/>
        <v>F</v>
      </c>
      <c r="L975">
        <v>1259</v>
      </c>
    </row>
    <row r="976" spans="1:12" hidden="1">
      <c r="A976" s="81" t="s">
        <v>2652</v>
      </c>
      <c r="B976" s="88" t="str">
        <f>_xlfn.XLOOKUP(Tabla8[[#This Row],[Codigo Area Liquidacion]],TBLAREA[PLANTA],TBLAREA[PROG])</f>
        <v>01</v>
      </c>
      <c r="C976" s="54" t="s">
        <v>11</v>
      </c>
      <c r="D976" s="88" t="str">
        <f>Tabla8[[#This Row],[Numero Documento]]&amp;Tabla8[[#This Row],[PROG]]&amp;LEFT(Tabla8[[#This Row],[Tipo Empleado]],3)</f>
        <v>0340038857901FIJ</v>
      </c>
      <c r="E976" s="87" t="s">
        <v>2636</v>
      </c>
      <c r="F976" s="54" t="s">
        <v>129</v>
      </c>
      <c r="G976" s="87" t="s">
        <v>2581</v>
      </c>
      <c r="H976" s="87" t="s">
        <v>675</v>
      </c>
      <c r="I976" s="55" t="s">
        <v>1479</v>
      </c>
      <c r="J976" s="54" t="s">
        <v>2584</v>
      </c>
      <c r="K976" s="90" t="str">
        <f t="shared" si="15"/>
        <v>F</v>
      </c>
      <c r="L976">
        <v>810</v>
      </c>
    </row>
    <row r="977" spans="1:12" hidden="1">
      <c r="A977" s="81" t="s">
        <v>2987</v>
      </c>
      <c r="B977" s="88" t="str">
        <f>_xlfn.XLOOKUP(Tabla8[[#This Row],[Codigo Area Liquidacion]],TBLAREA[PLANTA],TBLAREA[PROG])</f>
        <v>01</v>
      </c>
      <c r="C977" s="54" t="s">
        <v>2510</v>
      </c>
      <c r="D977" s="88" t="str">
        <f>Tabla8[[#This Row],[Numero Documento]]&amp;Tabla8[[#This Row],[PROG]]&amp;LEFT(Tabla8[[#This Row],[Tipo Empleado]],3)</f>
        <v>0500035465301EMP</v>
      </c>
      <c r="E977" s="87" t="s">
        <v>2986</v>
      </c>
      <c r="F977" s="54" t="s">
        <v>3114</v>
      </c>
      <c r="G977" s="87" t="s">
        <v>2581</v>
      </c>
      <c r="H977" s="87" t="s">
        <v>675</v>
      </c>
      <c r="I977" s="55" t="s">
        <v>1479</v>
      </c>
      <c r="J977" s="54" t="s">
        <v>2584</v>
      </c>
      <c r="K977" s="90" t="str">
        <f t="shared" si="15"/>
        <v>F</v>
      </c>
      <c r="L977">
        <v>881</v>
      </c>
    </row>
    <row r="978" spans="1:12" hidden="1">
      <c r="A978" s="81" t="s">
        <v>2288</v>
      </c>
      <c r="B978" s="88" t="str">
        <f>_xlfn.XLOOKUP(Tabla8[[#This Row],[Codigo Area Liquidacion]],TBLAREA[PLANTA],TBLAREA[PROG])</f>
        <v>01</v>
      </c>
      <c r="C978" s="54" t="s">
        <v>2510</v>
      </c>
      <c r="D978" s="88" t="str">
        <f>Tabla8[[#This Row],[Numero Documento]]&amp;Tabla8[[#This Row],[PROG]]&amp;LEFT(Tabla8[[#This Row],[Tipo Empleado]],3)</f>
        <v>0710004469701EMP</v>
      </c>
      <c r="E978" s="87" t="s">
        <v>988</v>
      </c>
      <c r="F978" s="54" t="s">
        <v>981</v>
      </c>
      <c r="G978" s="87" t="s">
        <v>2581</v>
      </c>
      <c r="H978" s="87" t="s">
        <v>980</v>
      </c>
      <c r="I978" s="55" t="s">
        <v>1477</v>
      </c>
      <c r="J978" s="54" t="s">
        <v>2584</v>
      </c>
      <c r="K978" s="90" t="str">
        <f t="shared" si="15"/>
        <v>F</v>
      </c>
      <c r="L978">
        <v>922</v>
      </c>
    </row>
    <row r="979" spans="1:12" hidden="1">
      <c r="A979" s="81" t="s">
        <v>2319</v>
      </c>
      <c r="B979" s="88" t="str">
        <f>_xlfn.XLOOKUP(Tabla8[[#This Row],[Codigo Area Liquidacion]],TBLAREA[PLANTA],TBLAREA[PROG])</f>
        <v>01</v>
      </c>
      <c r="C979" s="54" t="s">
        <v>2510</v>
      </c>
      <c r="D979" s="88" t="str">
        <f>Tabla8[[#This Row],[Numero Documento]]&amp;Tabla8[[#This Row],[PROG]]&amp;LEFT(Tabla8[[#This Row],[Tipo Empleado]],3)</f>
        <v>0010103218301EMP</v>
      </c>
      <c r="E979" s="87" t="s">
        <v>1410</v>
      </c>
      <c r="F979" s="54" t="s">
        <v>100</v>
      </c>
      <c r="G979" s="87" t="s">
        <v>2581</v>
      </c>
      <c r="H979" s="87" t="s">
        <v>1698</v>
      </c>
      <c r="I979" s="55" t="s">
        <v>1458</v>
      </c>
      <c r="J979" s="54" t="s">
        <v>2583</v>
      </c>
      <c r="K979" s="90" t="str">
        <f t="shared" si="15"/>
        <v>M</v>
      </c>
      <c r="L979">
        <v>73</v>
      </c>
    </row>
    <row r="980" spans="1:12" hidden="1">
      <c r="A980" s="81" t="s">
        <v>2074</v>
      </c>
      <c r="B980" s="88" t="str">
        <f>_xlfn.XLOOKUP(Tabla8[[#This Row],[Codigo Area Liquidacion]],TBLAREA[PLANTA],TBLAREA[PROG])</f>
        <v>13</v>
      </c>
      <c r="C980" s="54" t="s">
        <v>11</v>
      </c>
      <c r="D980" s="88" t="str">
        <f>Tabla8[[#This Row],[Numero Documento]]&amp;Tabla8[[#This Row],[PROG]]&amp;LEFT(Tabla8[[#This Row],[Tipo Empleado]],3)</f>
        <v>0010188559813FIJ</v>
      </c>
      <c r="E980" s="87" t="s">
        <v>483</v>
      </c>
      <c r="F980" s="54" t="s">
        <v>484</v>
      </c>
      <c r="G980" s="87" t="s">
        <v>2618</v>
      </c>
      <c r="H980" s="87" t="s">
        <v>1698</v>
      </c>
      <c r="I980" s="55" t="s">
        <v>1458</v>
      </c>
      <c r="J980" s="54" t="s">
        <v>2583</v>
      </c>
      <c r="K980" s="90" t="str">
        <f t="shared" si="15"/>
        <v>M</v>
      </c>
      <c r="L980">
        <v>107</v>
      </c>
    </row>
    <row r="981" spans="1:12" hidden="1">
      <c r="A981" s="81" t="s">
        <v>2077</v>
      </c>
      <c r="B981" s="88" t="str">
        <f>_xlfn.XLOOKUP(Tabla8[[#This Row],[Codigo Area Liquidacion]],TBLAREA[PLANTA],TBLAREA[PROG])</f>
        <v>13</v>
      </c>
      <c r="C981" s="54" t="s">
        <v>11</v>
      </c>
      <c r="D981" s="88" t="str">
        <f>Tabla8[[#This Row],[Numero Documento]]&amp;Tabla8[[#This Row],[PROG]]&amp;LEFT(Tabla8[[#This Row],[Tipo Empleado]],3)</f>
        <v>0010548443013FIJ</v>
      </c>
      <c r="E981" s="87" t="s">
        <v>487</v>
      </c>
      <c r="F981" s="54" t="s">
        <v>8</v>
      </c>
      <c r="G981" s="87" t="s">
        <v>2618</v>
      </c>
      <c r="H981" s="87" t="s">
        <v>1698</v>
      </c>
      <c r="I981" s="55" t="s">
        <v>1458</v>
      </c>
      <c r="J981" s="54" t="s">
        <v>2584</v>
      </c>
      <c r="K981" s="90" t="str">
        <f t="shared" si="15"/>
        <v>F</v>
      </c>
      <c r="L981">
        <v>218</v>
      </c>
    </row>
    <row r="982" spans="1:12" hidden="1">
      <c r="A982" s="81" t="s">
        <v>2070</v>
      </c>
      <c r="B982" s="88" t="str">
        <f>_xlfn.XLOOKUP(Tabla8[[#This Row],[Codigo Area Liquidacion]],TBLAREA[PLANTA],TBLAREA[PROG])</f>
        <v>13</v>
      </c>
      <c r="C982" s="54" t="s">
        <v>11</v>
      </c>
      <c r="D982" s="88" t="str">
        <f>Tabla8[[#This Row],[Numero Documento]]&amp;Tabla8[[#This Row],[PROG]]&amp;LEFT(Tabla8[[#This Row],[Tipo Empleado]],3)</f>
        <v>0010680607813FIJ</v>
      </c>
      <c r="E982" s="87" t="s">
        <v>480</v>
      </c>
      <c r="F982" s="54" t="s">
        <v>481</v>
      </c>
      <c r="G982" s="87" t="s">
        <v>2618</v>
      </c>
      <c r="H982" s="87" t="s">
        <v>1698</v>
      </c>
      <c r="I982" s="55" t="s">
        <v>1458</v>
      </c>
      <c r="J982" s="54" t="s">
        <v>2583</v>
      </c>
      <c r="K982" s="90" t="str">
        <f t="shared" si="15"/>
        <v>M</v>
      </c>
      <c r="L982">
        <v>237</v>
      </c>
    </row>
    <row r="983" spans="1:12" hidden="1">
      <c r="A983" s="81" t="s">
        <v>2073</v>
      </c>
      <c r="B983" s="88" t="str">
        <f>_xlfn.XLOOKUP(Tabla8[[#This Row],[Codigo Area Liquidacion]],TBLAREA[PLANTA],TBLAREA[PROG])</f>
        <v>13</v>
      </c>
      <c r="C983" s="54" t="s">
        <v>11</v>
      </c>
      <c r="D983" s="88" t="str">
        <f>Tabla8[[#This Row],[Numero Documento]]&amp;Tabla8[[#This Row],[PROG]]&amp;LEFT(Tabla8[[#This Row],[Tipo Empleado]],3)</f>
        <v>0011015097613FIJ</v>
      </c>
      <c r="E983" s="87" t="s">
        <v>928</v>
      </c>
      <c r="F983" s="54" t="s">
        <v>59</v>
      </c>
      <c r="G983" s="87" t="s">
        <v>2618</v>
      </c>
      <c r="H983" s="87" t="s">
        <v>1698</v>
      </c>
      <c r="I983" s="55" t="s">
        <v>1458</v>
      </c>
      <c r="J983" s="54" t="s">
        <v>2583</v>
      </c>
      <c r="K983" s="90" t="str">
        <f t="shared" si="15"/>
        <v>M</v>
      </c>
      <c r="L983">
        <v>321</v>
      </c>
    </row>
    <row r="984" spans="1:12" hidden="1">
      <c r="A984" s="81" t="s">
        <v>2069</v>
      </c>
      <c r="B984" s="88" t="str">
        <f>_xlfn.XLOOKUP(Tabla8[[#This Row],[Codigo Area Liquidacion]],TBLAREA[PLANTA],TBLAREA[PROG])</f>
        <v>13</v>
      </c>
      <c r="C984" s="54" t="s">
        <v>11</v>
      </c>
      <c r="D984" s="88" t="str">
        <f>Tabla8[[#This Row],[Numero Documento]]&amp;Tabla8[[#This Row],[PROG]]&amp;LEFT(Tabla8[[#This Row],[Tipo Empleado]],3)</f>
        <v>0011097505913FIJ</v>
      </c>
      <c r="E984" s="87" t="s">
        <v>478</v>
      </c>
      <c r="F984" s="54" t="s">
        <v>479</v>
      </c>
      <c r="G984" s="87" t="s">
        <v>2618</v>
      </c>
      <c r="H984" s="87" t="s">
        <v>1698</v>
      </c>
      <c r="I984" s="55" t="s">
        <v>1458</v>
      </c>
      <c r="J984" s="54" t="s">
        <v>2583</v>
      </c>
      <c r="K984" s="90" t="str">
        <f t="shared" si="15"/>
        <v>M</v>
      </c>
      <c r="L984">
        <v>339</v>
      </c>
    </row>
    <row r="985" spans="1:12" hidden="1">
      <c r="A985" s="81" t="s">
        <v>2076</v>
      </c>
      <c r="B985" s="88" t="str">
        <f>_xlfn.XLOOKUP(Tabla8[[#This Row],[Codigo Area Liquidacion]],TBLAREA[PLANTA],TBLAREA[PROG])</f>
        <v>13</v>
      </c>
      <c r="C985" s="54" t="s">
        <v>11</v>
      </c>
      <c r="D985" s="88" t="str">
        <f>Tabla8[[#This Row],[Numero Documento]]&amp;Tabla8[[#This Row],[PROG]]&amp;LEFT(Tabla8[[#This Row],[Tipo Empleado]],3)</f>
        <v>0410013621913FIJ</v>
      </c>
      <c r="E985" s="87" t="s">
        <v>485</v>
      </c>
      <c r="F985" s="54" t="s">
        <v>486</v>
      </c>
      <c r="G985" s="87" t="s">
        <v>2618</v>
      </c>
      <c r="H985" s="87" t="s">
        <v>1698</v>
      </c>
      <c r="I985" s="55" t="s">
        <v>1458</v>
      </c>
      <c r="J985" s="54" t="s">
        <v>2583</v>
      </c>
      <c r="K985" s="90" t="str">
        <f t="shared" si="15"/>
        <v>M</v>
      </c>
      <c r="L985">
        <v>843</v>
      </c>
    </row>
    <row r="986" spans="1:12" hidden="1">
      <c r="A986" s="81" t="s">
        <v>2078</v>
      </c>
      <c r="B986" s="88" t="str">
        <f>_xlfn.XLOOKUP(Tabla8[[#This Row],[Codigo Area Liquidacion]],TBLAREA[PLANTA],TBLAREA[PROG])</f>
        <v>13</v>
      </c>
      <c r="C986" s="54" t="s">
        <v>11</v>
      </c>
      <c r="D986" s="88" t="str">
        <f>Tabla8[[#This Row],[Numero Documento]]&amp;Tabla8[[#This Row],[PROG]]&amp;LEFT(Tabla8[[#This Row],[Tipo Empleado]],3)</f>
        <v>2230053164113FIJ</v>
      </c>
      <c r="E986" s="87" t="s">
        <v>1682</v>
      </c>
      <c r="F986" s="54" t="s">
        <v>10</v>
      </c>
      <c r="G986" s="87" t="s">
        <v>2618</v>
      </c>
      <c r="H986" s="87" t="s">
        <v>1698</v>
      </c>
      <c r="I986" s="55" t="s">
        <v>1458</v>
      </c>
      <c r="J986" s="54" t="s">
        <v>2584</v>
      </c>
      <c r="K986" s="90" t="str">
        <f t="shared" si="15"/>
        <v>F</v>
      </c>
      <c r="L986">
        <v>987</v>
      </c>
    </row>
    <row r="987" spans="1:12" hidden="1">
      <c r="A987" s="84" t="s">
        <v>2881</v>
      </c>
      <c r="B987" s="88" t="str">
        <f>_xlfn.XLOOKUP(Tabla8[[#This Row],[Codigo Area Liquidacion]],TBLAREA[PLANTA],TBLAREA[PROG])</f>
        <v>01</v>
      </c>
      <c r="C987" s="54" t="s">
        <v>2510</v>
      </c>
      <c r="D987" s="88" t="str">
        <f>Tabla8[[#This Row],[Numero Documento]]&amp;Tabla8[[#This Row],[PROG]]&amp;LEFT(Tabla8[[#This Row],[Tipo Empleado]],3)</f>
        <v>0010032588501EMP</v>
      </c>
      <c r="E987" s="87" t="s">
        <v>2880</v>
      </c>
      <c r="F987" s="54" t="s">
        <v>256</v>
      </c>
      <c r="G987" s="87" t="s">
        <v>2581</v>
      </c>
      <c r="H987" s="87" t="s">
        <v>941</v>
      </c>
      <c r="I987" s="55" t="s">
        <v>1473</v>
      </c>
      <c r="J987" s="54" t="s">
        <v>2583</v>
      </c>
      <c r="K987" s="90" t="str">
        <f t="shared" si="15"/>
        <v>M</v>
      </c>
      <c r="L987">
        <v>26</v>
      </c>
    </row>
    <row r="988" spans="1:12" hidden="1">
      <c r="A988" s="81" t="s">
        <v>2372</v>
      </c>
      <c r="B988" s="88" t="str">
        <f>_xlfn.XLOOKUP(Tabla8[[#This Row],[Codigo Area Liquidacion]],TBLAREA[PLANTA],TBLAREA[PROG])</f>
        <v>01</v>
      </c>
      <c r="C988" s="54" t="s">
        <v>2510</v>
      </c>
      <c r="D988" s="88" t="str">
        <f>Tabla8[[#This Row],[Numero Documento]]&amp;Tabla8[[#This Row],[PROG]]&amp;LEFT(Tabla8[[#This Row],[Tipo Empleado]],3)</f>
        <v>0011633400401EMP</v>
      </c>
      <c r="E988" s="87" t="s">
        <v>983</v>
      </c>
      <c r="F988" s="54" t="s">
        <v>982</v>
      </c>
      <c r="G988" s="87" t="s">
        <v>2581</v>
      </c>
      <c r="H988" s="87" t="s">
        <v>941</v>
      </c>
      <c r="I988" s="55" t="s">
        <v>1473</v>
      </c>
      <c r="J988" s="54" t="s">
        <v>2583</v>
      </c>
      <c r="K988" s="90" t="str">
        <f t="shared" si="15"/>
        <v>M</v>
      </c>
      <c r="L988">
        <v>462</v>
      </c>
    </row>
    <row r="989" spans="1:12" hidden="1">
      <c r="A989" s="81" t="s">
        <v>2271</v>
      </c>
      <c r="B989" s="88" t="str">
        <f>_xlfn.XLOOKUP(Tabla8[[#This Row],[Codigo Area Liquidacion]],TBLAREA[PLANTA],TBLAREA[PROG])</f>
        <v>01</v>
      </c>
      <c r="C989" s="54" t="s">
        <v>2510</v>
      </c>
      <c r="D989" s="88" t="str">
        <f>Tabla8[[#This Row],[Numero Documento]]&amp;Tabla8[[#This Row],[PROG]]&amp;LEFT(Tabla8[[#This Row],[Tipo Empleado]],3)</f>
        <v>0011821645601EMP</v>
      </c>
      <c r="E989" s="87" t="s">
        <v>992</v>
      </c>
      <c r="F989" s="54" t="s">
        <v>982</v>
      </c>
      <c r="G989" s="87" t="s">
        <v>2581</v>
      </c>
      <c r="H989" s="87" t="s">
        <v>941</v>
      </c>
      <c r="I989" s="55" t="s">
        <v>1473</v>
      </c>
      <c r="J989" s="54" t="s">
        <v>2583</v>
      </c>
      <c r="K989" s="90" t="str">
        <f t="shared" si="15"/>
        <v>M</v>
      </c>
      <c r="L989">
        <v>525</v>
      </c>
    </row>
    <row r="990" spans="1:12" hidden="1">
      <c r="A990" s="81" t="s">
        <v>2883</v>
      </c>
      <c r="B990" s="88" t="str">
        <f>_xlfn.XLOOKUP(Tabla8[[#This Row],[Codigo Area Liquidacion]],TBLAREA[PLANTA],TBLAREA[PROG])</f>
        <v>01</v>
      </c>
      <c r="C990" s="54" t="s">
        <v>2510</v>
      </c>
      <c r="D990" s="88" t="str">
        <f>Tabla8[[#This Row],[Numero Documento]]&amp;Tabla8[[#This Row],[PROG]]&amp;LEFT(Tabla8[[#This Row],[Tipo Empleado]],3)</f>
        <v>0120087895501EMP</v>
      </c>
      <c r="E990" s="87" t="s">
        <v>2882</v>
      </c>
      <c r="F990" s="54" t="s">
        <v>982</v>
      </c>
      <c r="G990" s="87" t="s">
        <v>2581</v>
      </c>
      <c r="H990" s="87" t="s">
        <v>941</v>
      </c>
      <c r="I990" s="55" t="s">
        <v>1473</v>
      </c>
      <c r="J990" s="54" t="s">
        <v>2583</v>
      </c>
      <c r="K990" s="90" t="str">
        <f t="shared" si="15"/>
        <v>M</v>
      </c>
      <c r="L990">
        <v>627</v>
      </c>
    </row>
    <row r="991" spans="1:12" hidden="1">
      <c r="A991" s="81" t="s">
        <v>2854</v>
      </c>
      <c r="B991" s="88" t="str">
        <f>_xlfn.XLOOKUP(Tabla8[[#This Row],[Codigo Area Liquidacion]],TBLAREA[PLANTA],TBLAREA[PROG])</f>
        <v>01</v>
      </c>
      <c r="C991" s="54" t="s">
        <v>2510</v>
      </c>
      <c r="D991" s="88" t="str">
        <f>Tabla8[[#This Row],[Numero Documento]]&amp;Tabla8[[#This Row],[PROG]]&amp;LEFT(Tabla8[[#This Row],[Tipo Empleado]],3)</f>
        <v>0220001570501EMP</v>
      </c>
      <c r="E991" s="87" t="s">
        <v>2853</v>
      </c>
      <c r="F991" s="54" t="s">
        <v>982</v>
      </c>
      <c r="G991" s="87" t="s">
        <v>2581</v>
      </c>
      <c r="H991" s="87" t="s">
        <v>941</v>
      </c>
      <c r="I991" s="55" t="s">
        <v>1473</v>
      </c>
      <c r="J991" s="54" t="s">
        <v>2584</v>
      </c>
      <c r="K991" s="90" t="str">
        <f t="shared" si="15"/>
        <v>F</v>
      </c>
      <c r="L991">
        <v>675</v>
      </c>
    </row>
    <row r="992" spans="1:12" hidden="1">
      <c r="A992" s="81" t="s">
        <v>2336</v>
      </c>
      <c r="B992" s="88" t="str">
        <f>_xlfn.XLOOKUP(Tabla8[[#This Row],[Codigo Area Liquidacion]],TBLAREA[PLANTA],TBLAREA[PROG])</f>
        <v>01</v>
      </c>
      <c r="C992" s="54" t="s">
        <v>2510</v>
      </c>
      <c r="D992" s="88" t="str">
        <f>Tabla8[[#This Row],[Numero Documento]]&amp;Tabla8[[#This Row],[PROG]]&amp;LEFT(Tabla8[[#This Row],[Tipo Empleado]],3)</f>
        <v>0230158041701EMP</v>
      </c>
      <c r="E992" s="87" t="s">
        <v>1414</v>
      </c>
      <c r="F992" s="54" t="s">
        <v>129</v>
      </c>
      <c r="G992" s="87" t="s">
        <v>2581</v>
      </c>
      <c r="H992" s="87" t="s">
        <v>941</v>
      </c>
      <c r="I992" s="55" t="s">
        <v>1473</v>
      </c>
      <c r="J992" s="54" t="s">
        <v>2583</v>
      </c>
      <c r="K992" s="90" t="str">
        <f t="shared" si="15"/>
        <v>M</v>
      </c>
      <c r="L992">
        <v>684</v>
      </c>
    </row>
    <row r="993" spans="1:12" hidden="1">
      <c r="A993" s="81" t="s">
        <v>3018</v>
      </c>
      <c r="B993" s="88" t="str">
        <f>_xlfn.XLOOKUP(Tabla8[[#This Row],[Codigo Area Liquidacion]],TBLAREA[PLANTA],TBLAREA[PROG])</f>
        <v>01</v>
      </c>
      <c r="C993" s="54" t="s">
        <v>2510</v>
      </c>
      <c r="D993" s="88" t="str">
        <f>Tabla8[[#This Row],[Numero Documento]]&amp;Tabla8[[#This Row],[PROG]]&amp;LEFT(Tabla8[[#This Row],[Tipo Empleado]],3)</f>
        <v>0280010648201EMP</v>
      </c>
      <c r="E993" s="87" t="s">
        <v>3017</v>
      </c>
      <c r="F993" s="54" t="s">
        <v>982</v>
      </c>
      <c r="G993" s="87" t="s">
        <v>2581</v>
      </c>
      <c r="H993" s="87" t="s">
        <v>941</v>
      </c>
      <c r="I993" s="55" t="s">
        <v>1473</v>
      </c>
      <c r="J993" s="54" t="s">
        <v>2583</v>
      </c>
      <c r="K993" s="90" t="str">
        <f t="shared" si="15"/>
        <v>M</v>
      </c>
      <c r="L993">
        <v>701</v>
      </c>
    </row>
    <row r="994" spans="1:12" hidden="1">
      <c r="A994" s="81" t="s">
        <v>3070</v>
      </c>
      <c r="B994" s="88" t="str">
        <f>_xlfn.XLOOKUP(Tabla8[[#This Row],[Codigo Area Liquidacion]],TBLAREA[PLANTA],TBLAREA[PROG])</f>
        <v>01</v>
      </c>
      <c r="C994" s="54" t="s">
        <v>2510</v>
      </c>
      <c r="D994" s="88" t="str">
        <f>Tabla8[[#This Row],[Numero Documento]]&amp;Tabla8[[#This Row],[PROG]]&amp;LEFT(Tabla8[[#This Row],[Tipo Empleado]],3)</f>
        <v>0440001388601EMP</v>
      </c>
      <c r="E994" s="87" t="s">
        <v>3069</v>
      </c>
      <c r="F994" s="54" t="s">
        <v>982</v>
      </c>
      <c r="G994" s="87" t="s">
        <v>2581</v>
      </c>
      <c r="H994" s="87" t="s">
        <v>941</v>
      </c>
      <c r="I994" s="55" t="s">
        <v>1473</v>
      </c>
      <c r="J994" s="54" t="s">
        <v>2584</v>
      </c>
      <c r="K994" s="90" t="str">
        <f t="shared" si="15"/>
        <v>F</v>
      </c>
      <c r="L994">
        <v>848</v>
      </c>
    </row>
    <row r="995" spans="1:12" hidden="1">
      <c r="A995" s="81" t="s">
        <v>2284</v>
      </c>
      <c r="B995" s="88" t="str">
        <f>_xlfn.XLOOKUP(Tabla8[[#This Row],[Codigo Area Liquidacion]],TBLAREA[PLANTA],TBLAREA[PROG])</f>
        <v>01</v>
      </c>
      <c r="C995" s="54" t="s">
        <v>2510</v>
      </c>
      <c r="D995" s="88" t="str">
        <f>Tabla8[[#This Row],[Numero Documento]]&amp;Tabla8[[#This Row],[PROG]]&amp;LEFT(Tabla8[[#This Row],[Tipo Empleado]],3)</f>
        <v>0450015703901EMP</v>
      </c>
      <c r="E995" s="87" t="s">
        <v>1664</v>
      </c>
      <c r="F995" s="54" t="s">
        <v>982</v>
      </c>
      <c r="G995" s="87" t="s">
        <v>2581</v>
      </c>
      <c r="H995" s="87" t="s">
        <v>941</v>
      </c>
      <c r="I995" s="55" t="s">
        <v>1473</v>
      </c>
      <c r="J995" s="54" t="s">
        <v>2583</v>
      </c>
      <c r="K995" s="90" t="str">
        <f t="shared" si="15"/>
        <v>M</v>
      </c>
      <c r="L995">
        <v>850</v>
      </c>
    </row>
    <row r="996" spans="1:12" hidden="1">
      <c r="A996" s="81" t="s">
        <v>1847</v>
      </c>
      <c r="B996" s="88" t="str">
        <f>_xlfn.XLOOKUP(Tabla8[[#This Row],[Codigo Area Liquidacion]],TBLAREA[PLANTA],TBLAREA[PROG])</f>
        <v>01</v>
      </c>
      <c r="C996" s="54" t="s">
        <v>11</v>
      </c>
      <c r="D996" s="88" t="str">
        <f>Tabla8[[#This Row],[Numero Documento]]&amp;Tabla8[[#This Row],[PROG]]&amp;LEFT(Tabla8[[#This Row],[Tipo Empleado]],3)</f>
        <v>0470000533501FIJ</v>
      </c>
      <c r="E996" s="87" t="s">
        <v>947</v>
      </c>
      <c r="F996" s="54" t="s">
        <v>192</v>
      </c>
      <c r="G996" s="87" t="s">
        <v>2581</v>
      </c>
      <c r="H996" s="87" t="s">
        <v>941</v>
      </c>
      <c r="I996" s="55" t="s">
        <v>1473</v>
      </c>
      <c r="J996" s="54" t="s">
        <v>2583</v>
      </c>
      <c r="K996" s="90" t="str">
        <f t="shared" si="15"/>
        <v>M</v>
      </c>
      <c r="L996">
        <v>852</v>
      </c>
    </row>
    <row r="997" spans="1:12" hidden="1">
      <c r="A997" s="81" t="s">
        <v>2338</v>
      </c>
      <c r="B997" s="88" t="str">
        <f>_xlfn.XLOOKUP(Tabla8[[#This Row],[Codigo Area Liquidacion]],TBLAREA[PLANTA],TBLAREA[PROG])</f>
        <v>01</v>
      </c>
      <c r="C997" s="54" t="s">
        <v>2510</v>
      </c>
      <c r="D997" s="88" t="str">
        <f>Tabla8[[#This Row],[Numero Documento]]&amp;Tabla8[[#This Row],[PROG]]&amp;LEFT(Tabla8[[#This Row],[Tipo Empleado]],3)</f>
        <v>0470000857801EMP</v>
      </c>
      <c r="E997" s="87" t="s">
        <v>985</v>
      </c>
      <c r="F997" s="54" t="s">
        <v>982</v>
      </c>
      <c r="G997" s="87" t="s">
        <v>2581</v>
      </c>
      <c r="H997" s="87" t="s">
        <v>941</v>
      </c>
      <c r="I997" s="55" t="s">
        <v>1473</v>
      </c>
      <c r="J997" s="54" t="s">
        <v>2583</v>
      </c>
      <c r="K997" s="90" t="str">
        <f t="shared" si="15"/>
        <v>M</v>
      </c>
      <c r="L997">
        <v>853</v>
      </c>
    </row>
    <row r="998" spans="1:12" hidden="1">
      <c r="A998" s="81" t="s">
        <v>1985</v>
      </c>
      <c r="B998" s="88" t="str">
        <f>_xlfn.XLOOKUP(Tabla8[[#This Row],[Codigo Area Liquidacion]],TBLAREA[PLANTA],TBLAREA[PROG])</f>
        <v>01</v>
      </c>
      <c r="C998" s="54" t="s">
        <v>11</v>
      </c>
      <c r="D998" s="88" t="str">
        <f>Tabla8[[#This Row],[Numero Documento]]&amp;Tabla8[[#This Row],[PROG]]&amp;LEFT(Tabla8[[#This Row],[Tipo Empleado]],3)</f>
        <v>0470010918601FIJ</v>
      </c>
      <c r="E998" s="87" t="s">
        <v>952</v>
      </c>
      <c r="F998" s="54" t="s">
        <v>192</v>
      </c>
      <c r="G998" s="87" t="s">
        <v>2581</v>
      </c>
      <c r="H998" s="87" t="s">
        <v>941</v>
      </c>
      <c r="I998" s="55" t="s">
        <v>1473</v>
      </c>
      <c r="J998" s="54" t="s">
        <v>2583</v>
      </c>
      <c r="K998" s="90" t="str">
        <f t="shared" si="15"/>
        <v>M</v>
      </c>
      <c r="L998">
        <v>856</v>
      </c>
    </row>
    <row r="999" spans="1:12" hidden="1">
      <c r="A999" s="81" t="s">
        <v>2317</v>
      </c>
      <c r="B999" s="88" t="str">
        <f>_xlfn.XLOOKUP(Tabla8[[#This Row],[Codigo Area Liquidacion]],TBLAREA[PLANTA],TBLAREA[PROG])</f>
        <v>01</v>
      </c>
      <c r="C999" s="54" t="s">
        <v>2510</v>
      </c>
      <c r="D999" s="88" t="str">
        <f>Tabla8[[#This Row],[Numero Documento]]&amp;Tabla8[[#This Row],[PROG]]&amp;LEFT(Tabla8[[#This Row],[Tipo Empleado]],3)</f>
        <v>0480005615401EMP</v>
      </c>
      <c r="E999" s="87" t="s">
        <v>987</v>
      </c>
      <c r="F999" s="54" t="s">
        <v>982</v>
      </c>
      <c r="G999" s="87" t="s">
        <v>2581</v>
      </c>
      <c r="H999" s="87" t="s">
        <v>941</v>
      </c>
      <c r="I999" s="55" t="s">
        <v>1473</v>
      </c>
      <c r="J999" s="54" t="s">
        <v>2583</v>
      </c>
      <c r="K999" s="90" t="str">
        <f t="shared" si="15"/>
        <v>M</v>
      </c>
      <c r="L999">
        <v>868</v>
      </c>
    </row>
    <row r="1000" spans="1:12" hidden="1">
      <c r="A1000" s="81" t="s">
        <v>1953</v>
      </c>
      <c r="B1000" s="88" t="str">
        <f>_xlfn.XLOOKUP(Tabla8[[#This Row],[Codigo Area Liquidacion]],TBLAREA[PLANTA],TBLAREA[PROG])</f>
        <v>01</v>
      </c>
      <c r="C1000" s="54" t="s">
        <v>11</v>
      </c>
      <c r="D1000" s="88" t="str">
        <f>Tabla8[[#This Row],[Numero Documento]]&amp;Tabla8[[#This Row],[PROG]]&amp;LEFT(Tabla8[[#This Row],[Tipo Empleado]],3)</f>
        <v>0480029792301FIJ</v>
      </c>
      <c r="E1000" s="87" t="s">
        <v>2614</v>
      </c>
      <c r="F1000" s="54" t="s">
        <v>192</v>
      </c>
      <c r="G1000" s="87" t="s">
        <v>2581</v>
      </c>
      <c r="H1000" s="87" t="s">
        <v>941</v>
      </c>
      <c r="I1000" s="55" t="s">
        <v>1473</v>
      </c>
      <c r="J1000" s="54" t="s">
        <v>2583</v>
      </c>
      <c r="K1000" s="90" t="str">
        <f t="shared" si="15"/>
        <v>M</v>
      </c>
      <c r="L1000">
        <v>869</v>
      </c>
    </row>
    <row r="1001" spans="1:12" hidden="1">
      <c r="A1001" s="81" t="s">
        <v>1780</v>
      </c>
      <c r="B1001" s="88" t="str">
        <f>_xlfn.XLOOKUP(Tabla8[[#This Row],[Codigo Area Liquidacion]],TBLAREA[PLANTA],TBLAREA[PROG])</f>
        <v>01</v>
      </c>
      <c r="C1001" s="54" t="s">
        <v>11</v>
      </c>
      <c r="D1001" s="88" t="str">
        <f>Tabla8[[#This Row],[Numero Documento]]&amp;Tabla8[[#This Row],[PROG]]&amp;LEFT(Tabla8[[#This Row],[Tipo Empleado]],3)</f>
        <v>0480047644401FIJ</v>
      </c>
      <c r="E1001" s="87" t="s">
        <v>944</v>
      </c>
      <c r="F1001" s="54" t="s">
        <v>192</v>
      </c>
      <c r="G1001" s="87" t="s">
        <v>2581</v>
      </c>
      <c r="H1001" s="87" t="s">
        <v>941</v>
      </c>
      <c r="I1001" s="55" t="s">
        <v>1473</v>
      </c>
      <c r="J1001" s="54" t="s">
        <v>2583</v>
      </c>
      <c r="K1001" s="90" t="str">
        <f t="shared" si="15"/>
        <v>M</v>
      </c>
      <c r="L1001">
        <v>870</v>
      </c>
    </row>
    <row r="1002" spans="1:12" hidden="1">
      <c r="A1002" s="81" t="s">
        <v>1763</v>
      </c>
      <c r="B1002" s="88" t="str">
        <f>_xlfn.XLOOKUP(Tabla8[[#This Row],[Codigo Area Liquidacion]],TBLAREA[PLANTA],TBLAREA[PROG])</f>
        <v>01</v>
      </c>
      <c r="C1002" s="54" t="s">
        <v>11</v>
      </c>
      <c r="D1002" s="88" t="str">
        <f>Tabla8[[#This Row],[Numero Documento]]&amp;Tabla8[[#This Row],[PROG]]&amp;LEFT(Tabla8[[#This Row],[Tipo Empleado]],3)</f>
        <v>0480050567101FIJ</v>
      </c>
      <c r="E1002" s="87" t="s">
        <v>940</v>
      </c>
      <c r="F1002" s="54" t="s">
        <v>192</v>
      </c>
      <c r="G1002" s="87" t="s">
        <v>2581</v>
      </c>
      <c r="H1002" s="87" t="s">
        <v>941</v>
      </c>
      <c r="I1002" s="55" t="s">
        <v>1473</v>
      </c>
      <c r="J1002" s="54" t="s">
        <v>2583</v>
      </c>
      <c r="K1002" s="90" t="str">
        <f t="shared" si="15"/>
        <v>M</v>
      </c>
      <c r="L1002">
        <v>871</v>
      </c>
    </row>
    <row r="1003" spans="1:12" hidden="1">
      <c r="A1003" s="81" t="s">
        <v>2278</v>
      </c>
      <c r="B1003" s="88" t="str">
        <f>_xlfn.XLOOKUP(Tabla8[[#This Row],[Codigo Area Liquidacion]],TBLAREA[PLANTA],TBLAREA[PROG])</f>
        <v>01</v>
      </c>
      <c r="C1003" s="54" t="s">
        <v>2510</v>
      </c>
      <c r="D1003" s="88" t="str">
        <f>Tabla8[[#This Row],[Numero Documento]]&amp;Tabla8[[#This Row],[PROG]]&amp;LEFT(Tabla8[[#This Row],[Tipo Empleado]],3)</f>
        <v>0490034097901EMP</v>
      </c>
      <c r="E1003" s="87" t="s">
        <v>990</v>
      </c>
      <c r="F1003" s="54" t="s">
        <v>982</v>
      </c>
      <c r="G1003" s="87" t="s">
        <v>2581</v>
      </c>
      <c r="H1003" s="87" t="s">
        <v>941</v>
      </c>
      <c r="I1003" s="55" t="s">
        <v>1473</v>
      </c>
      <c r="J1003" s="54" t="s">
        <v>2583</v>
      </c>
      <c r="K1003" s="90" t="str">
        <f t="shared" si="15"/>
        <v>M</v>
      </c>
      <c r="L1003">
        <v>874</v>
      </c>
    </row>
    <row r="1004" spans="1:12" hidden="1">
      <c r="A1004" s="81" t="s">
        <v>3216</v>
      </c>
      <c r="B1004" s="88" t="str">
        <f>_xlfn.XLOOKUP(Tabla8[[#This Row],[Codigo Area Liquidacion]],TBLAREA[PLANTA],TBLAREA[PROG])</f>
        <v>01</v>
      </c>
      <c r="C1004" s="54" t="s">
        <v>2510</v>
      </c>
      <c r="D1004" s="88" t="str">
        <f>Tabla8[[#This Row],[Numero Documento]]&amp;Tabla8[[#This Row],[PROG]]&amp;LEFT(Tabla8[[#This Row],[Tipo Empleado]],3)</f>
        <v>0500022736201EMP</v>
      </c>
      <c r="E1004" s="87" t="s">
        <v>3239</v>
      </c>
      <c r="F1004" s="54" t="s">
        <v>982</v>
      </c>
      <c r="G1004" s="87" t="s">
        <v>2581</v>
      </c>
      <c r="H1004" s="87" t="s">
        <v>941</v>
      </c>
      <c r="I1004" s="55" t="s">
        <v>1473</v>
      </c>
      <c r="J1004" s="54" t="s">
        <v>2583</v>
      </c>
      <c r="K1004" s="90" t="str">
        <f t="shared" si="15"/>
        <v>M</v>
      </c>
      <c r="L1004">
        <v>880</v>
      </c>
    </row>
    <row r="1005" spans="1:12" hidden="1">
      <c r="A1005" s="81" t="s">
        <v>1952</v>
      </c>
      <c r="B1005" s="88" t="str">
        <f>_xlfn.XLOOKUP(Tabla8[[#This Row],[Codigo Area Liquidacion]],TBLAREA[PLANTA],TBLAREA[PROG])</f>
        <v>01</v>
      </c>
      <c r="C1005" s="54" t="s">
        <v>11</v>
      </c>
      <c r="D1005" s="88" t="str">
        <f>Tabla8[[#This Row],[Numero Documento]]&amp;Tabla8[[#This Row],[PROG]]&amp;LEFT(Tabla8[[#This Row],[Tipo Empleado]],3)</f>
        <v>0560009595301FIJ</v>
      </c>
      <c r="E1005" s="87" t="s">
        <v>949</v>
      </c>
      <c r="F1005" s="54" t="s">
        <v>192</v>
      </c>
      <c r="G1005" s="87" t="s">
        <v>2581</v>
      </c>
      <c r="H1005" s="87" t="s">
        <v>941</v>
      </c>
      <c r="I1005" s="55" t="s">
        <v>1473</v>
      </c>
      <c r="J1005" s="54" t="s">
        <v>2583</v>
      </c>
      <c r="K1005" s="90" t="str">
        <f t="shared" si="15"/>
        <v>M</v>
      </c>
      <c r="L1005">
        <v>901</v>
      </c>
    </row>
    <row r="1006" spans="1:12" hidden="1">
      <c r="A1006" s="81" t="s">
        <v>1902</v>
      </c>
      <c r="B1006" s="88" t="str">
        <f>_xlfn.XLOOKUP(Tabla8[[#This Row],[Codigo Area Liquidacion]],TBLAREA[PLANTA],TBLAREA[PROG])</f>
        <v>01</v>
      </c>
      <c r="C1006" s="54" t="s">
        <v>11</v>
      </c>
      <c r="D1006" s="88" t="str">
        <f>Tabla8[[#This Row],[Numero Documento]]&amp;Tabla8[[#This Row],[PROG]]&amp;LEFT(Tabla8[[#This Row],[Tipo Empleado]],3)</f>
        <v>0560081670501FIJ</v>
      </c>
      <c r="E1006" s="87" t="s">
        <v>948</v>
      </c>
      <c r="F1006" s="54" t="s">
        <v>192</v>
      </c>
      <c r="G1006" s="87" t="s">
        <v>2581</v>
      </c>
      <c r="H1006" s="87" t="s">
        <v>941</v>
      </c>
      <c r="I1006" s="55" t="s">
        <v>1473</v>
      </c>
      <c r="J1006" s="54" t="s">
        <v>2583</v>
      </c>
      <c r="K1006" s="90" t="str">
        <f t="shared" si="15"/>
        <v>M</v>
      </c>
      <c r="L1006">
        <v>902</v>
      </c>
    </row>
    <row r="1007" spans="1:12" hidden="1">
      <c r="A1007" s="81" t="s">
        <v>3087</v>
      </c>
      <c r="B1007" s="88" t="str">
        <f>_xlfn.XLOOKUP(Tabla8[[#This Row],[Codigo Area Liquidacion]],TBLAREA[PLANTA],TBLAREA[PROG])</f>
        <v>01</v>
      </c>
      <c r="C1007" s="54" t="s">
        <v>2510</v>
      </c>
      <c r="D1007" s="88" t="str">
        <f>Tabla8[[#This Row],[Numero Documento]]&amp;Tabla8[[#This Row],[PROG]]&amp;LEFT(Tabla8[[#This Row],[Tipo Empleado]],3)</f>
        <v>0650001261901EMP</v>
      </c>
      <c r="E1007" s="87" t="s">
        <v>3086</v>
      </c>
      <c r="F1007" s="54" t="s">
        <v>192</v>
      </c>
      <c r="G1007" s="87" t="s">
        <v>2581</v>
      </c>
      <c r="H1007" s="87" t="s">
        <v>941</v>
      </c>
      <c r="I1007" s="55" t="s">
        <v>1473</v>
      </c>
      <c r="J1007" s="54" t="s">
        <v>2583</v>
      </c>
      <c r="K1007" s="90" t="str">
        <f t="shared" si="15"/>
        <v>M</v>
      </c>
      <c r="L1007">
        <v>912</v>
      </c>
    </row>
    <row r="1008" spans="1:12" hidden="1">
      <c r="A1008" s="81" t="s">
        <v>2335</v>
      </c>
      <c r="B1008" s="88" t="str">
        <f>_xlfn.XLOOKUP(Tabla8[[#This Row],[Codigo Area Liquidacion]],TBLAREA[PLANTA],TBLAREA[PROG])</f>
        <v>01</v>
      </c>
      <c r="C1008" s="54" t="s">
        <v>2510</v>
      </c>
      <c r="D1008" s="88" t="str">
        <f>Tabla8[[#This Row],[Numero Documento]]&amp;Tabla8[[#This Row],[PROG]]&amp;LEFT(Tabla8[[#This Row],[Tipo Empleado]],3)</f>
        <v>0690000453901EMP</v>
      </c>
      <c r="E1008" s="87" t="s">
        <v>1744</v>
      </c>
      <c r="F1008" s="54" t="s">
        <v>192</v>
      </c>
      <c r="G1008" s="87" t="s">
        <v>2581</v>
      </c>
      <c r="H1008" s="87" t="s">
        <v>941</v>
      </c>
      <c r="I1008" s="55" t="s">
        <v>1473</v>
      </c>
      <c r="J1008" s="54" t="s">
        <v>2584</v>
      </c>
      <c r="K1008" s="90" t="str">
        <f t="shared" si="15"/>
        <v>F</v>
      </c>
      <c r="L1008">
        <v>920</v>
      </c>
    </row>
    <row r="1009" spans="1:12" hidden="1">
      <c r="A1009" s="81" t="s">
        <v>2893</v>
      </c>
      <c r="B1009" s="88" t="str">
        <f>_xlfn.XLOOKUP(Tabla8[[#This Row],[Codigo Area Liquidacion]],TBLAREA[PLANTA],TBLAREA[PROG])</f>
        <v>01</v>
      </c>
      <c r="C1009" s="54" t="s">
        <v>2510</v>
      </c>
      <c r="D1009" s="88" t="str">
        <f>Tabla8[[#This Row],[Numero Documento]]&amp;Tabla8[[#This Row],[PROG]]&amp;LEFT(Tabla8[[#This Row],[Tipo Empleado]],3)</f>
        <v>0770006068901EMP</v>
      </c>
      <c r="E1009" s="87" t="s">
        <v>2892</v>
      </c>
      <c r="F1009" s="54" t="s">
        <v>982</v>
      </c>
      <c r="G1009" s="87" t="s">
        <v>2581</v>
      </c>
      <c r="H1009" s="87" t="s">
        <v>941</v>
      </c>
      <c r="I1009" s="55" t="s">
        <v>1473</v>
      </c>
      <c r="J1009" s="54" t="s">
        <v>2584</v>
      </c>
      <c r="K1009" s="90" t="str">
        <f t="shared" si="15"/>
        <v>F</v>
      </c>
      <c r="L1009">
        <v>934</v>
      </c>
    </row>
    <row r="1010" spans="1:12" hidden="1">
      <c r="A1010" s="81" t="s">
        <v>2015</v>
      </c>
      <c r="B1010" s="88" t="str">
        <f>_xlfn.XLOOKUP(Tabla8[[#This Row],[Codigo Area Liquidacion]],TBLAREA[PLANTA],TBLAREA[PROG])</f>
        <v>13</v>
      </c>
      <c r="C1010" s="54" t="s">
        <v>11</v>
      </c>
      <c r="D1010" s="88" t="str">
        <f>Tabla8[[#This Row],[Numero Documento]]&amp;Tabla8[[#This Row],[PROG]]&amp;LEFT(Tabla8[[#This Row],[Tipo Empleado]],3)</f>
        <v>0010001655913FIJ</v>
      </c>
      <c r="E1010" s="87" t="s">
        <v>2621</v>
      </c>
      <c r="F1010" s="54" t="s">
        <v>682</v>
      </c>
      <c r="G1010" s="87" t="s">
        <v>2618</v>
      </c>
      <c r="H1010" s="87" t="s">
        <v>678</v>
      </c>
      <c r="I1010" s="55" t="s">
        <v>1481</v>
      </c>
      <c r="J1010" s="54" t="s">
        <v>2584</v>
      </c>
      <c r="K1010" s="90" t="str">
        <f t="shared" si="15"/>
        <v>F</v>
      </c>
      <c r="L1010">
        <v>1</v>
      </c>
    </row>
    <row r="1011" spans="1:12" hidden="1">
      <c r="A1011" s="81" t="s">
        <v>2305</v>
      </c>
      <c r="B1011" s="88" t="str">
        <f>_xlfn.XLOOKUP(Tabla8[[#This Row],[Codigo Area Liquidacion]],TBLAREA[PLANTA],TBLAREA[PROG])</f>
        <v>01</v>
      </c>
      <c r="C1011" s="54" t="s">
        <v>2510</v>
      </c>
      <c r="D1011" s="88" t="str">
        <f>Tabla8[[#This Row],[Numero Documento]]&amp;Tabla8[[#This Row],[PROG]]&amp;LEFT(Tabla8[[#This Row],[Tipo Empleado]],3)</f>
        <v>0010012640801EMP</v>
      </c>
      <c r="E1011" s="87" t="s">
        <v>1406</v>
      </c>
      <c r="F1011" s="54" t="s">
        <v>100</v>
      </c>
      <c r="G1011" s="87" t="s">
        <v>2581</v>
      </c>
      <c r="H1011" s="87" t="s">
        <v>678</v>
      </c>
      <c r="I1011" s="55" t="s">
        <v>1481</v>
      </c>
      <c r="J1011" s="54" t="s">
        <v>2583</v>
      </c>
      <c r="K1011" s="90" t="str">
        <f t="shared" si="15"/>
        <v>M</v>
      </c>
      <c r="L1011">
        <v>18</v>
      </c>
    </row>
    <row r="1012" spans="1:12" hidden="1">
      <c r="A1012" s="81" t="s">
        <v>1276</v>
      </c>
      <c r="B1012" s="88" t="str">
        <f>_xlfn.XLOOKUP(Tabla8[[#This Row],[Codigo Area Liquidacion]],TBLAREA[PLANTA],TBLAREA[PROG])</f>
        <v>13</v>
      </c>
      <c r="C1012" s="54" t="s">
        <v>11</v>
      </c>
      <c r="D1012" s="88" t="str">
        <f>Tabla8[[#This Row],[Numero Documento]]&amp;Tabla8[[#This Row],[PROG]]&amp;LEFT(Tabla8[[#This Row],[Tipo Empleado]],3)</f>
        <v>0010415832413FIJ</v>
      </c>
      <c r="E1012" s="87" t="s">
        <v>688</v>
      </c>
      <c r="F1012" s="54" t="s">
        <v>1050</v>
      </c>
      <c r="G1012" s="87" t="s">
        <v>2618</v>
      </c>
      <c r="H1012" s="87" t="s">
        <v>678</v>
      </c>
      <c r="I1012" s="55" t="s">
        <v>1481</v>
      </c>
      <c r="J1012" s="54" t="s">
        <v>2584</v>
      </c>
      <c r="K1012" s="90" t="str">
        <f t="shared" si="15"/>
        <v>F</v>
      </c>
      <c r="L1012">
        <v>186</v>
      </c>
    </row>
    <row r="1013" spans="1:12" hidden="1">
      <c r="A1013" s="81" t="s">
        <v>1282</v>
      </c>
      <c r="B1013" s="88" t="str">
        <f>_xlfn.XLOOKUP(Tabla8[[#This Row],[Codigo Area Liquidacion]],TBLAREA[PLANTA],TBLAREA[PROG])</f>
        <v>13</v>
      </c>
      <c r="C1013" s="54" t="s">
        <v>11</v>
      </c>
      <c r="D1013" s="88" t="str">
        <f>Tabla8[[#This Row],[Numero Documento]]&amp;Tabla8[[#This Row],[PROG]]&amp;LEFT(Tabla8[[#This Row],[Tipo Empleado]],3)</f>
        <v>0010487478913FIJ</v>
      </c>
      <c r="E1013" s="87" t="s">
        <v>690</v>
      </c>
      <c r="F1013" s="54" t="s">
        <v>691</v>
      </c>
      <c r="G1013" s="87" t="s">
        <v>2618</v>
      </c>
      <c r="H1013" s="87" t="s">
        <v>678</v>
      </c>
      <c r="I1013" s="55" t="s">
        <v>1481</v>
      </c>
      <c r="J1013" s="54" t="s">
        <v>2584</v>
      </c>
      <c r="K1013" s="90" t="str">
        <f t="shared" si="15"/>
        <v>F</v>
      </c>
      <c r="L1013">
        <v>199</v>
      </c>
    </row>
    <row r="1014" spans="1:12" hidden="1">
      <c r="A1014" s="81" t="s">
        <v>1194</v>
      </c>
      <c r="B1014" s="88" t="str">
        <f>_xlfn.XLOOKUP(Tabla8[[#This Row],[Codigo Area Liquidacion]],TBLAREA[PLANTA],TBLAREA[PROG])</f>
        <v>13</v>
      </c>
      <c r="C1014" s="54" t="s">
        <v>11</v>
      </c>
      <c r="D1014" s="88" t="str">
        <f>Tabla8[[#This Row],[Numero Documento]]&amp;Tabla8[[#This Row],[PROG]]&amp;LEFT(Tabla8[[#This Row],[Tipo Empleado]],3)</f>
        <v>0010552296513FIJ</v>
      </c>
      <c r="E1014" s="87" t="s">
        <v>2619</v>
      </c>
      <c r="F1014" s="54" t="s">
        <v>680</v>
      </c>
      <c r="G1014" s="87" t="s">
        <v>2618</v>
      </c>
      <c r="H1014" s="87" t="s">
        <v>678</v>
      </c>
      <c r="I1014" s="55" t="s">
        <v>1481</v>
      </c>
      <c r="J1014" s="54" t="s">
        <v>2584</v>
      </c>
      <c r="K1014" s="90" t="str">
        <f t="shared" si="15"/>
        <v>F</v>
      </c>
      <c r="L1014">
        <v>222</v>
      </c>
    </row>
    <row r="1015" spans="1:12" hidden="1">
      <c r="A1015" s="81" t="s">
        <v>1270</v>
      </c>
      <c r="B1015" s="88" t="str">
        <f>_xlfn.XLOOKUP(Tabla8[[#This Row],[Codigo Area Liquidacion]],TBLAREA[PLANTA],TBLAREA[PROG])</f>
        <v>13</v>
      </c>
      <c r="C1015" s="54" t="s">
        <v>11</v>
      </c>
      <c r="D1015" s="88" t="str">
        <f>Tabla8[[#This Row],[Numero Documento]]&amp;Tabla8[[#This Row],[PROG]]&amp;LEFT(Tabla8[[#This Row],[Tipo Empleado]],3)</f>
        <v>0010565308313FIJ</v>
      </c>
      <c r="E1015" s="87" t="s">
        <v>685</v>
      </c>
      <c r="F1015" s="54" t="s">
        <v>686</v>
      </c>
      <c r="G1015" s="87" t="s">
        <v>2618</v>
      </c>
      <c r="H1015" s="87" t="s">
        <v>678</v>
      </c>
      <c r="I1015" s="55" t="s">
        <v>1481</v>
      </c>
      <c r="J1015" s="54" t="s">
        <v>2583</v>
      </c>
      <c r="K1015" s="90" t="str">
        <f t="shared" si="15"/>
        <v>M</v>
      </c>
      <c r="L1015">
        <v>227</v>
      </c>
    </row>
    <row r="1016" spans="1:12" hidden="1">
      <c r="A1016" s="81" t="s">
        <v>1199</v>
      </c>
      <c r="B1016" s="88" t="str">
        <f>_xlfn.XLOOKUP(Tabla8[[#This Row],[Codigo Area Liquidacion]],TBLAREA[PLANTA],TBLAREA[PROG])</f>
        <v>13</v>
      </c>
      <c r="C1016" s="54" t="s">
        <v>11</v>
      </c>
      <c r="D1016" s="88" t="str">
        <f>Tabla8[[#This Row],[Numero Documento]]&amp;Tabla8[[#This Row],[PROG]]&amp;LEFT(Tabla8[[#This Row],[Tipo Empleado]],3)</f>
        <v>0010733692713FIJ</v>
      </c>
      <c r="E1016" s="87" t="s">
        <v>2620</v>
      </c>
      <c r="F1016" s="54" t="s">
        <v>10</v>
      </c>
      <c r="G1016" s="87" t="s">
        <v>2618</v>
      </c>
      <c r="H1016" s="87" t="s">
        <v>678</v>
      </c>
      <c r="I1016" s="55" t="s">
        <v>1481</v>
      </c>
      <c r="J1016" s="54" t="s">
        <v>2584</v>
      </c>
      <c r="K1016" s="90" t="str">
        <f t="shared" si="15"/>
        <v>F</v>
      </c>
      <c r="L1016">
        <v>248</v>
      </c>
    </row>
    <row r="1017" spans="1:12" hidden="1">
      <c r="A1017" s="81" t="s">
        <v>1275</v>
      </c>
      <c r="B1017" s="88" t="str">
        <f>_xlfn.XLOOKUP(Tabla8[[#This Row],[Codigo Area Liquidacion]],TBLAREA[PLANTA],TBLAREA[PROG])</f>
        <v>13</v>
      </c>
      <c r="C1017" s="54" t="s">
        <v>11</v>
      </c>
      <c r="D1017" s="88" t="str">
        <f>Tabla8[[#This Row],[Numero Documento]]&amp;Tabla8[[#This Row],[PROG]]&amp;LEFT(Tabla8[[#This Row],[Tipo Empleado]],3)</f>
        <v>0010826076113FIJ</v>
      </c>
      <c r="E1017" s="87" t="s">
        <v>687</v>
      </c>
      <c r="F1017" s="54" t="s">
        <v>499</v>
      </c>
      <c r="G1017" s="87" t="s">
        <v>2618</v>
      </c>
      <c r="H1017" s="87" t="s">
        <v>678</v>
      </c>
      <c r="I1017" s="55" t="s">
        <v>1481</v>
      </c>
      <c r="J1017" s="54" t="s">
        <v>2584</v>
      </c>
      <c r="K1017" s="90" t="str">
        <f t="shared" si="15"/>
        <v>F</v>
      </c>
      <c r="L1017">
        <v>265</v>
      </c>
    </row>
    <row r="1018" spans="1:12" hidden="1">
      <c r="A1018" s="81" t="s">
        <v>2061</v>
      </c>
      <c r="B1018" s="88" t="str">
        <f>_xlfn.XLOOKUP(Tabla8[[#This Row],[Codigo Area Liquidacion]],TBLAREA[PLANTA],TBLAREA[PROG])</f>
        <v>13</v>
      </c>
      <c r="C1018" s="54" t="s">
        <v>11</v>
      </c>
      <c r="D1018" s="88" t="str">
        <f>Tabla8[[#This Row],[Numero Documento]]&amp;Tabla8[[#This Row],[PROG]]&amp;LEFT(Tabla8[[#This Row],[Tipo Empleado]],3)</f>
        <v>0010971377613FIJ</v>
      </c>
      <c r="E1018" s="87" t="s">
        <v>695</v>
      </c>
      <c r="F1018" s="54" t="s">
        <v>263</v>
      </c>
      <c r="G1018" s="87" t="s">
        <v>2618</v>
      </c>
      <c r="H1018" s="87" t="s">
        <v>678</v>
      </c>
      <c r="I1018" s="55" t="s">
        <v>1481</v>
      </c>
      <c r="J1018" s="54" t="s">
        <v>2583</v>
      </c>
      <c r="K1018" s="90" t="str">
        <f t="shared" si="15"/>
        <v>M</v>
      </c>
      <c r="L1018">
        <v>307</v>
      </c>
    </row>
    <row r="1019" spans="1:12" hidden="1">
      <c r="A1019" s="81" t="s">
        <v>2053</v>
      </c>
      <c r="B1019" s="88" t="str">
        <f>_xlfn.XLOOKUP(Tabla8[[#This Row],[Codigo Area Liquidacion]],TBLAREA[PLANTA],TBLAREA[PROG])</f>
        <v>13</v>
      </c>
      <c r="C1019" s="54" t="s">
        <v>11</v>
      </c>
      <c r="D1019" s="88" t="str">
        <f>Tabla8[[#This Row],[Numero Documento]]&amp;Tabla8[[#This Row],[PROG]]&amp;LEFT(Tabla8[[#This Row],[Tipo Empleado]],3)</f>
        <v>0011213443213FIJ</v>
      </c>
      <c r="E1019" s="87" t="s">
        <v>689</v>
      </c>
      <c r="F1019" s="54" t="s">
        <v>154</v>
      </c>
      <c r="G1019" s="87" t="s">
        <v>2618</v>
      </c>
      <c r="H1019" s="87" t="s">
        <v>678</v>
      </c>
      <c r="I1019" s="55" t="s">
        <v>1481</v>
      </c>
      <c r="J1019" s="54" t="s">
        <v>2583</v>
      </c>
      <c r="K1019" s="90" t="str">
        <f t="shared" si="15"/>
        <v>M</v>
      </c>
      <c r="L1019">
        <v>368</v>
      </c>
    </row>
    <row r="1020" spans="1:12" hidden="1">
      <c r="A1020" s="81" t="s">
        <v>1285</v>
      </c>
      <c r="B1020" s="88" t="str">
        <f>_xlfn.XLOOKUP(Tabla8[[#This Row],[Codigo Area Liquidacion]],TBLAREA[PLANTA],TBLAREA[PROG])</f>
        <v>13</v>
      </c>
      <c r="C1020" s="54" t="s">
        <v>11</v>
      </c>
      <c r="D1020" s="88" t="str">
        <f>Tabla8[[#This Row],[Numero Documento]]&amp;Tabla8[[#This Row],[PROG]]&amp;LEFT(Tabla8[[#This Row],[Tipo Empleado]],3)</f>
        <v>0011493883013FIJ</v>
      </c>
      <c r="E1020" s="87" t="s">
        <v>692</v>
      </c>
      <c r="F1020" s="54" t="s">
        <v>10</v>
      </c>
      <c r="G1020" s="87" t="s">
        <v>2618</v>
      </c>
      <c r="H1020" s="87" t="s">
        <v>678</v>
      </c>
      <c r="I1020" s="55" t="s">
        <v>1481</v>
      </c>
      <c r="J1020" s="54" t="s">
        <v>2584</v>
      </c>
      <c r="K1020" s="90" t="str">
        <f t="shared" si="15"/>
        <v>F</v>
      </c>
      <c r="L1020">
        <v>435</v>
      </c>
    </row>
    <row r="1021" spans="1:12" hidden="1">
      <c r="A1021" s="81" t="s">
        <v>1193</v>
      </c>
      <c r="B1021" s="88" t="str">
        <f>_xlfn.XLOOKUP(Tabla8[[#This Row],[Codigo Area Liquidacion]],TBLAREA[PLANTA],TBLAREA[PROG])</f>
        <v>13</v>
      </c>
      <c r="C1021" s="54" t="s">
        <v>11</v>
      </c>
      <c r="D1021" s="88" t="str">
        <f>Tabla8[[#This Row],[Numero Documento]]&amp;Tabla8[[#This Row],[PROG]]&amp;LEFT(Tabla8[[#This Row],[Tipo Empleado]],3)</f>
        <v>0011580537613FIJ</v>
      </c>
      <c r="E1021" s="87" t="s">
        <v>677</v>
      </c>
      <c r="F1021" s="54" t="s">
        <v>8</v>
      </c>
      <c r="G1021" s="87" t="s">
        <v>2618</v>
      </c>
      <c r="H1021" s="87" t="s">
        <v>678</v>
      </c>
      <c r="I1021" s="55" t="s">
        <v>1481</v>
      </c>
      <c r="J1021" s="54" t="s">
        <v>2583</v>
      </c>
      <c r="K1021" s="90" t="str">
        <f t="shared" si="15"/>
        <v>M</v>
      </c>
      <c r="L1021">
        <v>454</v>
      </c>
    </row>
    <row r="1022" spans="1:12" hidden="1">
      <c r="A1022" s="81" t="s">
        <v>2058</v>
      </c>
      <c r="B1022" s="88" t="str">
        <f>_xlfn.XLOOKUP(Tabla8[[#This Row],[Codigo Area Liquidacion]],TBLAREA[PLANTA],TBLAREA[PROG])</f>
        <v>13</v>
      </c>
      <c r="C1022" s="54" t="s">
        <v>11</v>
      </c>
      <c r="D1022" s="88" t="str">
        <f>Tabla8[[#This Row],[Numero Documento]]&amp;Tabla8[[#This Row],[PROG]]&amp;LEFT(Tabla8[[#This Row],[Tipo Empleado]],3)</f>
        <v>0020015736013FIJ</v>
      </c>
      <c r="E1022" s="87" t="s">
        <v>693</v>
      </c>
      <c r="F1022" s="54" t="s">
        <v>694</v>
      </c>
      <c r="G1022" s="87" t="s">
        <v>2618</v>
      </c>
      <c r="H1022" s="87" t="s">
        <v>678</v>
      </c>
      <c r="I1022" s="55" t="s">
        <v>1481</v>
      </c>
      <c r="J1022" s="54" t="s">
        <v>2583</v>
      </c>
      <c r="K1022" s="90" t="str">
        <f t="shared" si="15"/>
        <v>M</v>
      </c>
      <c r="L1022">
        <v>569</v>
      </c>
    </row>
    <row r="1023" spans="1:12" hidden="1">
      <c r="A1023" s="81" t="s">
        <v>1237</v>
      </c>
      <c r="B1023" s="88" t="str">
        <f>_xlfn.XLOOKUP(Tabla8[[#This Row],[Codigo Area Liquidacion]],TBLAREA[PLANTA],TBLAREA[PROG])</f>
        <v>13</v>
      </c>
      <c r="C1023" s="54" t="s">
        <v>11</v>
      </c>
      <c r="D1023" s="88" t="str">
        <f>Tabla8[[#This Row],[Numero Documento]]&amp;Tabla8[[#This Row],[PROG]]&amp;LEFT(Tabla8[[#This Row],[Tipo Empleado]],3)</f>
        <v>0330014612713FIJ</v>
      </c>
      <c r="E1023" s="87" t="s">
        <v>683</v>
      </c>
      <c r="F1023" s="54" t="s">
        <v>684</v>
      </c>
      <c r="G1023" s="87" t="s">
        <v>2618</v>
      </c>
      <c r="H1023" s="87" t="s">
        <v>678</v>
      </c>
      <c r="I1023" s="55" t="s">
        <v>1481</v>
      </c>
      <c r="J1023" s="54" t="s">
        <v>2584</v>
      </c>
      <c r="K1023" s="90" t="str">
        <f t="shared" si="15"/>
        <v>F</v>
      </c>
      <c r="L1023">
        <v>808</v>
      </c>
    </row>
    <row r="1024" spans="1:12" hidden="1">
      <c r="A1024" s="81" t="s">
        <v>2149</v>
      </c>
      <c r="B1024" s="88" t="str">
        <f>_xlfn.XLOOKUP(Tabla8[[#This Row],[Codigo Area Liquidacion]],TBLAREA[PLANTA],TBLAREA[PROG])</f>
        <v>11</v>
      </c>
      <c r="C1024" s="54" t="s">
        <v>11</v>
      </c>
      <c r="D1024" s="88" t="str">
        <f>Tabla8[[#This Row],[Numero Documento]]&amp;Tabla8[[#This Row],[PROG]]&amp;LEFT(Tabla8[[#This Row],[Tipo Empleado]],3)</f>
        <v>0010007883111FIJ</v>
      </c>
      <c r="E1024" s="87" t="s">
        <v>726</v>
      </c>
      <c r="F1024" s="54" t="s">
        <v>55</v>
      </c>
      <c r="G1024" s="87" t="s">
        <v>2589</v>
      </c>
      <c r="H1024" s="87" t="s">
        <v>697</v>
      </c>
      <c r="I1024" s="55" t="s">
        <v>1448</v>
      </c>
      <c r="J1024" s="54" t="s">
        <v>2584</v>
      </c>
      <c r="K1024" s="90" t="str">
        <f t="shared" si="15"/>
        <v>F</v>
      </c>
      <c r="L1024">
        <v>10</v>
      </c>
    </row>
    <row r="1025" spans="1:12" hidden="1">
      <c r="A1025" s="81" t="s">
        <v>1298</v>
      </c>
      <c r="B1025" s="88" t="str">
        <f>_xlfn.XLOOKUP(Tabla8[[#This Row],[Codigo Area Liquidacion]],TBLAREA[PLANTA],TBLAREA[PROG])</f>
        <v>11</v>
      </c>
      <c r="C1025" s="54" t="s">
        <v>11</v>
      </c>
      <c r="D1025" s="88" t="str">
        <f>Tabla8[[#This Row],[Numero Documento]]&amp;Tabla8[[#This Row],[PROG]]&amp;LEFT(Tabla8[[#This Row],[Tipo Empleado]],3)</f>
        <v>0010058126311FIJ</v>
      </c>
      <c r="E1025" s="87" t="s">
        <v>699</v>
      </c>
      <c r="F1025" s="54" t="s">
        <v>1050</v>
      </c>
      <c r="G1025" s="87" t="s">
        <v>2589</v>
      </c>
      <c r="H1025" s="87" t="s">
        <v>697</v>
      </c>
      <c r="I1025" s="55" t="s">
        <v>1448</v>
      </c>
      <c r="J1025" s="54" t="s">
        <v>2584</v>
      </c>
      <c r="K1025" s="90" t="str">
        <f t="shared" si="15"/>
        <v>F</v>
      </c>
      <c r="L1025">
        <v>44</v>
      </c>
    </row>
    <row r="1026" spans="1:12" hidden="1">
      <c r="A1026" s="81" t="s">
        <v>1309</v>
      </c>
      <c r="B1026" s="88" t="str">
        <f>_xlfn.XLOOKUP(Tabla8[[#This Row],[Codigo Area Liquidacion]],TBLAREA[PLANTA],TBLAREA[PROG])</f>
        <v>11</v>
      </c>
      <c r="C1026" s="54" t="s">
        <v>11</v>
      </c>
      <c r="D1026" s="88" t="str">
        <f>Tabla8[[#This Row],[Numero Documento]]&amp;Tabla8[[#This Row],[PROG]]&amp;LEFT(Tabla8[[#This Row],[Tipo Empleado]],3)</f>
        <v>0010058298011FIJ</v>
      </c>
      <c r="E1026" s="87" t="s">
        <v>712</v>
      </c>
      <c r="F1026" s="54" t="s">
        <v>157</v>
      </c>
      <c r="G1026" s="87" t="s">
        <v>2589</v>
      </c>
      <c r="H1026" s="87" t="s">
        <v>697</v>
      </c>
      <c r="I1026" s="55" t="s">
        <v>1448</v>
      </c>
      <c r="J1026" s="54" t="s">
        <v>2584</v>
      </c>
      <c r="K1026" s="90" t="str">
        <f t="shared" si="15"/>
        <v>F</v>
      </c>
      <c r="L1026">
        <v>45</v>
      </c>
    </row>
    <row r="1027" spans="1:12" hidden="1">
      <c r="A1027" s="81" t="s">
        <v>2249</v>
      </c>
      <c r="B1027" s="88" t="str">
        <f>_xlfn.XLOOKUP(Tabla8[[#This Row],[Codigo Area Liquidacion]],TBLAREA[PLANTA],TBLAREA[PROG])</f>
        <v>11</v>
      </c>
      <c r="C1027" s="54" t="s">
        <v>11</v>
      </c>
      <c r="D1027" s="88" t="str">
        <f>Tabla8[[#This Row],[Numero Documento]]&amp;Tabla8[[#This Row],[PROG]]&amp;LEFT(Tabla8[[#This Row],[Tipo Empleado]],3)</f>
        <v>0010074447311FIJ</v>
      </c>
      <c r="E1027" s="87" t="s">
        <v>774</v>
      </c>
      <c r="F1027" s="54" t="s">
        <v>22</v>
      </c>
      <c r="G1027" s="87" t="s">
        <v>2589</v>
      </c>
      <c r="H1027" s="87" t="s">
        <v>697</v>
      </c>
      <c r="I1027" s="55" t="s">
        <v>1448</v>
      </c>
      <c r="J1027" s="54" t="s">
        <v>2583</v>
      </c>
      <c r="K1027" s="90" t="str">
        <f t="shared" si="15"/>
        <v>M</v>
      </c>
      <c r="L1027">
        <v>62</v>
      </c>
    </row>
    <row r="1028" spans="1:12" hidden="1">
      <c r="A1028" s="81" t="s">
        <v>1300</v>
      </c>
      <c r="B1028" s="88" t="str">
        <f>_xlfn.XLOOKUP(Tabla8[[#This Row],[Codigo Area Liquidacion]],TBLAREA[PLANTA],TBLAREA[PROG])</f>
        <v>11</v>
      </c>
      <c r="C1028" s="54" t="s">
        <v>11</v>
      </c>
      <c r="D1028" s="88" t="str">
        <f>Tabla8[[#This Row],[Numero Documento]]&amp;Tabla8[[#This Row],[PROG]]&amp;LEFT(Tabla8[[#This Row],[Tipo Empleado]],3)</f>
        <v>0010099642011FIJ</v>
      </c>
      <c r="E1028" s="87" t="s">
        <v>2590</v>
      </c>
      <c r="F1028" s="54" t="s">
        <v>2591</v>
      </c>
      <c r="G1028" s="87" t="s">
        <v>2589</v>
      </c>
      <c r="H1028" s="87" t="s">
        <v>697</v>
      </c>
      <c r="I1028" s="55" t="s">
        <v>1448</v>
      </c>
      <c r="J1028" s="54" t="s">
        <v>2584</v>
      </c>
      <c r="K1028" s="90" t="str">
        <f t="shared" ref="K1028:K1091" si="16">LEFT(J1028,1)</f>
        <v>F</v>
      </c>
      <c r="L1028">
        <v>71</v>
      </c>
    </row>
    <row r="1029" spans="1:12" hidden="1">
      <c r="A1029" s="81" t="s">
        <v>1321</v>
      </c>
      <c r="B1029" s="88" t="str">
        <f>_xlfn.XLOOKUP(Tabla8[[#This Row],[Codigo Area Liquidacion]],TBLAREA[PLANTA],TBLAREA[PROG])</f>
        <v>11</v>
      </c>
      <c r="C1029" s="54" t="s">
        <v>11</v>
      </c>
      <c r="D1029" s="88" t="str">
        <f>Tabla8[[#This Row],[Numero Documento]]&amp;Tabla8[[#This Row],[PROG]]&amp;LEFT(Tabla8[[#This Row],[Tipo Empleado]],3)</f>
        <v>0010106630611FIJ</v>
      </c>
      <c r="E1029" s="87" t="s">
        <v>738</v>
      </c>
      <c r="F1029" s="54" t="s">
        <v>739</v>
      </c>
      <c r="G1029" s="87" t="s">
        <v>2589</v>
      </c>
      <c r="H1029" s="87" t="s">
        <v>697</v>
      </c>
      <c r="I1029" s="55" t="s">
        <v>1448</v>
      </c>
      <c r="J1029" s="54" t="s">
        <v>2584</v>
      </c>
      <c r="K1029" s="90" t="str">
        <f t="shared" si="16"/>
        <v>F</v>
      </c>
      <c r="L1029">
        <v>76</v>
      </c>
    </row>
    <row r="1030" spans="1:12" hidden="1">
      <c r="A1030" s="81" t="s">
        <v>1351</v>
      </c>
      <c r="B1030" s="88" t="str">
        <f>_xlfn.XLOOKUP(Tabla8[[#This Row],[Codigo Area Liquidacion]],TBLAREA[PLANTA],TBLAREA[PROG])</f>
        <v>11</v>
      </c>
      <c r="C1030" s="54" t="s">
        <v>11</v>
      </c>
      <c r="D1030" s="88" t="str">
        <f>Tabla8[[#This Row],[Numero Documento]]&amp;Tabla8[[#This Row],[PROG]]&amp;LEFT(Tabla8[[#This Row],[Tipo Empleado]],3)</f>
        <v>0010155005111FIJ</v>
      </c>
      <c r="E1030" s="87" t="s">
        <v>759</v>
      </c>
      <c r="F1030" s="54" t="s">
        <v>760</v>
      </c>
      <c r="G1030" s="87" t="s">
        <v>2589</v>
      </c>
      <c r="H1030" s="87" t="s">
        <v>697</v>
      </c>
      <c r="I1030" s="55" t="s">
        <v>1448</v>
      </c>
      <c r="J1030" s="54" t="s">
        <v>2583</v>
      </c>
      <c r="K1030" s="90" t="str">
        <f t="shared" si="16"/>
        <v>M</v>
      </c>
      <c r="L1030">
        <v>92</v>
      </c>
    </row>
    <row r="1031" spans="1:12" hidden="1">
      <c r="A1031" s="81" t="s">
        <v>1353</v>
      </c>
      <c r="B1031" s="88" t="str">
        <f>_xlfn.XLOOKUP(Tabla8[[#This Row],[Codigo Area Liquidacion]],TBLAREA[PLANTA],TBLAREA[PROG])</f>
        <v>11</v>
      </c>
      <c r="C1031" s="54" t="s">
        <v>11</v>
      </c>
      <c r="D1031" s="88" t="str">
        <f>Tabla8[[#This Row],[Numero Documento]]&amp;Tabla8[[#This Row],[PROG]]&amp;LEFT(Tabla8[[#This Row],[Tipo Empleado]],3)</f>
        <v>0010163762711FIJ</v>
      </c>
      <c r="E1031" s="87" t="s">
        <v>766</v>
      </c>
      <c r="F1031" s="54" t="s">
        <v>767</v>
      </c>
      <c r="G1031" s="87" t="s">
        <v>2589</v>
      </c>
      <c r="H1031" s="87" t="s">
        <v>697</v>
      </c>
      <c r="I1031" s="55" t="s">
        <v>1448</v>
      </c>
      <c r="J1031" s="54" t="s">
        <v>2583</v>
      </c>
      <c r="K1031" s="90" t="str">
        <f t="shared" si="16"/>
        <v>M</v>
      </c>
      <c r="L1031">
        <v>96</v>
      </c>
    </row>
    <row r="1032" spans="1:12" hidden="1">
      <c r="A1032" s="81" t="s">
        <v>2086</v>
      </c>
      <c r="B1032" s="88" t="str">
        <f>_xlfn.XLOOKUP(Tabla8[[#This Row],[Codigo Area Liquidacion]],TBLAREA[PLANTA],TBLAREA[PROG])</f>
        <v>11</v>
      </c>
      <c r="C1032" s="54" t="s">
        <v>11</v>
      </c>
      <c r="D1032" s="88" t="str">
        <f>Tabla8[[#This Row],[Numero Documento]]&amp;Tabla8[[#This Row],[PROG]]&amp;LEFT(Tabla8[[#This Row],[Tipo Empleado]],3)</f>
        <v>0010175623711FIJ</v>
      </c>
      <c r="E1032" s="87" t="s">
        <v>1003</v>
      </c>
      <c r="F1032" s="54" t="s">
        <v>1002</v>
      </c>
      <c r="G1032" s="87" t="s">
        <v>2589</v>
      </c>
      <c r="H1032" s="87" t="s">
        <v>697</v>
      </c>
      <c r="I1032" s="55" t="s">
        <v>1448</v>
      </c>
      <c r="J1032" s="54" t="s">
        <v>2584</v>
      </c>
      <c r="K1032" s="90" t="str">
        <f t="shared" si="16"/>
        <v>F</v>
      </c>
      <c r="L1032">
        <v>102</v>
      </c>
    </row>
    <row r="1033" spans="1:12" hidden="1">
      <c r="A1033" s="81" t="s">
        <v>2102</v>
      </c>
      <c r="B1033" s="88" t="str">
        <f>_xlfn.XLOOKUP(Tabla8[[#This Row],[Codigo Area Liquidacion]],TBLAREA[PLANTA],TBLAREA[PROG])</f>
        <v>11</v>
      </c>
      <c r="C1033" s="54" t="s">
        <v>11</v>
      </c>
      <c r="D1033" s="88" t="str">
        <f>Tabla8[[#This Row],[Numero Documento]]&amp;Tabla8[[#This Row],[PROG]]&amp;LEFT(Tabla8[[#This Row],[Tipo Empleado]],3)</f>
        <v>0010225513011FIJ</v>
      </c>
      <c r="E1033" s="87" t="s">
        <v>708</v>
      </c>
      <c r="F1033" s="54" t="s">
        <v>661</v>
      </c>
      <c r="G1033" s="87" t="s">
        <v>2589</v>
      </c>
      <c r="H1033" s="87" t="s">
        <v>697</v>
      </c>
      <c r="I1033" s="55" t="s">
        <v>1448</v>
      </c>
      <c r="J1033" s="54" t="s">
        <v>2584</v>
      </c>
      <c r="K1033" s="90" t="str">
        <f t="shared" si="16"/>
        <v>F</v>
      </c>
      <c r="L1033">
        <v>119</v>
      </c>
    </row>
    <row r="1034" spans="1:12" hidden="1">
      <c r="A1034" s="81" t="s">
        <v>1338</v>
      </c>
      <c r="B1034" s="88" t="str">
        <f>_xlfn.XLOOKUP(Tabla8[[#This Row],[Codigo Area Liquidacion]],TBLAREA[PLANTA],TBLAREA[PROG])</f>
        <v>11</v>
      </c>
      <c r="C1034" s="54" t="s">
        <v>11</v>
      </c>
      <c r="D1034" s="88" t="str">
        <f>Tabla8[[#This Row],[Numero Documento]]&amp;Tabla8[[#This Row],[PROG]]&amp;LEFT(Tabla8[[#This Row],[Tipo Empleado]],3)</f>
        <v>0010242810911FIJ</v>
      </c>
      <c r="E1034" s="87" t="s">
        <v>752</v>
      </c>
      <c r="F1034" s="54" t="s">
        <v>10</v>
      </c>
      <c r="G1034" s="87" t="s">
        <v>2589</v>
      </c>
      <c r="H1034" s="87" t="s">
        <v>697</v>
      </c>
      <c r="I1034" s="55" t="s">
        <v>1448</v>
      </c>
      <c r="J1034" s="54" t="s">
        <v>2584</v>
      </c>
      <c r="K1034" s="90" t="str">
        <f t="shared" si="16"/>
        <v>F</v>
      </c>
      <c r="L1034">
        <v>124</v>
      </c>
    </row>
    <row r="1035" spans="1:12" hidden="1">
      <c r="A1035" s="81" t="s">
        <v>1327</v>
      </c>
      <c r="B1035" s="88" t="str">
        <f>_xlfn.XLOOKUP(Tabla8[[#This Row],[Codigo Area Liquidacion]],TBLAREA[PLANTA],TBLAREA[PROG])</f>
        <v>11</v>
      </c>
      <c r="C1035" s="54" t="s">
        <v>11</v>
      </c>
      <c r="D1035" s="88" t="str">
        <f>Tabla8[[#This Row],[Numero Documento]]&amp;Tabla8[[#This Row],[PROG]]&amp;LEFT(Tabla8[[#This Row],[Tipo Empleado]],3)</f>
        <v>0010248647911FIJ</v>
      </c>
      <c r="E1035" s="87" t="s">
        <v>744</v>
      </c>
      <c r="F1035" s="54" t="s">
        <v>82</v>
      </c>
      <c r="G1035" s="87" t="s">
        <v>2589</v>
      </c>
      <c r="H1035" s="87" t="s">
        <v>697</v>
      </c>
      <c r="I1035" s="55" t="s">
        <v>1448</v>
      </c>
      <c r="J1035" s="54" t="s">
        <v>2584</v>
      </c>
      <c r="K1035" s="90" t="str">
        <f t="shared" si="16"/>
        <v>F</v>
      </c>
      <c r="L1035">
        <v>128</v>
      </c>
    </row>
    <row r="1036" spans="1:12" hidden="1">
      <c r="A1036" s="81" t="s">
        <v>1352</v>
      </c>
      <c r="B1036" s="88" t="str">
        <f>_xlfn.XLOOKUP(Tabla8[[#This Row],[Codigo Area Liquidacion]],TBLAREA[PLANTA],TBLAREA[PROG])</f>
        <v>11</v>
      </c>
      <c r="C1036" s="54" t="s">
        <v>11</v>
      </c>
      <c r="D1036" s="88" t="str">
        <f>Tabla8[[#This Row],[Numero Documento]]&amp;Tabla8[[#This Row],[PROG]]&amp;LEFT(Tabla8[[#This Row],[Tipo Empleado]],3)</f>
        <v>0010249035611FIJ</v>
      </c>
      <c r="E1036" s="87" t="s">
        <v>763</v>
      </c>
      <c r="F1036" s="54" t="s">
        <v>764</v>
      </c>
      <c r="G1036" s="87" t="s">
        <v>2589</v>
      </c>
      <c r="H1036" s="87" t="s">
        <v>697</v>
      </c>
      <c r="I1036" s="55" t="s">
        <v>1448</v>
      </c>
      <c r="J1036" s="54" t="s">
        <v>2583</v>
      </c>
      <c r="K1036" s="90" t="str">
        <f t="shared" si="16"/>
        <v>M</v>
      </c>
      <c r="L1036">
        <v>129</v>
      </c>
    </row>
    <row r="1037" spans="1:12" hidden="1">
      <c r="A1037" s="81" t="s">
        <v>2110</v>
      </c>
      <c r="B1037" s="88" t="str">
        <f>_xlfn.XLOOKUP(Tabla8[[#This Row],[Codigo Area Liquidacion]],TBLAREA[PLANTA],TBLAREA[PROG])</f>
        <v>11</v>
      </c>
      <c r="C1037" s="54" t="s">
        <v>11</v>
      </c>
      <c r="D1037" s="88" t="str">
        <f>Tabla8[[#This Row],[Numero Documento]]&amp;Tabla8[[#This Row],[PROG]]&amp;LEFT(Tabla8[[#This Row],[Tipo Empleado]],3)</f>
        <v>0010249077811FIJ</v>
      </c>
      <c r="E1037" s="87" t="s">
        <v>709</v>
      </c>
      <c r="F1037" s="54" t="s">
        <v>402</v>
      </c>
      <c r="G1037" s="87" t="s">
        <v>2589</v>
      </c>
      <c r="H1037" s="87" t="s">
        <v>697</v>
      </c>
      <c r="I1037" s="55" t="s">
        <v>1448</v>
      </c>
      <c r="J1037" s="54" t="s">
        <v>2583</v>
      </c>
      <c r="K1037" s="90" t="str">
        <f t="shared" si="16"/>
        <v>M</v>
      </c>
      <c r="L1037">
        <v>130</v>
      </c>
    </row>
    <row r="1038" spans="1:12" hidden="1">
      <c r="A1038" s="81" t="s">
        <v>1339</v>
      </c>
      <c r="B1038" s="88" t="str">
        <f>_xlfn.XLOOKUP(Tabla8[[#This Row],[Codigo Area Liquidacion]],TBLAREA[PLANTA],TBLAREA[PROG])</f>
        <v>11</v>
      </c>
      <c r="C1038" s="54" t="s">
        <v>11</v>
      </c>
      <c r="D1038" s="88" t="str">
        <f>Tabla8[[#This Row],[Numero Documento]]&amp;Tabla8[[#This Row],[PROG]]&amp;LEFT(Tabla8[[#This Row],[Tipo Empleado]],3)</f>
        <v>0010252783511FIJ</v>
      </c>
      <c r="E1038" s="87" t="s">
        <v>2597</v>
      </c>
      <c r="F1038" s="54" t="s">
        <v>82</v>
      </c>
      <c r="G1038" s="87" t="s">
        <v>2589</v>
      </c>
      <c r="H1038" s="87" t="s">
        <v>697</v>
      </c>
      <c r="I1038" s="55" t="s">
        <v>1448</v>
      </c>
      <c r="J1038" s="54" t="s">
        <v>2584</v>
      </c>
      <c r="K1038" s="90" t="str">
        <f t="shared" si="16"/>
        <v>F</v>
      </c>
      <c r="L1038">
        <v>133</v>
      </c>
    </row>
    <row r="1039" spans="1:12" hidden="1">
      <c r="A1039" s="81" t="s">
        <v>2114</v>
      </c>
      <c r="B1039" s="88" t="str">
        <f>_xlfn.XLOOKUP(Tabla8[[#This Row],[Codigo Area Liquidacion]],TBLAREA[PLANTA],TBLAREA[PROG])</f>
        <v>11</v>
      </c>
      <c r="C1039" s="54" t="s">
        <v>11</v>
      </c>
      <c r="D1039" s="88" t="str">
        <f>Tabla8[[#This Row],[Numero Documento]]&amp;Tabla8[[#This Row],[PROG]]&amp;LEFT(Tabla8[[#This Row],[Tipo Empleado]],3)</f>
        <v>0010264650211FIJ</v>
      </c>
      <c r="E1039" s="87" t="s">
        <v>711</v>
      </c>
      <c r="F1039" s="54" t="s">
        <v>42</v>
      </c>
      <c r="G1039" s="87" t="s">
        <v>2589</v>
      </c>
      <c r="H1039" s="87" t="s">
        <v>697</v>
      </c>
      <c r="I1039" s="55" t="s">
        <v>1448</v>
      </c>
      <c r="J1039" s="54" t="s">
        <v>2583</v>
      </c>
      <c r="K1039" s="90" t="str">
        <f t="shared" si="16"/>
        <v>M</v>
      </c>
      <c r="L1039">
        <v>139</v>
      </c>
    </row>
    <row r="1040" spans="1:12" hidden="1">
      <c r="A1040" s="81" t="s">
        <v>1318</v>
      </c>
      <c r="B1040" s="88" t="str">
        <f>_xlfn.XLOOKUP(Tabla8[[#This Row],[Codigo Area Liquidacion]],TBLAREA[PLANTA],TBLAREA[PROG])</f>
        <v>11</v>
      </c>
      <c r="C1040" s="54" t="s">
        <v>11</v>
      </c>
      <c r="D1040" s="88" t="str">
        <f>Tabla8[[#This Row],[Numero Documento]]&amp;Tabla8[[#This Row],[PROG]]&amp;LEFT(Tabla8[[#This Row],[Tipo Empleado]],3)</f>
        <v>0010280880511FIJ</v>
      </c>
      <c r="E1040" s="87" t="s">
        <v>728</v>
      </c>
      <c r="F1040" s="54" t="s">
        <v>30</v>
      </c>
      <c r="G1040" s="87" t="s">
        <v>2589</v>
      </c>
      <c r="H1040" s="87" t="s">
        <v>697</v>
      </c>
      <c r="I1040" s="55" t="s">
        <v>1448</v>
      </c>
      <c r="J1040" s="54" t="s">
        <v>2583</v>
      </c>
      <c r="K1040" s="90" t="str">
        <f t="shared" si="16"/>
        <v>M</v>
      </c>
      <c r="L1040">
        <v>144</v>
      </c>
    </row>
    <row r="1041" spans="1:12" hidden="1">
      <c r="A1041" s="81" t="s">
        <v>1313</v>
      </c>
      <c r="B1041" s="88" t="str">
        <f>_xlfn.XLOOKUP(Tabla8[[#This Row],[Codigo Area Liquidacion]],TBLAREA[PLANTA],TBLAREA[PROG])</f>
        <v>11</v>
      </c>
      <c r="C1041" s="54" t="s">
        <v>11</v>
      </c>
      <c r="D1041" s="88" t="str">
        <f>Tabla8[[#This Row],[Numero Documento]]&amp;Tabla8[[#This Row],[PROG]]&amp;LEFT(Tabla8[[#This Row],[Tipo Empleado]],3)</f>
        <v>0010301960011FIJ</v>
      </c>
      <c r="E1041" s="87" t="s">
        <v>716</v>
      </c>
      <c r="F1041" s="54" t="s">
        <v>717</v>
      </c>
      <c r="G1041" s="87" t="s">
        <v>2589</v>
      </c>
      <c r="H1041" s="87" t="s">
        <v>697</v>
      </c>
      <c r="I1041" s="55" t="s">
        <v>1448</v>
      </c>
      <c r="J1041" s="54" t="s">
        <v>2583</v>
      </c>
      <c r="K1041" s="90" t="str">
        <f t="shared" si="16"/>
        <v>M</v>
      </c>
      <c r="L1041">
        <v>151</v>
      </c>
    </row>
    <row r="1042" spans="1:12" hidden="1">
      <c r="A1042" s="81" t="s">
        <v>1316</v>
      </c>
      <c r="B1042" s="88" t="str">
        <f>_xlfn.XLOOKUP(Tabla8[[#This Row],[Codigo Area Liquidacion]],TBLAREA[PLANTA],TBLAREA[PROG])</f>
        <v>11</v>
      </c>
      <c r="C1042" s="54" t="s">
        <v>11</v>
      </c>
      <c r="D1042" s="88" t="str">
        <f>Tabla8[[#This Row],[Numero Documento]]&amp;Tabla8[[#This Row],[PROG]]&amp;LEFT(Tabla8[[#This Row],[Tipo Empleado]],3)</f>
        <v>0010382788711FIJ</v>
      </c>
      <c r="E1042" s="87" t="s">
        <v>722</v>
      </c>
      <c r="F1042" s="54" t="s">
        <v>723</v>
      </c>
      <c r="G1042" s="87" t="s">
        <v>2589</v>
      </c>
      <c r="H1042" s="87" t="s">
        <v>697</v>
      </c>
      <c r="I1042" s="55" t="s">
        <v>1448</v>
      </c>
      <c r="J1042" s="54" t="s">
        <v>2584</v>
      </c>
      <c r="K1042" s="90" t="str">
        <f t="shared" si="16"/>
        <v>F</v>
      </c>
      <c r="L1042">
        <v>173</v>
      </c>
    </row>
    <row r="1043" spans="1:12" hidden="1">
      <c r="A1043" s="81" t="s">
        <v>2084</v>
      </c>
      <c r="B1043" s="88" t="str">
        <f>_xlfn.XLOOKUP(Tabla8[[#This Row],[Codigo Area Liquidacion]],TBLAREA[PLANTA],TBLAREA[PROG])</f>
        <v>11</v>
      </c>
      <c r="C1043" s="54" t="s">
        <v>11</v>
      </c>
      <c r="D1043" s="88" t="str">
        <f>Tabla8[[#This Row],[Numero Documento]]&amp;Tabla8[[#This Row],[PROG]]&amp;LEFT(Tabla8[[#This Row],[Tipo Empleado]],3)</f>
        <v>0010496385511FIJ</v>
      </c>
      <c r="E1043" s="87" t="s">
        <v>696</v>
      </c>
      <c r="F1043" s="54" t="s">
        <v>698</v>
      </c>
      <c r="G1043" s="87" t="s">
        <v>2589</v>
      </c>
      <c r="H1043" s="87" t="s">
        <v>697</v>
      </c>
      <c r="I1043" s="55" t="s">
        <v>1448</v>
      </c>
      <c r="J1043" s="54" t="s">
        <v>2584</v>
      </c>
      <c r="K1043" s="90" t="str">
        <f t="shared" si="16"/>
        <v>F</v>
      </c>
      <c r="L1043">
        <v>206</v>
      </c>
    </row>
    <row r="1044" spans="1:12" hidden="1">
      <c r="A1044" s="81" t="s">
        <v>2255</v>
      </c>
      <c r="B1044" s="88" t="str">
        <f>_xlfn.XLOOKUP(Tabla8[[#This Row],[Codigo Area Liquidacion]],TBLAREA[PLANTA],TBLAREA[PROG])</f>
        <v>11</v>
      </c>
      <c r="C1044" s="54" t="s">
        <v>11</v>
      </c>
      <c r="D1044" s="88" t="str">
        <f>Tabla8[[#This Row],[Numero Documento]]&amp;Tabla8[[#This Row],[PROG]]&amp;LEFT(Tabla8[[#This Row],[Tipo Empleado]],3)</f>
        <v>0010523453811FIJ</v>
      </c>
      <c r="E1044" s="87" t="s">
        <v>775</v>
      </c>
      <c r="F1044" s="54" t="s">
        <v>8</v>
      </c>
      <c r="G1044" s="87" t="s">
        <v>2589</v>
      </c>
      <c r="H1044" s="87" t="s">
        <v>697</v>
      </c>
      <c r="I1044" s="55" t="s">
        <v>1448</v>
      </c>
      <c r="J1044" s="54" t="s">
        <v>2584</v>
      </c>
      <c r="K1044" s="90" t="str">
        <f t="shared" si="16"/>
        <v>F</v>
      </c>
      <c r="L1044">
        <v>209</v>
      </c>
    </row>
    <row r="1045" spans="1:12" hidden="1">
      <c r="A1045" s="81" t="s">
        <v>1335</v>
      </c>
      <c r="B1045" s="88" t="str">
        <f>_xlfn.XLOOKUP(Tabla8[[#This Row],[Codigo Area Liquidacion]],TBLAREA[PLANTA],TBLAREA[PROG])</f>
        <v>11</v>
      </c>
      <c r="C1045" s="54" t="s">
        <v>11</v>
      </c>
      <c r="D1045" s="88" t="str">
        <f>Tabla8[[#This Row],[Numero Documento]]&amp;Tabla8[[#This Row],[PROG]]&amp;LEFT(Tabla8[[#This Row],[Tipo Empleado]],3)</f>
        <v>0010527901211FIJ</v>
      </c>
      <c r="E1045" s="87" t="s">
        <v>750</v>
      </c>
      <c r="F1045" s="54" t="s">
        <v>751</v>
      </c>
      <c r="G1045" s="87" t="s">
        <v>2589</v>
      </c>
      <c r="H1045" s="87" t="s">
        <v>697</v>
      </c>
      <c r="I1045" s="55" t="s">
        <v>1448</v>
      </c>
      <c r="J1045" s="54" t="s">
        <v>2584</v>
      </c>
      <c r="K1045" s="90" t="str">
        <f t="shared" si="16"/>
        <v>F</v>
      </c>
      <c r="L1045">
        <v>211</v>
      </c>
    </row>
    <row r="1046" spans="1:12" hidden="1">
      <c r="A1046" s="81" t="s">
        <v>2212</v>
      </c>
      <c r="B1046" s="88" t="str">
        <f>_xlfn.XLOOKUP(Tabla8[[#This Row],[Codigo Area Liquidacion]],TBLAREA[PLANTA],TBLAREA[PROG])</f>
        <v>11</v>
      </c>
      <c r="C1046" s="54" t="s">
        <v>11</v>
      </c>
      <c r="D1046" s="88" t="str">
        <f>Tabla8[[#This Row],[Numero Documento]]&amp;Tabla8[[#This Row],[PROG]]&amp;LEFT(Tabla8[[#This Row],[Tipo Empleado]],3)</f>
        <v>0010550869111FIJ</v>
      </c>
      <c r="E1046" s="87" t="s">
        <v>757</v>
      </c>
      <c r="F1046" s="54" t="s">
        <v>8</v>
      </c>
      <c r="G1046" s="87" t="s">
        <v>2589</v>
      </c>
      <c r="H1046" s="87" t="s">
        <v>697</v>
      </c>
      <c r="I1046" s="55" t="s">
        <v>1448</v>
      </c>
      <c r="J1046" s="54" t="s">
        <v>2584</v>
      </c>
      <c r="K1046" s="90" t="str">
        <f t="shared" si="16"/>
        <v>F</v>
      </c>
      <c r="L1046">
        <v>221</v>
      </c>
    </row>
    <row r="1047" spans="1:12" hidden="1">
      <c r="A1047" s="81" t="s">
        <v>2160</v>
      </c>
      <c r="B1047" s="88" t="str">
        <f>_xlfn.XLOOKUP(Tabla8[[#This Row],[Codigo Area Liquidacion]],TBLAREA[PLANTA],TBLAREA[PROG])</f>
        <v>11</v>
      </c>
      <c r="C1047" s="54" t="s">
        <v>11</v>
      </c>
      <c r="D1047" s="88" t="str">
        <f>Tabla8[[#This Row],[Numero Documento]]&amp;Tabla8[[#This Row],[PROG]]&amp;LEFT(Tabla8[[#This Row],[Tipo Empleado]],3)</f>
        <v>0010653807711FIJ</v>
      </c>
      <c r="E1047" s="87" t="s">
        <v>730</v>
      </c>
      <c r="F1047" s="54" t="s">
        <v>731</v>
      </c>
      <c r="G1047" s="87" t="s">
        <v>2589</v>
      </c>
      <c r="H1047" s="87" t="s">
        <v>697</v>
      </c>
      <c r="I1047" s="55" t="s">
        <v>1448</v>
      </c>
      <c r="J1047" s="54" t="s">
        <v>2584</v>
      </c>
      <c r="K1047" s="90" t="str">
        <f t="shared" si="16"/>
        <v>F</v>
      </c>
      <c r="L1047">
        <v>235</v>
      </c>
    </row>
    <row r="1048" spans="1:12" hidden="1">
      <c r="A1048" s="81" t="s">
        <v>1356</v>
      </c>
      <c r="B1048" s="88" t="str">
        <f>_xlfn.XLOOKUP(Tabla8[[#This Row],[Codigo Area Liquidacion]],TBLAREA[PLANTA],TBLAREA[PROG])</f>
        <v>11</v>
      </c>
      <c r="C1048" s="54" t="s">
        <v>11</v>
      </c>
      <c r="D1048" s="88" t="str">
        <f>Tabla8[[#This Row],[Numero Documento]]&amp;Tabla8[[#This Row],[PROG]]&amp;LEFT(Tabla8[[#This Row],[Tipo Empleado]],3)</f>
        <v>0010816515011FIJ</v>
      </c>
      <c r="E1048" s="87" t="s">
        <v>773</v>
      </c>
      <c r="F1048" s="54" t="s">
        <v>8</v>
      </c>
      <c r="G1048" s="87" t="s">
        <v>2589</v>
      </c>
      <c r="H1048" s="87" t="s">
        <v>697</v>
      </c>
      <c r="I1048" s="55" t="s">
        <v>1448</v>
      </c>
      <c r="J1048" s="54" t="s">
        <v>2584</v>
      </c>
      <c r="K1048" s="90" t="str">
        <f t="shared" si="16"/>
        <v>F</v>
      </c>
      <c r="L1048">
        <v>261</v>
      </c>
    </row>
    <row r="1049" spans="1:12" hidden="1">
      <c r="A1049" s="81" t="s">
        <v>2180</v>
      </c>
      <c r="B1049" s="88" t="str">
        <f>_xlfn.XLOOKUP(Tabla8[[#This Row],[Codigo Area Liquidacion]],TBLAREA[PLANTA],TBLAREA[PROG])</f>
        <v>11</v>
      </c>
      <c r="C1049" s="54" t="s">
        <v>11</v>
      </c>
      <c r="D1049" s="88" t="str">
        <f>Tabla8[[#This Row],[Numero Documento]]&amp;Tabla8[[#This Row],[PROG]]&amp;LEFT(Tabla8[[#This Row],[Tipo Empleado]],3)</f>
        <v>0010818692511FIJ</v>
      </c>
      <c r="E1049" s="87" t="s">
        <v>734</v>
      </c>
      <c r="F1049" s="54" t="s">
        <v>391</v>
      </c>
      <c r="G1049" s="87" t="s">
        <v>2589</v>
      </c>
      <c r="H1049" s="87" t="s">
        <v>697</v>
      </c>
      <c r="I1049" s="55" t="s">
        <v>1448</v>
      </c>
      <c r="J1049" s="54" t="s">
        <v>2583</v>
      </c>
      <c r="K1049" s="90" t="str">
        <f t="shared" si="16"/>
        <v>M</v>
      </c>
      <c r="L1049">
        <v>262</v>
      </c>
    </row>
    <row r="1050" spans="1:12" hidden="1">
      <c r="A1050" s="81" t="s">
        <v>1330</v>
      </c>
      <c r="B1050" s="88" t="str">
        <f>_xlfn.XLOOKUP(Tabla8[[#This Row],[Codigo Area Liquidacion]],TBLAREA[PLANTA],TBLAREA[PROG])</f>
        <v>11</v>
      </c>
      <c r="C1050" s="54" t="s">
        <v>11</v>
      </c>
      <c r="D1050" s="88" t="str">
        <f>Tabla8[[#This Row],[Numero Documento]]&amp;Tabla8[[#This Row],[PROG]]&amp;LEFT(Tabla8[[#This Row],[Tipo Empleado]],3)</f>
        <v>0010866521711FIJ</v>
      </c>
      <c r="E1050" s="87" t="s">
        <v>745</v>
      </c>
      <c r="F1050" s="54" t="s">
        <v>441</v>
      </c>
      <c r="G1050" s="87" t="s">
        <v>2589</v>
      </c>
      <c r="H1050" s="87" t="s">
        <v>697</v>
      </c>
      <c r="I1050" s="55" t="s">
        <v>1448</v>
      </c>
      <c r="J1050" s="54" t="s">
        <v>2584</v>
      </c>
      <c r="K1050" s="90" t="str">
        <f t="shared" si="16"/>
        <v>F</v>
      </c>
      <c r="L1050">
        <v>271</v>
      </c>
    </row>
    <row r="1051" spans="1:12" hidden="1">
      <c r="A1051" s="81" t="s">
        <v>2210</v>
      </c>
      <c r="B1051" s="88" t="str">
        <f>_xlfn.XLOOKUP(Tabla8[[#This Row],[Codigo Area Liquidacion]],TBLAREA[PLANTA],TBLAREA[PROG])</f>
        <v>11</v>
      </c>
      <c r="C1051" s="54" t="s">
        <v>11</v>
      </c>
      <c r="D1051" s="88" t="str">
        <f>Tabla8[[#This Row],[Numero Documento]]&amp;Tabla8[[#This Row],[PROG]]&amp;LEFT(Tabla8[[#This Row],[Tipo Empleado]],3)</f>
        <v>0010881012811FIJ</v>
      </c>
      <c r="E1051" s="87" t="s">
        <v>756</v>
      </c>
      <c r="F1051" s="54" t="s">
        <v>453</v>
      </c>
      <c r="G1051" s="87" t="s">
        <v>2589</v>
      </c>
      <c r="H1051" s="87" t="s">
        <v>697</v>
      </c>
      <c r="I1051" s="55" t="s">
        <v>1448</v>
      </c>
      <c r="J1051" s="54" t="s">
        <v>2584</v>
      </c>
      <c r="K1051" s="90" t="str">
        <f t="shared" si="16"/>
        <v>F</v>
      </c>
      <c r="L1051">
        <v>274</v>
      </c>
    </row>
    <row r="1052" spans="1:12" hidden="1">
      <c r="A1052" s="81" t="s">
        <v>2163</v>
      </c>
      <c r="B1052" s="88" t="str">
        <f>_xlfn.XLOOKUP(Tabla8[[#This Row],[Codigo Area Liquidacion]],TBLAREA[PLANTA],TBLAREA[PROG])</f>
        <v>11</v>
      </c>
      <c r="C1052" s="54" t="s">
        <v>11</v>
      </c>
      <c r="D1052" s="88" t="str">
        <f>Tabla8[[#This Row],[Numero Documento]]&amp;Tabla8[[#This Row],[PROG]]&amp;LEFT(Tabla8[[#This Row],[Tipo Empleado]],3)</f>
        <v>0010906166311FIJ</v>
      </c>
      <c r="E1052" s="87" t="s">
        <v>2593</v>
      </c>
      <c r="F1052" s="54" t="s">
        <v>10</v>
      </c>
      <c r="G1052" s="87" t="s">
        <v>2589</v>
      </c>
      <c r="H1052" s="87" t="s">
        <v>697</v>
      </c>
      <c r="I1052" s="55" t="s">
        <v>1448</v>
      </c>
      <c r="J1052" s="54" t="s">
        <v>2584</v>
      </c>
      <c r="K1052" s="90" t="str">
        <f t="shared" si="16"/>
        <v>F</v>
      </c>
      <c r="L1052">
        <v>284</v>
      </c>
    </row>
    <row r="1053" spans="1:12" hidden="1">
      <c r="A1053" s="81" t="s">
        <v>3132</v>
      </c>
      <c r="B1053" s="88" t="str">
        <f>_xlfn.XLOOKUP(Tabla8[[#This Row],[Codigo Area Liquidacion]],TBLAREA[PLANTA],TBLAREA[PROG])</f>
        <v>11</v>
      </c>
      <c r="C1053" s="54" t="s">
        <v>11</v>
      </c>
      <c r="D1053" s="88" t="str">
        <f>Tabla8[[#This Row],[Numero Documento]]&amp;Tabla8[[#This Row],[PROG]]&amp;LEFT(Tabla8[[#This Row],[Tipo Empleado]],3)</f>
        <v>0010909895411FIJ</v>
      </c>
      <c r="E1053" s="87" t="s">
        <v>3152</v>
      </c>
      <c r="F1053" s="54" t="s">
        <v>32</v>
      </c>
      <c r="G1053" s="87" t="s">
        <v>2589</v>
      </c>
      <c r="H1053" s="87" t="s">
        <v>697</v>
      </c>
      <c r="I1053" s="55" t="s">
        <v>1448</v>
      </c>
      <c r="J1053" s="54" t="s">
        <v>2584</v>
      </c>
      <c r="K1053" s="90" t="str">
        <f t="shared" si="16"/>
        <v>F</v>
      </c>
      <c r="L1053">
        <v>286</v>
      </c>
    </row>
    <row r="1054" spans="1:12" hidden="1">
      <c r="A1054" s="81" t="s">
        <v>2256</v>
      </c>
      <c r="B1054" s="88" t="str">
        <f>_xlfn.XLOOKUP(Tabla8[[#This Row],[Codigo Area Liquidacion]],TBLAREA[PLANTA],TBLAREA[PROG])</f>
        <v>11</v>
      </c>
      <c r="C1054" s="54" t="s">
        <v>11</v>
      </c>
      <c r="D1054" s="88" t="str">
        <f>Tabla8[[#This Row],[Numero Documento]]&amp;Tabla8[[#This Row],[PROG]]&amp;LEFT(Tabla8[[#This Row],[Tipo Empleado]],3)</f>
        <v>0010910668211FIJ</v>
      </c>
      <c r="E1054" s="87" t="s">
        <v>776</v>
      </c>
      <c r="F1054" s="54" t="s">
        <v>117</v>
      </c>
      <c r="G1054" s="87" t="s">
        <v>2589</v>
      </c>
      <c r="H1054" s="87" t="s">
        <v>697</v>
      </c>
      <c r="I1054" s="55" t="s">
        <v>1448</v>
      </c>
      <c r="J1054" s="54" t="s">
        <v>2584</v>
      </c>
      <c r="K1054" s="90" t="str">
        <f t="shared" si="16"/>
        <v>F</v>
      </c>
      <c r="L1054">
        <v>288</v>
      </c>
    </row>
    <row r="1055" spans="1:12" hidden="1">
      <c r="A1055" s="81" t="s">
        <v>1355</v>
      </c>
      <c r="B1055" s="88" t="str">
        <f>_xlfn.XLOOKUP(Tabla8[[#This Row],[Codigo Area Liquidacion]],TBLAREA[PLANTA],TBLAREA[PROG])</f>
        <v>11</v>
      </c>
      <c r="C1055" s="54" t="s">
        <v>11</v>
      </c>
      <c r="D1055" s="88" t="str">
        <f>Tabla8[[#This Row],[Numero Documento]]&amp;Tabla8[[#This Row],[PROG]]&amp;LEFT(Tabla8[[#This Row],[Tipo Empleado]],3)</f>
        <v>0010921587111FIJ</v>
      </c>
      <c r="E1055" s="87" t="s">
        <v>771</v>
      </c>
      <c r="F1055" s="54" t="s">
        <v>772</v>
      </c>
      <c r="G1055" s="87" t="s">
        <v>2589</v>
      </c>
      <c r="H1055" s="87" t="s">
        <v>697</v>
      </c>
      <c r="I1055" s="55" t="s">
        <v>1448</v>
      </c>
      <c r="J1055" s="54" t="s">
        <v>2584</v>
      </c>
      <c r="K1055" s="90" t="str">
        <f t="shared" si="16"/>
        <v>F</v>
      </c>
      <c r="L1055">
        <v>293</v>
      </c>
    </row>
    <row r="1056" spans="1:12" hidden="1">
      <c r="A1056" s="81" t="s">
        <v>2136</v>
      </c>
      <c r="B1056" s="88" t="str">
        <f>_xlfn.XLOOKUP(Tabla8[[#This Row],[Codigo Area Liquidacion]],TBLAREA[PLANTA],TBLAREA[PROG])</f>
        <v>11</v>
      </c>
      <c r="C1056" s="54" t="s">
        <v>11</v>
      </c>
      <c r="D1056" s="88" t="str">
        <f>Tabla8[[#This Row],[Numero Documento]]&amp;Tabla8[[#This Row],[PROG]]&amp;LEFT(Tabla8[[#This Row],[Tipo Empleado]],3)</f>
        <v>0010937733311FIJ</v>
      </c>
      <c r="E1056" s="87" t="s">
        <v>724</v>
      </c>
      <c r="F1056" s="54" t="s">
        <v>60</v>
      </c>
      <c r="G1056" s="87" t="s">
        <v>2589</v>
      </c>
      <c r="H1056" s="87" t="s">
        <v>697</v>
      </c>
      <c r="I1056" s="55" t="s">
        <v>1448</v>
      </c>
      <c r="J1056" s="54" t="s">
        <v>2584</v>
      </c>
      <c r="K1056" s="90" t="str">
        <f t="shared" si="16"/>
        <v>F</v>
      </c>
      <c r="L1056">
        <v>297</v>
      </c>
    </row>
    <row r="1057" spans="1:12" hidden="1">
      <c r="A1057" s="81" t="s">
        <v>1341</v>
      </c>
      <c r="B1057" s="88" t="str">
        <f>_xlfn.XLOOKUP(Tabla8[[#This Row],[Codigo Area Liquidacion]],TBLAREA[PLANTA],TBLAREA[PROG])</f>
        <v>11</v>
      </c>
      <c r="C1057" s="54" t="s">
        <v>11</v>
      </c>
      <c r="D1057" s="88" t="str">
        <f>Tabla8[[#This Row],[Numero Documento]]&amp;Tabla8[[#This Row],[PROG]]&amp;LEFT(Tabla8[[#This Row],[Tipo Empleado]],3)</f>
        <v>0010951153511FIJ</v>
      </c>
      <c r="E1057" s="87" t="s">
        <v>755</v>
      </c>
      <c r="F1057" s="54" t="s">
        <v>22</v>
      </c>
      <c r="G1057" s="87" t="s">
        <v>2589</v>
      </c>
      <c r="H1057" s="87" t="s">
        <v>697</v>
      </c>
      <c r="I1057" s="55" t="s">
        <v>1448</v>
      </c>
      <c r="J1057" s="54" t="s">
        <v>2583</v>
      </c>
      <c r="K1057" s="90" t="str">
        <f t="shared" si="16"/>
        <v>M</v>
      </c>
      <c r="L1057">
        <v>302</v>
      </c>
    </row>
    <row r="1058" spans="1:12" hidden="1">
      <c r="A1058" s="81" t="s">
        <v>2128</v>
      </c>
      <c r="B1058" s="88" t="str">
        <f>_xlfn.XLOOKUP(Tabla8[[#This Row],[Codigo Area Liquidacion]],TBLAREA[PLANTA],TBLAREA[PROG])</f>
        <v>11</v>
      </c>
      <c r="C1058" s="54" t="s">
        <v>11</v>
      </c>
      <c r="D1058" s="88" t="str">
        <f>Tabla8[[#This Row],[Numero Documento]]&amp;Tabla8[[#This Row],[PROG]]&amp;LEFT(Tabla8[[#This Row],[Tipo Empleado]],3)</f>
        <v>0010959355811FIJ</v>
      </c>
      <c r="E1058" s="87" t="s">
        <v>718</v>
      </c>
      <c r="F1058" s="54" t="s">
        <v>22</v>
      </c>
      <c r="G1058" s="87" t="s">
        <v>2589</v>
      </c>
      <c r="H1058" s="87" t="s">
        <v>697</v>
      </c>
      <c r="I1058" s="55" t="s">
        <v>1448</v>
      </c>
      <c r="J1058" s="54" t="s">
        <v>2583</v>
      </c>
      <c r="K1058" s="90" t="str">
        <f t="shared" si="16"/>
        <v>M</v>
      </c>
      <c r="L1058">
        <v>304</v>
      </c>
    </row>
    <row r="1059" spans="1:12" hidden="1">
      <c r="A1059" s="81" t="s">
        <v>1310</v>
      </c>
      <c r="B1059" s="88" t="str">
        <f>_xlfn.XLOOKUP(Tabla8[[#This Row],[Codigo Area Liquidacion]],TBLAREA[PLANTA],TBLAREA[PROG])</f>
        <v>11</v>
      </c>
      <c r="C1059" s="54" t="s">
        <v>11</v>
      </c>
      <c r="D1059" s="88" t="str">
        <f>Tabla8[[#This Row],[Numero Documento]]&amp;Tabla8[[#This Row],[PROG]]&amp;LEFT(Tabla8[[#This Row],[Tipo Empleado]],3)</f>
        <v>0010960652511FIJ</v>
      </c>
      <c r="E1059" s="87" t="s">
        <v>713</v>
      </c>
      <c r="F1059" s="54" t="s">
        <v>8</v>
      </c>
      <c r="G1059" s="87" t="s">
        <v>2589</v>
      </c>
      <c r="H1059" s="87" t="s">
        <v>697</v>
      </c>
      <c r="I1059" s="55" t="s">
        <v>1448</v>
      </c>
      <c r="J1059" s="54" t="s">
        <v>2584</v>
      </c>
      <c r="K1059" s="90" t="str">
        <f t="shared" si="16"/>
        <v>F</v>
      </c>
      <c r="L1059">
        <v>305</v>
      </c>
    </row>
    <row r="1060" spans="1:12" hidden="1">
      <c r="A1060" s="81" t="s">
        <v>2182</v>
      </c>
      <c r="B1060" s="88" t="str">
        <f>_xlfn.XLOOKUP(Tabla8[[#This Row],[Codigo Area Liquidacion]],TBLAREA[PLANTA],TBLAREA[PROG])</f>
        <v>11</v>
      </c>
      <c r="C1060" s="54" t="s">
        <v>11</v>
      </c>
      <c r="D1060" s="88" t="str">
        <f>Tabla8[[#This Row],[Numero Documento]]&amp;Tabla8[[#This Row],[PROG]]&amp;LEFT(Tabla8[[#This Row],[Tipo Empleado]],3)</f>
        <v>0010962685311FIJ</v>
      </c>
      <c r="E1060" s="87" t="s">
        <v>736</v>
      </c>
      <c r="F1060" s="54" t="s">
        <v>737</v>
      </c>
      <c r="G1060" s="87" t="s">
        <v>2589</v>
      </c>
      <c r="H1060" s="87" t="s">
        <v>697</v>
      </c>
      <c r="I1060" s="55" t="s">
        <v>1448</v>
      </c>
      <c r="J1060" s="54" t="s">
        <v>2583</v>
      </c>
      <c r="K1060" s="90" t="str">
        <f t="shared" si="16"/>
        <v>M</v>
      </c>
      <c r="L1060">
        <v>306</v>
      </c>
    </row>
    <row r="1061" spans="1:12" hidden="1">
      <c r="A1061" s="81" t="s">
        <v>2558</v>
      </c>
      <c r="B1061" s="88" t="str">
        <f>_xlfn.XLOOKUP(Tabla8[[#This Row],[Codigo Area Liquidacion]],TBLAREA[PLANTA],TBLAREA[PROG])</f>
        <v>11</v>
      </c>
      <c r="C1061" s="54" t="s">
        <v>11</v>
      </c>
      <c r="D1061" s="88" t="str">
        <f>Tabla8[[#This Row],[Numero Documento]]&amp;Tabla8[[#This Row],[PROG]]&amp;LEFT(Tabla8[[#This Row],[Tipo Empleado]],3)</f>
        <v>0011015388911FIJ</v>
      </c>
      <c r="E1061" s="87" t="s">
        <v>2557</v>
      </c>
      <c r="F1061" s="54" t="s">
        <v>358</v>
      </c>
      <c r="G1061" s="87" t="s">
        <v>2589</v>
      </c>
      <c r="H1061" s="87" t="s">
        <v>697</v>
      </c>
      <c r="I1061" s="55" t="s">
        <v>1448</v>
      </c>
      <c r="J1061" s="54" t="s">
        <v>2583</v>
      </c>
      <c r="K1061" s="90" t="str">
        <f t="shared" si="16"/>
        <v>M</v>
      </c>
      <c r="L1061">
        <v>322</v>
      </c>
    </row>
    <row r="1062" spans="1:12" hidden="1">
      <c r="A1062" s="81" t="s">
        <v>1322</v>
      </c>
      <c r="B1062" s="88" t="str">
        <f>_xlfn.XLOOKUP(Tabla8[[#This Row],[Codigo Area Liquidacion]],TBLAREA[PLANTA],TBLAREA[PROG])</f>
        <v>11</v>
      </c>
      <c r="C1062" s="54" t="s">
        <v>11</v>
      </c>
      <c r="D1062" s="88" t="str">
        <f>Tabla8[[#This Row],[Numero Documento]]&amp;Tabla8[[#This Row],[PROG]]&amp;LEFT(Tabla8[[#This Row],[Tipo Empleado]],3)</f>
        <v>0011043495811FIJ</v>
      </c>
      <c r="E1062" s="87" t="s">
        <v>740</v>
      </c>
      <c r="F1062" s="54" t="s">
        <v>705</v>
      </c>
      <c r="G1062" s="87" t="s">
        <v>2589</v>
      </c>
      <c r="H1062" s="87" t="s">
        <v>697</v>
      </c>
      <c r="I1062" s="55" t="s">
        <v>1448</v>
      </c>
      <c r="J1062" s="54" t="s">
        <v>2584</v>
      </c>
      <c r="K1062" s="90" t="str">
        <f t="shared" si="16"/>
        <v>F</v>
      </c>
      <c r="L1062">
        <v>326</v>
      </c>
    </row>
    <row r="1063" spans="1:12" hidden="1">
      <c r="A1063" s="81" t="s">
        <v>2229</v>
      </c>
      <c r="B1063" s="88" t="str">
        <f>_xlfn.XLOOKUP(Tabla8[[#This Row],[Codigo Area Liquidacion]],TBLAREA[PLANTA],TBLAREA[PROG])</f>
        <v>11</v>
      </c>
      <c r="C1063" s="54" t="s">
        <v>11</v>
      </c>
      <c r="D1063" s="88" t="str">
        <f>Tabla8[[#This Row],[Numero Documento]]&amp;Tabla8[[#This Row],[PROG]]&amp;LEFT(Tabla8[[#This Row],[Tipo Empleado]],3)</f>
        <v>0011104415211FIJ</v>
      </c>
      <c r="E1063" s="87" t="s">
        <v>765</v>
      </c>
      <c r="F1063" s="54" t="s">
        <v>32</v>
      </c>
      <c r="G1063" s="87" t="s">
        <v>2589</v>
      </c>
      <c r="H1063" s="87" t="s">
        <v>697</v>
      </c>
      <c r="I1063" s="55" t="s">
        <v>1448</v>
      </c>
      <c r="J1063" s="54" t="s">
        <v>2583</v>
      </c>
      <c r="K1063" s="90" t="str">
        <f t="shared" si="16"/>
        <v>M</v>
      </c>
      <c r="L1063">
        <v>341</v>
      </c>
    </row>
    <row r="1064" spans="1:12" hidden="1">
      <c r="A1064" s="81" t="s">
        <v>2139</v>
      </c>
      <c r="B1064" s="88" t="str">
        <f>_xlfn.XLOOKUP(Tabla8[[#This Row],[Codigo Area Liquidacion]],TBLAREA[PLANTA],TBLAREA[PROG])</f>
        <v>11</v>
      </c>
      <c r="C1064" s="54" t="s">
        <v>11</v>
      </c>
      <c r="D1064" s="88" t="str">
        <f>Tabla8[[#This Row],[Numero Documento]]&amp;Tabla8[[#This Row],[PROG]]&amp;LEFT(Tabla8[[#This Row],[Tipo Empleado]],3)</f>
        <v>0011117756411FIJ</v>
      </c>
      <c r="E1064" s="87" t="s">
        <v>725</v>
      </c>
      <c r="F1064" s="54" t="s">
        <v>60</v>
      </c>
      <c r="G1064" s="87" t="s">
        <v>2589</v>
      </c>
      <c r="H1064" s="87" t="s">
        <v>697</v>
      </c>
      <c r="I1064" s="55" t="s">
        <v>1448</v>
      </c>
      <c r="J1064" s="54" t="s">
        <v>2584</v>
      </c>
      <c r="K1064" s="90" t="str">
        <f t="shared" si="16"/>
        <v>F</v>
      </c>
      <c r="L1064">
        <v>343</v>
      </c>
    </row>
    <row r="1065" spans="1:12" hidden="1">
      <c r="A1065" s="81" t="s">
        <v>1331</v>
      </c>
      <c r="B1065" s="88" t="str">
        <f>_xlfn.XLOOKUP(Tabla8[[#This Row],[Codigo Area Liquidacion]],TBLAREA[PLANTA],TBLAREA[PROG])</f>
        <v>11</v>
      </c>
      <c r="C1065" s="54" t="s">
        <v>11</v>
      </c>
      <c r="D1065" s="88" t="str">
        <f>Tabla8[[#This Row],[Numero Documento]]&amp;Tabla8[[#This Row],[PROG]]&amp;LEFT(Tabla8[[#This Row],[Tipo Empleado]],3)</f>
        <v>0011157421611FIJ</v>
      </c>
      <c r="E1065" s="87" t="s">
        <v>746</v>
      </c>
      <c r="F1065" s="54" t="s">
        <v>747</v>
      </c>
      <c r="G1065" s="87" t="s">
        <v>2589</v>
      </c>
      <c r="H1065" s="87" t="s">
        <v>697</v>
      </c>
      <c r="I1065" s="55" t="s">
        <v>1448</v>
      </c>
      <c r="J1065" s="54" t="s">
        <v>2584</v>
      </c>
      <c r="K1065" s="90" t="str">
        <f t="shared" si="16"/>
        <v>F</v>
      </c>
      <c r="L1065">
        <v>352</v>
      </c>
    </row>
    <row r="1066" spans="1:12" hidden="1">
      <c r="A1066" s="81" t="s">
        <v>1299</v>
      </c>
      <c r="B1066" s="88" t="str">
        <f>_xlfn.XLOOKUP(Tabla8[[#This Row],[Codigo Area Liquidacion]],TBLAREA[PLANTA],TBLAREA[PROG])</f>
        <v>11</v>
      </c>
      <c r="C1066" s="54" t="s">
        <v>11</v>
      </c>
      <c r="D1066" s="88" t="str">
        <f>Tabla8[[#This Row],[Numero Documento]]&amp;Tabla8[[#This Row],[PROG]]&amp;LEFT(Tabla8[[#This Row],[Tipo Empleado]],3)</f>
        <v>0011157902511FIJ</v>
      </c>
      <c r="E1066" s="87" t="s">
        <v>701</v>
      </c>
      <c r="F1066" s="54" t="s">
        <v>702</v>
      </c>
      <c r="G1066" s="87" t="s">
        <v>2589</v>
      </c>
      <c r="H1066" s="87" t="s">
        <v>697</v>
      </c>
      <c r="I1066" s="55" t="s">
        <v>1448</v>
      </c>
      <c r="J1066" s="54" t="s">
        <v>2583</v>
      </c>
      <c r="K1066" s="90" t="str">
        <f t="shared" si="16"/>
        <v>M</v>
      </c>
      <c r="L1066">
        <v>353</v>
      </c>
    </row>
    <row r="1067" spans="1:12" hidden="1">
      <c r="A1067" s="81" t="s">
        <v>1324</v>
      </c>
      <c r="B1067" s="88" t="str">
        <f>_xlfn.XLOOKUP(Tabla8[[#This Row],[Codigo Area Liquidacion]],TBLAREA[PLANTA],TBLAREA[PROG])</f>
        <v>11</v>
      </c>
      <c r="C1067" s="54" t="s">
        <v>11</v>
      </c>
      <c r="D1067" s="88" t="str">
        <f>Tabla8[[#This Row],[Numero Documento]]&amp;Tabla8[[#This Row],[PROG]]&amp;LEFT(Tabla8[[#This Row],[Tipo Empleado]],3)</f>
        <v>0011188552111FIJ</v>
      </c>
      <c r="E1067" s="87" t="s">
        <v>741</v>
      </c>
      <c r="F1067" s="54" t="s">
        <v>60</v>
      </c>
      <c r="G1067" s="87" t="s">
        <v>2589</v>
      </c>
      <c r="H1067" s="87" t="s">
        <v>697</v>
      </c>
      <c r="I1067" s="55" t="s">
        <v>1448</v>
      </c>
      <c r="J1067" s="54" t="s">
        <v>2584</v>
      </c>
      <c r="K1067" s="90" t="str">
        <f t="shared" si="16"/>
        <v>F</v>
      </c>
      <c r="L1067">
        <v>365</v>
      </c>
    </row>
    <row r="1068" spans="1:12" hidden="1">
      <c r="A1068" s="81" t="s">
        <v>2097</v>
      </c>
      <c r="B1068" s="88" t="str">
        <f>_xlfn.XLOOKUP(Tabla8[[#This Row],[Codigo Area Liquidacion]],TBLAREA[PLANTA],TBLAREA[PROG])</f>
        <v>11</v>
      </c>
      <c r="C1068" s="54" t="s">
        <v>11</v>
      </c>
      <c r="D1068" s="88" t="str">
        <f>Tabla8[[#This Row],[Numero Documento]]&amp;Tabla8[[#This Row],[PROG]]&amp;LEFT(Tabla8[[#This Row],[Tipo Empleado]],3)</f>
        <v>0011240047811FIJ</v>
      </c>
      <c r="E1068" s="87" t="s">
        <v>1000</v>
      </c>
      <c r="F1068" s="54" t="s">
        <v>132</v>
      </c>
      <c r="G1068" s="87" t="s">
        <v>2589</v>
      </c>
      <c r="H1068" s="87" t="s">
        <v>697</v>
      </c>
      <c r="I1068" s="55" t="s">
        <v>1448</v>
      </c>
      <c r="J1068" s="54" t="s">
        <v>2583</v>
      </c>
      <c r="K1068" s="90" t="str">
        <f t="shared" si="16"/>
        <v>M</v>
      </c>
      <c r="L1068">
        <v>374</v>
      </c>
    </row>
    <row r="1069" spans="1:12" hidden="1">
      <c r="A1069" s="81" t="s">
        <v>2151</v>
      </c>
      <c r="B1069" s="88" t="str">
        <f>_xlfn.XLOOKUP(Tabla8[[#This Row],[Codigo Area Liquidacion]],TBLAREA[PLANTA],TBLAREA[PROG])</f>
        <v>11</v>
      </c>
      <c r="C1069" s="54" t="s">
        <v>11</v>
      </c>
      <c r="D1069" s="88" t="str">
        <f>Tabla8[[#This Row],[Numero Documento]]&amp;Tabla8[[#This Row],[PROG]]&amp;LEFT(Tabla8[[#This Row],[Tipo Empleado]],3)</f>
        <v>0011294002811FIJ</v>
      </c>
      <c r="E1069" s="87" t="s">
        <v>727</v>
      </c>
      <c r="F1069" s="54" t="s">
        <v>8</v>
      </c>
      <c r="G1069" s="87" t="s">
        <v>2589</v>
      </c>
      <c r="H1069" s="87" t="s">
        <v>697</v>
      </c>
      <c r="I1069" s="55" t="s">
        <v>1448</v>
      </c>
      <c r="J1069" s="54" t="s">
        <v>2584</v>
      </c>
      <c r="K1069" s="90" t="str">
        <f t="shared" si="16"/>
        <v>F</v>
      </c>
      <c r="L1069">
        <v>392</v>
      </c>
    </row>
    <row r="1070" spans="1:12" hidden="1">
      <c r="A1070" s="81" t="s">
        <v>2171</v>
      </c>
      <c r="B1070" s="88" t="str">
        <f>_xlfn.XLOOKUP(Tabla8[[#This Row],[Codigo Area Liquidacion]],TBLAREA[PLANTA],TBLAREA[PROG])</f>
        <v>11</v>
      </c>
      <c r="C1070" s="54" t="s">
        <v>11</v>
      </c>
      <c r="D1070" s="88" t="str">
        <f>Tabla8[[#This Row],[Numero Documento]]&amp;Tabla8[[#This Row],[PROG]]&amp;LEFT(Tabla8[[#This Row],[Tipo Empleado]],3)</f>
        <v>0011388413411FIJ</v>
      </c>
      <c r="E1070" s="87" t="s">
        <v>2594</v>
      </c>
      <c r="F1070" s="54" t="s">
        <v>27</v>
      </c>
      <c r="G1070" s="87" t="s">
        <v>2589</v>
      </c>
      <c r="H1070" s="87" t="s">
        <v>697</v>
      </c>
      <c r="I1070" s="55" t="s">
        <v>1448</v>
      </c>
      <c r="J1070" s="54" t="s">
        <v>2583</v>
      </c>
      <c r="K1070" s="90" t="str">
        <f t="shared" si="16"/>
        <v>M</v>
      </c>
      <c r="L1070">
        <v>412</v>
      </c>
    </row>
    <row r="1071" spans="1:12" hidden="1">
      <c r="A1071" s="81" t="s">
        <v>2129</v>
      </c>
      <c r="B1071" s="88" t="str">
        <f>_xlfn.XLOOKUP(Tabla8[[#This Row],[Codigo Area Liquidacion]],TBLAREA[PLANTA],TBLAREA[PROG])</f>
        <v>11</v>
      </c>
      <c r="C1071" s="54" t="s">
        <v>11</v>
      </c>
      <c r="D1071" s="88" t="str">
        <f>Tabla8[[#This Row],[Numero Documento]]&amp;Tabla8[[#This Row],[PROG]]&amp;LEFT(Tabla8[[#This Row],[Tipo Empleado]],3)</f>
        <v>0011400697611FIJ</v>
      </c>
      <c r="E1071" s="87" t="s">
        <v>719</v>
      </c>
      <c r="F1071" s="54" t="s">
        <v>22</v>
      </c>
      <c r="G1071" s="87" t="s">
        <v>2589</v>
      </c>
      <c r="H1071" s="87" t="s">
        <v>697</v>
      </c>
      <c r="I1071" s="55" t="s">
        <v>1448</v>
      </c>
      <c r="J1071" s="54" t="s">
        <v>2583</v>
      </c>
      <c r="K1071" s="90" t="str">
        <f t="shared" si="16"/>
        <v>M</v>
      </c>
      <c r="L1071">
        <v>413</v>
      </c>
    </row>
    <row r="1072" spans="1:12" hidden="1">
      <c r="A1072" s="81" t="s">
        <v>2103</v>
      </c>
      <c r="B1072" s="88" t="str">
        <f>_xlfn.XLOOKUP(Tabla8[[#This Row],[Codigo Area Liquidacion]],TBLAREA[PLANTA],TBLAREA[PROG])</f>
        <v>11</v>
      </c>
      <c r="C1072" s="54" t="s">
        <v>11</v>
      </c>
      <c r="D1072" s="88" t="str">
        <f>Tabla8[[#This Row],[Numero Documento]]&amp;Tabla8[[#This Row],[PROG]]&amp;LEFT(Tabla8[[#This Row],[Tipo Empleado]],3)</f>
        <v>0011407005511FIJ</v>
      </c>
      <c r="E1072" s="87" t="s">
        <v>1676</v>
      </c>
      <c r="F1072" s="54" t="s">
        <v>2676</v>
      </c>
      <c r="G1072" s="87" t="s">
        <v>2589</v>
      </c>
      <c r="H1072" s="87" t="s">
        <v>697</v>
      </c>
      <c r="I1072" s="55" t="s">
        <v>1448</v>
      </c>
      <c r="J1072" s="54" t="s">
        <v>2584</v>
      </c>
      <c r="K1072" s="90" t="str">
        <f t="shared" si="16"/>
        <v>F</v>
      </c>
      <c r="L1072">
        <v>415</v>
      </c>
    </row>
    <row r="1073" spans="1:12" hidden="1">
      <c r="A1073" s="81" t="s">
        <v>2226</v>
      </c>
      <c r="B1073" s="88" t="str">
        <f>_xlfn.XLOOKUP(Tabla8[[#This Row],[Codigo Area Liquidacion]],TBLAREA[PLANTA],TBLAREA[PROG])</f>
        <v>11</v>
      </c>
      <c r="C1073" s="54" t="s">
        <v>11</v>
      </c>
      <c r="D1073" s="88" t="str">
        <f>Tabla8[[#This Row],[Numero Documento]]&amp;Tabla8[[#This Row],[PROG]]&amp;LEFT(Tabla8[[#This Row],[Tipo Empleado]],3)</f>
        <v>0011410010011FIJ</v>
      </c>
      <c r="E1073" s="87" t="s">
        <v>761</v>
      </c>
      <c r="F1073" s="54" t="s">
        <v>762</v>
      </c>
      <c r="G1073" s="87" t="s">
        <v>2589</v>
      </c>
      <c r="H1073" s="87" t="s">
        <v>697</v>
      </c>
      <c r="I1073" s="55" t="s">
        <v>1448</v>
      </c>
      <c r="J1073" s="54" t="s">
        <v>2583</v>
      </c>
      <c r="K1073" s="90" t="str">
        <f t="shared" si="16"/>
        <v>M</v>
      </c>
      <c r="L1073">
        <v>416</v>
      </c>
    </row>
    <row r="1074" spans="1:12" hidden="1">
      <c r="A1074" s="81" t="s">
        <v>2206</v>
      </c>
      <c r="B1074" s="88" t="str">
        <f>_xlfn.XLOOKUP(Tabla8[[#This Row],[Codigo Area Liquidacion]],TBLAREA[PLANTA],TBLAREA[PROG])</f>
        <v>11</v>
      </c>
      <c r="C1074" s="54" t="s">
        <v>11</v>
      </c>
      <c r="D1074" s="88" t="str">
        <f>Tabla8[[#This Row],[Numero Documento]]&amp;Tabla8[[#This Row],[PROG]]&amp;LEFT(Tabla8[[#This Row],[Tipo Empleado]],3)</f>
        <v>0011523087211FIJ</v>
      </c>
      <c r="E1074" s="87" t="s">
        <v>749</v>
      </c>
      <c r="F1074" s="54" t="s">
        <v>60</v>
      </c>
      <c r="G1074" s="87" t="s">
        <v>2589</v>
      </c>
      <c r="H1074" s="87" t="s">
        <v>697</v>
      </c>
      <c r="I1074" s="55" t="s">
        <v>1448</v>
      </c>
      <c r="J1074" s="54" t="s">
        <v>2584</v>
      </c>
      <c r="K1074" s="90" t="str">
        <f t="shared" si="16"/>
        <v>F</v>
      </c>
      <c r="L1074">
        <v>442</v>
      </c>
    </row>
    <row r="1075" spans="1:12" hidden="1">
      <c r="A1075" s="81" t="s">
        <v>2824</v>
      </c>
      <c r="B1075" s="88" t="str">
        <f>_xlfn.XLOOKUP(Tabla8[[#This Row],[Codigo Area Liquidacion]],TBLAREA[PLANTA],TBLAREA[PROG])</f>
        <v>11</v>
      </c>
      <c r="C1075" s="54" t="s">
        <v>11</v>
      </c>
      <c r="D1075" s="88" t="str">
        <f>Tabla8[[#This Row],[Numero Documento]]&amp;Tabla8[[#This Row],[PROG]]&amp;LEFT(Tabla8[[#This Row],[Tipo Empleado]],3)</f>
        <v>0011549616811FIJ</v>
      </c>
      <c r="E1075" s="87" t="s">
        <v>2823</v>
      </c>
      <c r="F1075" s="54" t="s">
        <v>22</v>
      </c>
      <c r="G1075" s="87" t="s">
        <v>2589</v>
      </c>
      <c r="H1075" s="87" t="s">
        <v>697</v>
      </c>
      <c r="I1075" s="55" t="s">
        <v>1448</v>
      </c>
      <c r="J1075" s="54" t="s">
        <v>2583</v>
      </c>
      <c r="K1075" s="90" t="str">
        <f t="shared" si="16"/>
        <v>M</v>
      </c>
      <c r="L1075">
        <v>449</v>
      </c>
    </row>
    <row r="1076" spans="1:12" hidden="1">
      <c r="A1076" s="81" t="s">
        <v>2699</v>
      </c>
      <c r="B1076" s="88" t="str">
        <f>_xlfn.XLOOKUP(Tabla8[[#This Row],[Codigo Area Liquidacion]],TBLAREA[PLANTA],TBLAREA[PROG])</f>
        <v>01</v>
      </c>
      <c r="C1076" s="54" t="s">
        <v>2510</v>
      </c>
      <c r="D1076" s="88" t="str">
        <f>Tabla8[[#This Row],[Numero Documento]]&amp;Tabla8[[#This Row],[PROG]]&amp;LEFT(Tabla8[[#This Row],[Tipo Empleado]],3)</f>
        <v>0011568925901EMP</v>
      </c>
      <c r="E1076" s="87" t="s">
        <v>2668</v>
      </c>
      <c r="F1076" s="54" t="s">
        <v>2669</v>
      </c>
      <c r="G1076" s="87" t="s">
        <v>2581</v>
      </c>
      <c r="H1076" s="87" t="s">
        <v>697</v>
      </c>
      <c r="I1076" s="55" t="s">
        <v>1448</v>
      </c>
      <c r="J1076" s="54" t="s">
        <v>2584</v>
      </c>
      <c r="K1076" s="90" t="str">
        <f t="shared" si="16"/>
        <v>F</v>
      </c>
      <c r="L1076">
        <v>453</v>
      </c>
    </row>
    <row r="1077" spans="1:12" hidden="1">
      <c r="A1077" s="81" t="s">
        <v>2822</v>
      </c>
      <c r="B1077" s="88" t="str">
        <f>_xlfn.XLOOKUP(Tabla8[[#This Row],[Codigo Area Liquidacion]],TBLAREA[PLANTA],TBLAREA[PROG])</f>
        <v>11</v>
      </c>
      <c r="C1077" s="54" t="s">
        <v>11</v>
      </c>
      <c r="D1077" s="88" t="str">
        <f>Tabla8[[#This Row],[Numero Documento]]&amp;Tabla8[[#This Row],[PROG]]&amp;LEFT(Tabla8[[#This Row],[Tipo Empleado]],3)</f>
        <v>0011600180111FIJ</v>
      </c>
      <c r="E1077" s="87" t="s">
        <v>2821</v>
      </c>
      <c r="F1077" s="54" t="s">
        <v>402</v>
      </c>
      <c r="G1077" s="87" t="s">
        <v>2589</v>
      </c>
      <c r="H1077" s="87" t="s">
        <v>697</v>
      </c>
      <c r="I1077" s="55" t="s">
        <v>1448</v>
      </c>
      <c r="J1077" s="54" t="s">
        <v>2583</v>
      </c>
      <c r="K1077" s="90" t="str">
        <f t="shared" si="16"/>
        <v>M</v>
      </c>
      <c r="L1077">
        <v>457</v>
      </c>
    </row>
    <row r="1078" spans="1:12" hidden="1">
      <c r="A1078" s="81" t="s">
        <v>2349</v>
      </c>
      <c r="B1078" s="88" t="str">
        <f>_xlfn.XLOOKUP(Tabla8[[#This Row],[Codigo Area Liquidacion]],TBLAREA[PLANTA],TBLAREA[PROG])</f>
        <v>01</v>
      </c>
      <c r="C1078" s="54" t="s">
        <v>2510</v>
      </c>
      <c r="D1078" s="88" t="str">
        <f>Tabla8[[#This Row],[Numero Documento]]&amp;Tabla8[[#This Row],[PROG]]&amp;LEFT(Tabla8[[#This Row],[Tipo Empleado]],3)</f>
        <v>0011651409201EMP</v>
      </c>
      <c r="E1078" s="87" t="s">
        <v>891</v>
      </c>
      <c r="F1078" s="54" t="s">
        <v>892</v>
      </c>
      <c r="G1078" s="87" t="s">
        <v>2581</v>
      </c>
      <c r="H1078" s="87" t="s">
        <v>697</v>
      </c>
      <c r="I1078" s="55" t="s">
        <v>1448</v>
      </c>
      <c r="J1078" s="54" t="s">
        <v>2583</v>
      </c>
      <c r="K1078" s="90" t="str">
        <f t="shared" si="16"/>
        <v>M</v>
      </c>
      <c r="L1078">
        <v>470</v>
      </c>
    </row>
    <row r="1079" spans="1:12" hidden="1">
      <c r="A1079" s="81" t="s">
        <v>2157</v>
      </c>
      <c r="B1079" s="88" t="str">
        <f>_xlfn.XLOOKUP(Tabla8[[#This Row],[Codigo Area Liquidacion]],TBLAREA[PLANTA],TBLAREA[PROG])</f>
        <v>11</v>
      </c>
      <c r="C1079" s="54" t="s">
        <v>11</v>
      </c>
      <c r="D1079" s="88" t="str">
        <f>Tabla8[[#This Row],[Numero Documento]]&amp;Tabla8[[#This Row],[PROG]]&amp;LEFT(Tabla8[[#This Row],[Tipo Empleado]],3)</f>
        <v>0011682100011FIJ</v>
      </c>
      <c r="E1079" s="87" t="s">
        <v>729</v>
      </c>
      <c r="F1079" s="54" t="s">
        <v>8</v>
      </c>
      <c r="G1079" s="87" t="s">
        <v>2589</v>
      </c>
      <c r="H1079" s="87" t="s">
        <v>697</v>
      </c>
      <c r="I1079" s="55" t="s">
        <v>1448</v>
      </c>
      <c r="J1079" s="54" t="s">
        <v>2584</v>
      </c>
      <c r="K1079" s="90" t="str">
        <f t="shared" si="16"/>
        <v>F</v>
      </c>
      <c r="L1079">
        <v>480</v>
      </c>
    </row>
    <row r="1080" spans="1:12" hidden="1">
      <c r="A1080" s="81" t="s">
        <v>2828</v>
      </c>
      <c r="B1080" s="88" t="str">
        <f>_xlfn.XLOOKUP(Tabla8[[#This Row],[Codigo Area Liquidacion]],TBLAREA[PLANTA],TBLAREA[PROG])</f>
        <v>11</v>
      </c>
      <c r="C1080" s="54" t="s">
        <v>11</v>
      </c>
      <c r="D1080" s="88" t="str">
        <f>Tabla8[[#This Row],[Numero Documento]]&amp;Tabla8[[#This Row],[PROG]]&amp;LEFT(Tabla8[[#This Row],[Tipo Empleado]],3)</f>
        <v>0020066608911FIJ</v>
      </c>
      <c r="E1080" s="87" t="s">
        <v>2827</v>
      </c>
      <c r="F1080" s="54" t="s">
        <v>8</v>
      </c>
      <c r="G1080" s="87" t="s">
        <v>2589</v>
      </c>
      <c r="H1080" s="87" t="s">
        <v>697</v>
      </c>
      <c r="I1080" s="55" t="s">
        <v>1448</v>
      </c>
      <c r="J1080" s="54" t="s">
        <v>2583</v>
      </c>
      <c r="K1080" s="90" t="str">
        <f t="shared" si="16"/>
        <v>M</v>
      </c>
      <c r="L1080">
        <v>575</v>
      </c>
    </row>
    <row r="1081" spans="1:12" hidden="1">
      <c r="A1081" s="81" t="s">
        <v>2234</v>
      </c>
      <c r="B1081" s="88" t="str">
        <f>_xlfn.XLOOKUP(Tabla8[[#This Row],[Codigo Area Liquidacion]],TBLAREA[PLANTA],TBLAREA[PROG])</f>
        <v>11</v>
      </c>
      <c r="C1081" s="54" t="s">
        <v>11</v>
      </c>
      <c r="D1081" s="88" t="str">
        <f>Tabla8[[#This Row],[Numero Documento]]&amp;Tabla8[[#This Row],[PROG]]&amp;LEFT(Tabla8[[#This Row],[Tipo Empleado]],3)</f>
        <v>0030062432711FIJ</v>
      </c>
      <c r="E1081" s="87" t="s">
        <v>770</v>
      </c>
      <c r="F1081" s="54" t="s">
        <v>8</v>
      </c>
      <c r="G1081" s="87" t="s">
        <v>2589</v>
      </c>
      <c r="H1081" s="87" t="s">
        <v>697</v>
      </c>
      <c r="I1081" s="55" t="s">
        <v>1448</v>
      </c>
      <c r="J1081" s="54" t="s">
        <v>2584</v>
      </c>
      <c r="K1081" s="90" t="str">
        <f t="shared" si="16"/>
        <v>F</v>
      </c>
      <c r="L1081">
        <v>585</v>
      </c>
    </row>
    <row r="1082" spans="1:12" hidden="1">
      <c r="A1082" s="81" t="s">
        <v>2127</v>
      </c>
      <c r="B1082" s="88" t="str">
        <f>_xlfn.XLOOKUP(Tabla8[[#This Row],[Codigo Area Liquidacion]],TBLAREA[PLANTA],TBLAREA[PROG])</f>
        <v>11</v>
      </c>
      <c r="C1082" s="54" t="s">
        <v>11</v>
      </c>
      <c r="D1082" s="88" t="str">
        <f>Tabla8[[#This Row],[Numero Documento]]&amp;Tabla8[[#This Row],[PROG]]&amp;LEFT(Tabla8[[#This Row],[Tipo Empleado]],3)</f>
        <v>0100077766211FIJ</v>
      </c>
      <c r="E1082" s="87" t="s">
        <v>1069</v>
      </c>
      <c r="F1082" s="54" t="s">
        <v>574</v>
      </c>
      <c r="G1082" s="87" t="s">
        <v>2589</v>
      </c>
      <c r="H1082" s="87" t="s">
        <v>697</v>
      </c>
      <c r="I1082" s="55" t="s">
        <v>1448</v>
      </c>
      <c r="J1082" s="54" t="s">
        <v>2583</v>
      </c>
      <c r="K1082" s="90" t="str">
        <f t="shared" si="16"/>
        <v>M</v>
      </c>
      <c r="L1082">
        <v>599</v>
      </c>
    </row>
    <row r="1083" spans="1:12" hidden="1">
      <c r="A1083" s="81" t="s">
        <v>2213</v>
      </c>
      <c r="B1083" s="88" t="str">
        <f>_xlfn.XLOOKUP(Tabla8[[#This Row],[Codigo Area Liquidacion]],TBLAREA[PLANTA],TBLAREA[PROG])</f>
        <v>11</v>
      </c>
      <c r="C1083" s="54" t="s">
        <v>11</v>
      </c>
      <c r="D1083" s="88" t="str">
        <f>Tabla8[[#This Row],[Numero Documento]]&amp;Tabla8[[#This Row],[PROG]]&amp;LEFT(Tabla8[[#This Row],[Tipo Empleado]],3)</f>
        <v>0120029012811FIJ</v>
      </c>
      <c r="E1083" s="87" t="s">
        <v>758</v>
      </c>
      <c r="F1083" s="54" t="s">
        <v>60</v>
      </c>
      <c r="G1083" s="87" t="s">
        <v>2589</v>
      </c>
      <c r="H1083" s="87" t="s">
        <v>697</v>
      </c>
      <c r="I1083" s="55" t="s">
        <v>1448</v>
      </c>
      <c r="J1083" s="54" t="s">
        <v>2584</v>
      </c>
      <c r="K1083" s="90" t="str">
        <f t="shared" si="16"/>
        <v>F</v>
      </c>
      <c r="L1083">
        <v>622</v>
      </c>
    </row>
    <row r="1084" spans="1:12" hidden="1">
      <c r="A1084" s="81" t="s">
        <v>2167</v>
      </c>
      <c r="B1084" s="88" t="str">
        <f>_xlfn.XLOOKUP(Tabla8[[#This Row],[Codigo Area Liquidacion]],TBLAREA[PLANTA],TBLAREA[PROG])</f>
        <v>11</v>
      </c>
      <c r="C1084" s="54" t="s">
        <v>11</v>
      </c>
      <c r="D1084" s="88" t="str">
        <f>Tabla8[[#This Row],[Numero Documento]]&amp;Tabla8[[#This Row],[PROG]]&amp;LEFT(Tabla8[[#This Row],[Tipo Empleado]],3)</f>
        <v>0120090714311FIJ</v>
      </c>
      <c r="E1084" s="87" t="s">
        <v>732</v>
      </c>
      <c r="F1084" s="54" t="s">
        <v>733</v>
      </c>
      <c r="G1084" s="87" t="s">
        <v>2589</v>
      </c>
      <c r="H1084" s="87" t="s">
        <v>697</v>
      </c>
      <c r="I1084" s="55" t="s">
        <v>1448</v>
      </c>
      <c r="J1084" s="54" t="s">
        <v>2583</v>
      </c>
      <c r="K1084" s="90" t="str">
        <f t="shared" si="16"/>
        <v>M</v>
      </c>
      <c r="L1084">
        <v>628</v>
      </c>
    </row>
    <row r="1085" spans="1:12" hidden="1">
      <c r="A1085" s="81" t="s">
        <v>2112</v>
      </c>
      <c r="B1085" s="88" t="str">
        <f>_xlfn.XLOOKUP(Tabla8[[#This Row],[Codigo Area Liquidacion]],TBLAREA[PLANTA],TBLAREA[PROG])</f>
        <v>11</v>
      </c>
      <c r="C1085" s="54" t="s">
        <v>11</v>
      </c>
      <c r="D1085" s="88" t="str">
        <f>Tabla8[[#This Row],[Numero Documento]]&amp;Tabla8[[#This Row],[PROG]]&amp;LEFT(Tabla8[[#This Row],[Tipo Empleado]],3)</f>
        <v>0170012140111FIJ</v>
      </c>
      <c r="E1085" s="87" t="s">
        <v>710</v>
      </c>
      <c r="F1085" s="54" t="s">
        <v>8</v>
      </c>
      <c r="G1085" s="87" t="s">
        <v>2589</v>
      </c>
      <c r="H1085" s="87" t="s">
        <v>697</v>
      </c>
      <c r="I1085" s="55" t="s">
        <v>1448</v>
      </c>
      <c r="J1085" s="54" t="s">
        <v>2583</v>
      </c>
      <c r="K1085" s="90" t="str">
        <f t="shared" si="16"/>
        <v>M</v>
      </c>
      <c r="L1085">
        <v>655</v>
      </c>
    </row>
    <row r="1086" spans="1:12" hidden="1">
      <c r="A1086" s="81" t="s">
        <v>2233</v>
      </c>
      <c r="B1086" s="88" t="str">
        <f>_xlfn.XLOOKUP(Tabla8[[#This Row],[Codigo Area Liquidacion]],TBLAREA[PLANTA],TBLAREA[PROG])</f>
        <v>11</v>
      </c>
      <c r="C1086" s="54" t="s">
        <v>11</v>
      </c>
      <c r="D1086" s="88" t="str">
        <f>Tabla8[[#This Row],[Numero Documento]]&amp;Tabla8[[#This Row],[PROG]]&amp;LEFT(Tabla8[[#This Row],[Tipo Empleado]],3)</f>
        <v>0310004038911FIJ</v>
      </c>
      <c r="E1086" s="87" t="s">
        <v>768</v>
      </c>
      <c r="F1086" s="54" t="s">
        <v>769</v>
      </c>
      <c r="G1086" s="87" t="s">
        <v>2589</v>
      </c>
      <c r="H1086" s="87" t="s">
        <v>697</v>
      </c>
      <c r="I1086" s="55" t="s">
        <v>1448</v>
      </c>
      <c r="J1086" s="54" t="s">
        <v>2583</v>
      </c>
      <c r="K1086" s="90" t="str">
        <f t="shared" si="16"/>
        <v>M</v>
      </c>
      <c r="L1086">
        <v>705</v>
      </c>
    </row>
    <row r="1087" spans="1:12" hidden="1">
      <c r="A1087" s="81" t="s">
        <v>1305</v>
      </c>
      <c r="B1087" s="88" t="str">
        <f>_xlfn.XLOOKUP(Tabla8[[#This Row],[Codigo Area Liquidacion]],TBLAREA[PLANTA],TBLAREA[PROG])</f>
        <v>11</v>
      </c>
      <c r="C1087" s="54" t="s">
        <v>11</v>
      </c>
      <c r="D1087" s="88" t="str">
        <f>Tabla8[[#This Row],[Numero Documento]]&amp;Tabla8[[#This Row],[PROG]]&amp;LEFT(Tabla8[[#This Row],[Tipo Empleado]],3)</f>
        <v>0520006813711FIJ</v>
      </c>
      <c r="E1087" s="87" t="s">
        <v>704</v>
      </c>
      <c r="F1087" s="54" t="s">
        <v>705</v>
      </c>
      <c r="G1087" s="87" t="s">
        <v>2589</v>
      </c>
      <c r="H1087" s="87" t="s">
        <v>697</v>
      </c>
      <c r="I1087" s="55" t="s">
        <v>1448</v>
      </c>
      <c r="J1087" s="54" t="s">
        <v>2583</v>
      </c>
      <c r="K1087" s="90" t="str">
        <f t="shared" si="16"/>
        <v>M</v>
      </c>
      <c r="L1087">
        <v>883</v>
      </c>
    </row>
    <row r="1088" spans="1:12" hidden="1">
      <c r="A1088" s="81" t="s">
        <v>1308</v>
      </c>
      <c r="B1088" s="88" t="str">
        <f>_xlfn.XLOOKUP(Tabla8[[#This Row],[Codigo Area Liquidacion]],TBLAREA[PLANTA],TBLAREA[PROG])</f>
        <v>11</v>
      </c>
      <c r="C1088" s="54" t="s">
        <v>11</v>
      </c>
      <c r="D1088" s="88" t="str">
        <f>Tabla8[[#This Row],[Numero Documento]]&amp;Tabla8[[#This Row],[PROG]]&amp;LEFT(Tabla8[[#This Row],[Tipo Empleado]],3)</f>
        <v>0560099419711FIJ</v>
      </c>
      <c r="E1088" s="87" t="s">
        <v>707</v>
      </c>
      <c r="F1088" s="54" t="s">
        <v>22</v>
      </c>
      <c r="G1088" s="87" t="s">
        <v>2589</v>
      </c>
      <c r="H1088" s="87" t="s">
        <v>697</v>
      </c>
      <c r="I1088" s="55" t="s">
        <v>1448</v>
      </c>
      <c r="J1088" s="54" t="s">
        <v>2583</v>
      </c>
      <c r="K1088" s="90" t="str">
        <f t="shared" si="16"/>
        <v>M</v>
      </c>
      <c r="L1088">
        <v>903</v>
      </c>
    </row>
    <row r="1089" spans="1:12" hidden="1">
      <c r="A1089" s="81" t="s">
        <v>2122</v>
      </c>
      <c r="B1089" s="88" t="str">
        <f>_xlfn.XLOOKUP(Tabla8[[#This Row],[Codigo Area Liquidacion]],TBLAREA[PLANTA],TBLAREA[PROG])</f>
        <v>11</v>
      </c>
      <c r="C1089" s="54" t="s">
        <v>11</v>
      </c>
      <c r="D1089" s="88" t="str">
        <f>Tabla8[[#This Row],[Numero Documento]]&amp;Tabla8[[#This Row],[PROG]]&amp;LEFT(Tabla8[[#This Row],[Tipo Empleado]],3)</f>
        <v>0590015383311FIJ</v>
      </c>
      <c r="E1089" s="87" t="s">
        <v>1046</v>
      </c>
      <c r="F1089" s="54" t="s">
        <v>27</v>
      </c>
      <c r="G1089" s="87" t="s">
        <v>2589</v>
      </c>
      <c r="H1089" s="87" t="s">
        <v>697</v>
      </c>
      <c r="I1089" s="55" t="s">
        <v>1448</v>
      </c>
      <c r="J1089" s="54" t="s">
        <v>2583</v>
      </c>
      <c r="K1089" s="90" t="str">
        <f t="shared" si="16"/>
        <v>M</v>
      </c>
      <c r="L1089">
        <v>909</v>
      </c>
    </row>
    <row r="1090" spans="1:12" hidden="1">
      <c r="A1090" s="81" t="s">
        <v>2124</v>
      </c>
      <c r="B1090" s="88" t="str">
        <f>_xlfn.XLOOKUP(Tabla8[[#This Row],[Codigo Area Liquidacion]],TBLAREA[PLANTA],TBLAREA[PROG])</f>
        <v>11</v>
      </c>
      <c r="C1090" s="54" t="s">
        <v>11</v>
      </c>
      <c r="D1090" s="88" t="str">
        <f>Tabla8[[#This Row],[Numero Documento]]&amp;Tabla8[[#This Row],[PROG]]&amp;LEFT(Tabla8[[#This Row],[Tipo Empleado]],3)</f>
        <v>0680013834611FIJ</v>
      </c>
      <c r="E1090" s="87" t="s">
        <v>715</v>
      </c>
      <c r="F1090" s="54" t="s">
        <v>8</v>
      </c>
      <c r="G1090" s="87" t="s">
        <v>2589</v>
      </c>
      <c r="H1090" s="87" t="s">
        <v>697</v>
      </c>
      <c r="I1090" s="55" t="s">
        <v>1448</v>
      </c>
      <c r="J1090" s="54" t="s">
        <v>2584</v>
      </c>
      <c r="K1090" s="90" t="str">
        <f t="shared" si="16"/>
        <v>F</v>
      </c>
      <c r="L1090">
        <v>916</v>
      </c>
    </row>
    <row r="1091" spans="1:12" hidden="1">
      <c r="A1091" s="81" t="s">
        <v>1326</v>
      </c>
      <c r="B1091" s="88" t="str">
        <f>_xlfn.XLOOKUP(Tabla8[[#This Row],[Codigo Area Liquidacion]],TBLAREA[PLANTA],TBLAREA[PROG])</f>
        <v>11</v>
      </c>
      <c r="C1091" s="54" t="s">
        <v>11</v>
      </c>
      <c r="D1091" s="88" t="str">
        <f>Tabla8[[#This Row],[Numero Documento]]&amp;Tabla8[[#This Row],[PROG]]&amp;LEFT(Tabla8[[#This Row],[Tipo Empleado]],3)</f>
        <v>0750008354311FIJ</v>
      </c>
      <c r="E1091" s="87" t="s">
        <v>742</v>
      </c>
      <c r="F1091" s="54" t="s">
        <v>60</v>
      </c>
      <c r="G1091" s="87" t="s">
        <v>2589</v>
      </c>
      <c r="H1091" s="87" t="s">
        <v>697</v>
      </c>
      <c r="I1091" s="55" t="s">
        <v>1448</v>
      </c>
      <c r="J1091" s="54" t="s">
        <v>2584</v>
      </c>
      <c r="K1091" s="90" t="str">
        <f t="shared" si="16"/>
        <v>F</v>
      </c>
      <c r="L1091">
        <v>929</v>
      </c>
    </row>
    <row r="1092" spans="1:12" hidden="1">
      <c r="A1092" s="81" t="s">
        <v>1314</v>
      </c>
      <c r="B1092" s="88" t="str">
        <f>_xlfn.XLOOKUP(Tabla8[[#This Row],[Codigo Area Liquidacion]],TBLAREA[PLANTA],TBLAREA[PROG])</f>
        <v>11</v>
      </c>
      <c r="C1092" s="54" t="s">
        <v>11</v>
      </c>
      <c r="D1092" s="88" t="str">
        <f>Tabla8[[#This Row],[Numero Documento]]&amp;Tabla8[[#This Row],[PROG]]&amp;LEFT(Tabla8[[#This Row],[Tipo Empleado]],3)</f>
        <v>0900012656611FIJ</v>
      </c>
      <c r="E1092" s="87" t="s">
        <v>721</v>
      </c>
      <c r="F1092" s="54" t="s">
        <v>30</v>
      </c>
      <c r="G1092" s="87" t="s">
        <v>2589</v>
      </c>
      <c r="H1092" s="87" t="s">
        <v>697</v>
      </c>
      <c r="I1092" s="55" t="s">
        <v>1448</v>
      </c>
      <c r="J1092" s="54" t="s">
        <v>2583</v>
      </c>
      <c r="K1092" s="90" t="str">
        <f t="shared" ref="K1092:K1155" si="17">LEFT(J1092,1)</f>
        <v>M</v>
      </c>
      <c r="L1092">
        <v>950</v>
      </c>
    </row>
    <row r="1093" spans="1:12" hidden="1">
      <c r="A1093" s="81" t="s">
        <v>2130</v>
      </c>
      <c r="B1093" s="88" t="str">
        <f>_xlfn.XLOOKUP(Tabla8[[#This Row],[Codigo Area Liquidacion]],TBLAREA[PLANTA],TBLAREA[PROG])</f>
        <v>11</v>
      </c>
      <c r="C1093" s="54" t="s">
        <v>11</v>
      </c>
      <c r="D1093" s="88" t="str">
        <f>Tabla8[[#This Row],[Numero Documento]]&amp;Tabla8[[#This Row],[PROG]]&amp;LEFT(Tabla8[[#This Row],[Tipo Empleado]],3)</f>
        <v>1080009183611FIJ</v>
      </c>
      <c r="E1093" s="87" t="s">
        <v>720</v>
      </c>
      <c r="F1093" s="54" t="s">
        <v>8</v>
      </c>
      <c r="G1093" s="87" t="s">
        <v>2589</v>
      </c>
      <c r="H1093" s="87" t="s">
        <v>697</v>
      </c>
      <c r="I1093" s="55" t="s">
        <v>1448</v>
      </c>
      <c r="J1093" s="54" t="s">
        <v>2584</v>
      </c>
      <c r="K1093" s="90" t="str">
        <f t="shared" si="17"/>
        <v>F</v>
      </c>
      <c r="L1093">
        <v>966</v>
      </c>
    </row>
    <row r="1094" spans="1:12" hidden="1">
      <c r="A1094" s="81" t="s">
        <v>1333</v>
      </c>
      <c r="B1094" s="88" t="str">
        <f>_xlfn.XLOOKUP(Tabla8[[#This Row],[Codigo Area Liquidacion]],TBLAREA[PLANTA],TBLAREA[PROG])</f>
        <v>11</v>
      </c>
      <c r="C1094" s="54" t="s">
        <v>11</v>
      </c>
      <c r="D1094" s="88" t="str">
        <f>Tabla8[[#This Row],[Numero Documento]]&amp;Tabla8[[#This Row],[PROG]]&amp;LEFT(Tabla8[[#This Row],[Tipo Empleado]],3)</f>
        <v>2230014252211FIJ</v>
      </c>
      <c r="E1094" s="87" t="s">
        <v>748</v>
      </c>
      <c r="F1094" s="54" t="s">
        <v>60</v>
      </c>
      <c r="G1094" s="87" t="s">
        <v>2589</v>
      </c>
      <c r="H1094" s="87" t="s">
        <v>697</v>
      </c>
      <c r="I1094" s="55" t="s">
        <v>1448</v>
      </c>
      <c r="J1094" s="54" t="s">
        <v>2584</v>
      </c>
      <c r="K1094" s="90" t="str">
        <f t="shared" si="17"/>
        <v>F</v>
      </c>
      <c r="L1094">
        <v>979</v>
      </c>
    </row>
    <row r="1095" spans="1:12" hidden="1">
      <c r="A1095" s="81" t="s">
        <v>2237</v>
      </c>
      <c r="B1095" s="88" t="str">
        <f>_xlfn.XLOOKUP(Tabla8[[#This Row],[Codigo Area Liquidacion]],TBLAREA[PLANTA],TBLAREA[PROG])</f>
        <v>11</v>
      </c>
      <c r="C1095" s="54" t="s">
        <v>11</v>
      </c>
      <c r="D1095" s="88" t="str">
        <f>Tabla8[[#This Row],[Numero Documento]]&amp;Tabla8[[#This Row],[PROG]]&amp;LEFT(Tabla8[[#This Row],[Tipo Empleado]],3)</f>
        <v>2230083262711FIJ</v>
      </c>
      <c r="E1095" s="87" t="s">
        <v>1683</v>
      </c>
      <c r="F1095" s="54" t="s">
        <v>27</v>
      </c>
      <c r="G1095" s="87" t="s">
        <v>2589</v>
      </c>
      <c r="H1095" s="87" t="s">
        <v>697</v>
      </c>
      <c r="I1095" s="55" t="s">
        <v>1448</v>
      </c>
      <c r="J1095" s="54" t="s">
        <v>2583</v>
      </c>
      <c r="K1095" s="90" t="str">
        <f t="shared" si="17"/>
        <v>M</v>
      </c>
      <c r="L1095">
        <v>994</v>
      </c>
    </row>
    <row r="1096" spans="1:12" hidden="1">
      <c r="A1096" s="81" t="s">
        <v>2209</v>
      </c>
      <c r="B1096" s="88" t="str">
        <f>_xlfn.XLOOKUP(Tabla8[[#This Row],[Codigo Area Liquidacion]],TBLAREA[PLANTA],TBLAREA[PROG])</f>
        <v>11</v>
      </c>
      <c r="C1096" s="54" t="s">
        <v>11</v>
      </c>
      <c r="D1096" s="88" t="str">
        <f>Tabla8[[#This Row],[Numero Documento]]&amp;Tabla8[[#This Row],[PROG]]&amp;LEFT(Tabla8[[#This Row],[Tipo Empleado]],3)</f>
        <v>2230094808411FIJ</v>
      </c>
      <c r="E1096" s="87" t="s">
        <v>754</v>
      </c>
      <c r="F1096" s="54" t="s">
        <v>36</v>
      </c>
      <c r="G1096" s="87" t="s">
        <v>2589</v>
      </c>
      <c r="H1096" s="87" t="s">
        <v>697</v>
      </c>
      <c r="I1096" s="55" t="s">
        <v>1448</v>
      </c>
      <c r="J1096" s="54" t="s">
        <v>2583</v>
      </c>
      <c r="K1096" s="90" t="str">
        <f t="shared" si="17"/>
        <v>M</v>
      </c>
      <c r="L1096">
        <v>996</v>
      </c>
    </row>
    <row r="1097" spans="1:12" hidden="1">
      <c r="A1097" s="81" t="s">
        <v>2820</v>
      </c>
      <c r="B1097" s="88" t="str">
        <f>_xlfn.XLOOKUP(Tabla8[[#This Row],[Codigo Area Liquidacion]],TBLAREA[PLANTA],TBLAREA[PROG])</f>
        <v>11</v>
      </c>
      <c r="C1097" s="54" t="s">
        <v>11</v>
      </c>
      <c r="D1097" s="88" t="str">
        <f>Tabla8[[#This Row],[Numero Documento]]&amp;Tabla8[[#This Row],[PROG]]&amp;LEFT(Tabla8[[#This Row],[Tipo Empleado]],3)</f>
        <v>2240070667111FIJ</v>
      </c>
      <c r="E1097" s="87" t="s">
        <v>2819</v>
      </c>
      <c r="F1097" s="54" t="s">
        <v>686</v>
      </c>
      <c r="G1097" s="87" t="s">
        <v>2589</v>
      </c>
      <c r="H1097" s="87" t="s">
        <v>697</v>
      </c>
      <c r="I1097" s="55" t="s">
        <v>1448</v>
      </c>
      <c r="J1097" s="54" t="s">
        <v>2583</v>
      </c>
      <c r="K1097" s="90" t="str">
        <f t="shared" si="17"/>
        <v>M</v>
      </c>
      <c r="L1097">
        <v>1021</v>
      </c>
    </row>
    <row r="1098" spans="1:12" hidden="1">
      <c r="A1098" s="81" t="s">
        <v>2123</v>
      </c>
      <c r="B1098" s="88" t="str">
        <f>_xlfn.XLOOKUP(Tabla8[[#This Row],[Codigo Area Liquidacion]],TBLAREA[PLANTA],TBLAREA[PROG])</f>
        <v>11</v>
      </c>
      <c r="C1098" s="54" t="s">
        <v>11</v>
      </c>
      <c r="D1098" s="88" t="str">
        <f>Tabla8[[#This Row],[Numero Documento]]&amp;Tabla8[[#This Row],[PROG]]&amp;LEFT(Tabla8[[#This Row],[Tipo Empleado]],3)</f>
        <v>2250034362311FIJ</v>
      </c>
      <c r="E1098" s="87" t="s">
        <v>714</v>
      </c>
      <c r="F1098" s="54" t="s">
        <v>117</v>
      </c>
      <c r="G1098" s="87" t="s">
        <v>2589</v>
      </c>
      <c r="H1098" s="87" t="s">
        <v>697</v>
      </c>
      <c r="I1098" s="55" t="s">
        <v>1448</v>
      </c>
      <c r="J1098" s="54" t="s">
        <v>2583</v>
      </c>
      <c r="K1098" s="90" t="str">
        <f t="shared" si="17"/>
        <v>M</v>
      </c>
      <c r="L1098">
        <v>1037</v>
      </c>
    </row>
    <row r="1099" spans="1:12" hidden="1">
      <c r="A1099" s="81" t="s">
        <v>2851</v>
      </c>
      <c r="B1099" s="88" t="str">
        <f>_xlfn.XLOOKUP(Tabla8[[#This Row],[Codigo Area Liquidacion]],TBLAREA[PLANTA],TBLAREA[PROG])</f>
        <v>01</v>
      </c>
      <c r="C1099" s="54" t="s">
        <v>2510</v>
      </c>
      <c r="D1099" s="88" t="str">
        <f>Tabla8[[#This Row],[Numero Documento]]&amp;Tabla8[[#This Row],[PROG]]&amp;LEFT(Tabla8[[#This Row],[Tipo Empleado]],3)</f>
        <v>2290028827901EMP</v>
      </c>
      <c r="E1099" s="87" t="s">
        <v>2850</v>
      </c>
      <c r="F1099" s="54" t="s">
        <v>2852</v>
      </c>
      <c r="G1099" s="87" t="s">
        <v>2581</v>
      </c>
      <c r="H1099" s="87" t="s">
        <v>697</v>
      </c>
      <c r="I1099" s="55" t="s">
        <v>1448</v>
      </c>
      <c r="J1099" s="54" t="s">
        <v>2584</v>
      </c>
      <c r="K1099" s="90" t="str">
        <f t="shared" si="17"/>
        <v>F</v>
      </c>
      <c r="L1099">
        <v>1052</v>
      </c>
    </row>
    <row r="1100" spans="1:12" hidden="1">
      <c r="A1100" s="81" t="s">
        <v>2118</v>
      </c>
      <c r="B1100" s="88" t="str">
        <f>_xlfn.XLOOKUP(Tabla8[[#This Row],[Codigo Area Liquidacion]],TBLAREA[PLANTA],TBLAREA[PROG])</f>
        <v>11</v>
      </c>
      <c r="C1100" s="54" t="s">
        <v>11</v>
      </c>
      <c r="D1100" s="88" t="str">
        <f>Tabla8[[#This Row],[Numero Documento]]&amp;Tabla8[[#This Row],[PROG]]&amp;LEFT(Tabla8[[#This Row],[Tipo Empleado]],3)</f>
        <v>4021258877211FIJ</v>
      </c>
      <c r="E1100" s="87" t="s">
        <v>1630</v>
      </c>
      <c r="F1100" s="54" t="s">
        <v>633</v>
      </c>
      <c r="G1100" s="87" t="s">
        <v>2589</v>
      </c>
      <c r="H1100" s="87" t="s">
        <v>697</v>
      </c>
      <c r="I1100" s="55" t="s">
        <v>1448</v>
      </c>
      <c r="J1100" s="54" t="s">
        <v>2583</v>
      </c>
      <c r="K1100" s="90" t="str">
        <f t="shared" si="17"/>
        <v>M</v>
      </c>
      <c r="L1100">
        <v>1079</v>
      </c>
    </row>
    <row r="1101" spans="1:12" hidden="1">
      <c r="A1101" s="81" t="s">
        <v>2165</v>
      </c>
      <c r="B1101" s="88" t="str">
        <f>_xlfn.XLOOKUP(Tabla8[[#This Row],[Codigo Area Liquidacion]],TBLAREA[PLANTA],TBLAREA[PROG])</f>
        <v>11</v>
      </c>
      <c r="C1101" s="54" t="s">
        <v>11</v>
      </c>
      <c r="D1101" s="88" t="str">
        <f>Tabla8[[#This Row],[Numero Documento]]&amp;Tabla8[[#This Row],[PROG]]&amp;LEFT(Tabla8[[#This Row],[Tipo Empleado]],3)</f>
        <v>4022290899411FIJ</v>
      </c>
      <c r="E1101" s="87" t="s">
        <v>1685</v>
      </c>
      <c r="F1101" s="54" t="s">
        <v>22</v>
      </c>
      <c r="G1101" s="87" t="s">
        <v>2589</v>
      </c>
      <c r="H1101" s="87" t="s">
        <v>697</v>
      </c>
      <c r="I1101" s="55" t="s">
        <v>1448</v>
      </c>
      <c r="J1101" s="54" t="s">
        <v>2583</v>
      </c>
      <c r="K1101" s="90" t="str">
        <f t="shared" si="17"/>
        <v>M</v>
      </c>
      <c r="L1101">
        <v>1137</v>
      </c>
    </row>
    <row r="1102" spans="1:12" hidden="1">
      <c r="A1102" s="81" t="s">
        <v>2818</v>
      </c>
      <c r="B1102" s="88" t="str">
        <f>_xlfn.XLOOKUP(Tabla8[[#This Row],[Codigo Area Liquidacion]],TBLAREA[PLANTA],TBLAREA[PROG])</f>
        <v>11</v>
      </c>
      <c r="C1102" s="54" t="s">
        <v>11</v>
      </c>
      <c r="D1102" s="88" t="str">
        <f>Tabla8[[#This Row],[Numero Documento]]&amp;Tabla8[[#This Row],[PROG]]&amp;LEFT(Tabla8[[#This Row],[Tipo Empleado]],3)</f>
        <v>4022646614811FIJ</v>
      </c>
      <c r="E1102" s="87" t="s">
        <v>2817</v>
      </c>
      <c r="F1102" s="54" t="s">
        <v>22</v>
      </c>
      <c r="G1102" s="87" t="s">
        <v>2589</v>
      </c>
      <c r="H1102" s="87" t="s">
        <v>697</v>
      </c>
      <c r="I1102" s="55" t="s">
        <v>1448</v>
      </c>
      <c r="J1102" s="54" t="s">
        <v>2583</v>
      </c>
      <c r="K1102" s="90" t="str">
        <f t="shared" si="17"/>
        <v>M</v>
      </c>
      <c r="L1102">
        <v>1178</v>
      </c>
    </row>
    <row r="1103" spans="1:12" hidden="1">
      <c r="A1103" s="81" t="s">
        <v>2649</v>
      </c>
      <c r="B1103" s="88" t="str">
        <f>_xlfn.XLOOKUP(Tabla8[[#This Row],[Codigo Area Liquidacion]],TBLAREA[PLANTA],TBLAREA[PROG])</f>
        <v>11</v>
      </c>
      <c r="C1103" s="54" t="s">
        <v>11</v>
      </c>
      <c r="D1103" s="88" t="str">
        <f>Tabla8[[#This Row],[Numero Documento]]&amp;Tabla8[[#This Row],[PROG]]&amp;LEFT(Tabla8[[#This Row],[Tipo Empleado]],3)</f>
        <v>4022665157411FIJ</v>
      </c>
      <c r="E1103" s="87" t="s">
        <v>2633</v>
      </c>
      <c r="F1103" s="54" t="s">
        <v>104</v>
      </c>
      <c r="G1103" s="87" t="s">
        <v>2589</v>
      </c>
      <c r="H1103" s="87" t="s">
        <v>697</v>
      </c>
      <c r="I1103" s="55" t="s">
        <v>1448</v>
      </c>
      <c r="J1103" s="54" t="s">
        <v>2584</v>
      </c>
      <c r="K1103" s="90" t="str">
        <f t="shared" si="17"/>
        <v>F</v>
      </c>
      <c r="L1103">
        <v>1181</v>
      </c>
    </row>
    <row r="1104" spans="1:12" hidden="1">
      <c r="A1104" s="82" t="s">
        <v>2162</v>
      </c>
      <c r="B1104" s="89" t="str">
        <f>_xlfn.XLOOKUP(Tabla8[[#This Row],[Codigo Area Liquidacion]],TBLAREA[PLANTA],TBLAREA[PROG])</f>
        <v>11</v>
      </c>
      <c r="C1104" s="54" t="s">
        <v>11</v>
      </c>
      <c r="D1104" s="88" t="str">
        <f>Tabla8[[#This Row],[Numero Documento]]&amp;Tabla8[[#This Row],[PROG]]&amp;LEFT(Tabla8[[#This Row],[Tipo Empleado]],3)</f>
        <v>4023864470811FIJ</v>
      </c>
      <c r="E1104" s="87" t="s">
        <v>1686</v>
      </c>
      <c r="F1104" s="54" t="s">
        <v>27</v>
      </c>
      <c r="G1104" s="87" t="s">
        <v>2589</v>
      </c>
      <c r="H1104" s="87" t="s">
        <v>697</v>
      </c>
      <c r="I1104" s="55" t="s">
        <v>1448</v>
      </c>
      <c r="J1104" s="54" t="s">
        <v>2583</v>
      </c>
      <c r="K1104" s="90" t="str">
        <f t="shared" si="17"/>
        <v>M</v>
      </c>
      <c r="L1104">
        <v>1215</v>
      </c>
    </row>
    <row r="1105" spans="1:12">
      <c r="A1105" s="82" t="s">
        <v>3638</v>
      </c>
      <c r="B1105" s="89" t="s">
        <v>2552</v>
      </c>
      <c r="C1105" s="54" t="s">
        <v>11</v>
      </c>
      <c r="D1105" s="88" t="str">
        <f>Tabla8[[#This Row],[Numero Documento]]&amp;Tabla8[[#This Row],[PROG]]&amp;LEFT(Tabla8[[#This Row],[Tipo Empleado]],3)</f>
        <v>4022168871201FIJ</v>
      </c>
      <c r="E1105" s="87" t="s">
        <v>3637</v>
      </c>
      <c r="F1105" s="54" t="s">
        <v>10</v>
      </c>
      <c r="G1105" s="87" t="s">
        <v>2581</v>
      </c>
      <c r="H1105" s="87" t="s">
        <v>1701</v>
      </c>
      <c r="I1105" s="55" t="s">
        <v>1445</v>
      </c>
      <c r="J1105" s="54" t="s">
        <v>2584</v>
      </c>
      <c r="K1105" s="90" t="str">
        <f t="shared" si="17"/>
        <v>F</v>
      </c>
      <c r="L1105">
        <v>1225</v>
      </c>
    </row>
    <row r="1106" spans="1:12" hidden="1">
      <c r="A1106" s="81" t="s">
        <v>1947</v>
      </c>
      <c r="B1106" s="88" t="str">
        <f>_xlfn.XLOOKUP(Tabla8[[#This Row],[Codigo Area Liquidacion]],TBLAREA[PLANTA],TBLAREA[PROG])</f>
        <v>01</v>
      </c>
      <c r="C1106" s="54" t="s">
        <v>11</v>
      </c>
      <c r="D1106" s="88" t="str">
        <f>Tabla8[[#This Row],[Numero Documento]]&amp;Tabla8[[#This Row],[PROG]]&amp;LEFT(Tabla8[[#This Row],[Tipo Empleado]],3)</f>
        <v>0010033730201FIJ</v>
      </c>
      <c r="E1106" s="87" t="s">
        <v>1672</v>
      </c>
      <c r="F1106" s="54" t="s">
        <v>27</v>
      </c>
      <c r="G1106" s="87" t="s">
        <v>2581</v>
      </c>
      <c r="H1106" s="87" t="s">
        <v>1701</v>
      </c>
      <c r="I1106" s="55" t="s">
        <v>1445</v>
      </c>
      <c r="J1106" s="54" t="s">
        <v>2583</v>
      </c>
      <c r="K1106" s="90" t="str">
        <f t="shared" si="17"/>
        <v>M</v>
      </c>
      <c r="L1106">
        <v>27</v>
      </c>
    </row>
    <row r="1107" spans="1:12" hidden="1">
      <c r="A1107" s="81" t="s">
        <v>2972</v>
      </c>
      <c r="B1107" s="88" t="str">
        <f>_xlfn.XLOOKUP(Tabla8[[#This Row],[Codigo Area Liquidacion]],TBLAREA[PLANTA],TBLAREA[PROG])</f>
        <v>01</v>
      </c>
      <c r="C1107" s="54" t="s">
        <v>2510</v>
      </c>
      <c r="D1107" s="88" t="str">
        <f>Tabla8[[#This Row],[Numero Documento]]&amp;Tabla8[[#This Row],[PROG]]&amp;LEFT(Tabla8[[#This Row],[Tipo Empleado]],3)</f>
        <v>0010045175601EMP</v>
      </c>
      <c r="E1107" s="87" t="s">
        <v>2971</v>
      </c>
      <c r="F1107" s="54" t="s">
        <v>75</v>
      </c>
      <c r="G1107" s="87" t="s">
        <v>2581</v>
      </c>
      <c r="H1107" s="87" t="s">
        <v>1701</v>
      </c>
      <c r="I1107" s="55" t="s">
        <v>1445</v>
      </c>
      <c r="J1107" s="54" t="s">
        <v>2583</v>
      </c>
      <c r="K1107" s="90" t="str">
        <f t="shared" si="17"/>
        <v>M</v>
      </c>
      <c r="L1107">
        <v>36</v>
      </c>
    </row>
    <row r="1108" spans="1:12" hidden="1">
      <c r="A1108" s="81" t="s">
        <v>1990</v>
      </c>
      <c r="B1108" s="88" t="str">
        <f>_xlfn.XLOOKUP(Tabla8[[#This Row],[Codigo Area Liquidacion]],TBLAREA[PLANTA],TBLAREA[PROG])</f>
        <v>01</v>
      </c>
      <c r="C1108" s="54" t="s">
        <v>11</v>
      </c>
      <c r="D1108" s="88" t="str">
        <f>Tabla8[[#This Row],[Numero Documento]]&amp;Tabla8[[#This Row],[PROG]]&amp;LEFT(Tabla8[[#This Row],[Tipo Empleado]],3)</f>
        <v>0010063992101FIJ</v>
      </c>
      <c r="E1108" s="87" t="s">
        <v>1011</v>
      </c>
      <c r="F1108" s="54" t="s">
        <v>2516</v>
      </c>
      <c r="G1108" s="87" t="s">
        <v>2581</v>
      </c>
      <c r="H1108" s="87" t="s">
        <v>1701</v>
      </c>
      <c r="I1108" s="55" t="s">
        <v>1445</v>
      </c>
      <c r="J1108" s="54" t="s">
        <v>2584</v>
      </c>
      <c r="K1108" s="90" t="str">
        <f t="shared" si="17"/>
        <v>F</v>
      </c>
      <c r="L1108">
        <v>52</v>
      </c>
    </row>
    <row r="1109" spans="1:12" hidden="1">
      <c r="A1109" s="81" t="s">
        <v>1812</v>
      </c>
      <c r="B1109" s="88" t="str">
        <f>_xlfn.XLOOKUP(Tabla8[[#This Row],[Codigo Area Liquidacion]],TBLAREA[PLANTA],TBLAREA[PROG])</f>
        <v>01</v>
      </c>
      <c r="C1109" s="54" t="s">
        <v>11</v>
      </c>
      <c r="D1109" s="88" t="str">
        <f>Tabla8[[#This Row],[Numero Documento]]&amp;Tabla8[[#This Row],[PROG]]&amp;LEFT(Tabla8[[#This Row],[Tipo Empleado]],3)</f>
        <v>0010117892901FIJ</v>
      </c>
      <c r="E1109" s="87" t="s">
        <v>859</v>
      </c>
      <c r="F1109" s="54" t="s">
        <v>32</v>
      </c>
      <c r="G1109" s="87" t="s">
        <v>2581</v>
      </c>
      <c r="H1109" s="87" t="s">
        <v>1701</v>
      </c>
      <c r="I1109" s="55" t="s">
        <v>1445</v>
      </c>
      <c r="J1109" s="54" t="s">
        <v>2584</v>
      </c>
      <c r="K1109" s="90" t="str">
        <f t="shared" si="17"/>
        <v>F</v>
      </c>
      <c r="L1109">
        <v>79</v>
      </c>
    </row>
    <row r="1110" spans="1:12" hidden="1">
      <c r="A1110" s="81" t="s">
        <v>1156</v>
      </c>
      <c r="B1110" s="88" t="str">
        <f>_xlfn.XLOOKUP(Tabla8[[#This Row],[Codigo Area Liquidacion]],TBLAREA[PLANTA],TBLAREA[PROG])</f>
        <v>01</v>
      </c>
      <c r="C1110" s="54" t="s">
        <v>11</v>
      </c>
      <c r="D1110" s="88" t="str">
        <f>Tabla8[[#This Row],[Numero Documento]]&amp;Tabla8[[#This Row],[PROG]]&amp;LEFT(Tabla8[[#This Row],[Tipo Empleado]],3)</f>
        <v>0010137993101FIJ</v>
      </c>
      <c r="E1110" s="87" t="s">
        <v>563</v>
      </c>
      <c r="F1110" s="54" t="s">
        <v>564</v>
      </c>
      <c r="G1110" s="87" t="s">
        <v>2581</v>
      </c>
      <c r="H1110" s="87" t="s">
        <v>1701</v>
      </c>
      <c r="I1110" s="55" t="s">
        <v>1445</v>
      </c>
      <c r="J1110" s="54" t="s">
        <v>2584</v>
      </c>
      <c r="K1110" s="90" t="str">
        <f t="shared" si="17"/>
        <v>F</v>
      </c>
      <c r="L1110">
        <v>86</v>
      </c>
    </row>
    <row r="1111" spans="1:12" hidden="1">
      <c r="A1111" s="81" t="s">
        <v>2956</v>
      </c>
      <c r="B1111" s="88" t="str">
        <f>_xlfn.XLOOKUP(Tabla8[[#This Row],[Codigo Area Liquidacion]],TBLAREA[PLANTA],TBLAREA[PROG])</f>
        <v>01</v>
      </c>
      <c r="C1111" s="54" t="s">
        <v>2510</v>
      </c>
      <c r="D1111" s="88" t="str">
        <f>Tabla8[[#This Row],[Numero Documento]]&amp;Tabla8[[#This Row],[PROG]]&amp;LEFT(Tabla8[[#This Row],[Tipo Empleado]],3)</f>
        <v>0010152970901EMP</v>
      </c>
      <c r="E1111" s="87" t="s">
        <v>2955</v>
      </c>
      <c r="F1111" s="54" t="s">
        <v>75</v>
      </c>
      <c r="G1111" s="87" t="s">
        <v>2581</v>
      </c>
      <c r="H1111" s="87" t="s">
        <v>1701</v>
      </c>
      <c r="I1111" s="55" t="s">
        <v>1445</v>
      </c>
      <c r="J1111" s="54" t="s">
        <v>2583</v>
      </c>
      <c r="K1111" s="90" t="str">
        <f t="shared" si="17"/>
        <v>M</v>
      </c>
      <c r="L1111">
        <v>90</v>
      </c>
    </row>
    <row r="1112" spans="1:12" hidden="1">
      <c r="A1112" s="81" t="s">
        <v>1914</v>
      </c>
      <c r="B1112" s="88" t="str">
        <f>_xlfn.XLOOKUP(Tabla8[[#This Row],[Codigo Area Liquidacion]],TBLAREA[PLANTA],TBLAREA[PROG])</f>
        <v>01</v>
      </c>
      <c r="C1112" s="54" t="s">
        <v>11</v>
      </c>
      <c r="D1112" s="88" t="str">
        <f>Tabla8[[#This Row],[Numero Documento]]&amp;Tabla8[[#This Row],[PROG]]&amp;LEFT(Tabla8[[#This Row],[Tipo Empleado]],3)</f>
        <v>0010237643101FIJ</v>
      </c>
      <c r="E1112" s="87" t="s">
        <v>893</v>
      </c>
      <c r="F1112" s="54" t="s">
        <v>32</v>
      </c>
      <c r="G1112" s="87" t="s">
        <v>2581</v>
      </c>
      <c r="H1112" s="87" t="s">
        <v>1701</v>
      </c>
      <c r="I1112" s="55" t="s">
        <v>1445</v>
      </c>
      <c r="J1112" s="54" t="s">
        <v>2584</v>
      </c>
      <c r="K1112" s="90" t="str">
        <f t="shared" si="17"/>
        <v>F</v>
      </c>
      <c r="L1112">
        <v>120</v>
      </c>
    </row>
    <row r="1113" spans="1:12" hidden="1">
      <c r="A1113" s="81" t="s">
        <v>1813</v>
      </c>
      <c r="B1113" s="88" t="str">
        <f>_xlfn.XLOOKUP(Tabla8[[#This Row],[Codigo Area Liquidacion]],TBLAREA[PLANTA],TBLAREA[PROG])</f>
        <v>01</v>
      </c>
      <c r="C1113" s="54" t="s">
        <v>11</v>
      </c>
      <c r="D1113" s="88" t="str">
        <f>Tabla8[[#This Row],[Numero Documento]]&amp;Tabla8[[#This Row],[PROG]]&amp;LEFT(Tabla8[[#This Row],[Tipo Empleado]],3)</f>
        <v>0010244450201FIJ</v>
      </c>
      <c r="E1113" s="87" t="s">
        <v>783</v>
      </c>
      <c r="F1113" s="54" t="s">
        <v>111</v>
      </c>
      <c r="G1113" s="87" t="s">
        <v>2581</v>
      </c>
      <c r="H1113" s="87" t="s">
        <v>1701</v>
      </c>
      <c r="I1113" s="55" t="s">
        <v>1445</v>
      </c>
      <c r="J1113" s="54" t="s">
        <v>2584</v>
      </c>
      <c r="K1113" s="90" t="str">
        <f t="shared" si="17"/>
        <v>F</v>
      </c>
      <c r="L1113">
        <v>125</v>
      </c>
    </row>
    <row r="1114" spans="1:12" hidden="1">
      <c r="A1114" s="81" t="s">
        <v>1921</v>
      </c>
      <c r="B1114" s="88" t="str">
        <f>_xlfn.XLOOKUP(Tabla8[[#This Row],[Codigo Area Liquidacion]],TBLAREA[PLANTA],TBLAREA[PROG])</f>
        <v>01</v>
      </c>
      <c r="C1114" s="54" t="s">
        <v>11</v>
      </c>
      <c r="D1114" s="88" t="str">
        <f>Tabla8[[#This Row],[Numero Documento]]&amp;Tabla8[[#This Row],[PROG]]&amp;LEFT(Tabla8[[#This Row],[Tipo Empleado]],3)</f>
        <v>0010287266001FIJ</v>
      </c>
      <c r="E1114" s="87" t="s">
        <v>802</v>
      </c>
      <c r="F1114" s="54" t="s">
        <v>803</v>
      </c>
      <c r="G1114" s="87" t="s">
        <v>2581</v>
      </c>
      <c r="H1114" s="87" t="s">
        <v>1701</v>
      </c>
      <c r="I1114" s="55" t="s">
        <v>1445</v>
      </c>
      <c r="J1114" s="54" t="s">
        <v>2584</v>
      </c>
      <c r="K1114" s="90" t="str">
        <f t="shared" si="17"/>
        <v>F</v>
      </c>
      <c r="L1114">
        <v>146</v>
      </c>
    </row>
    <row r="1115" spans="1:12" hidden="1">
      <c r="A1115" s="81" t="s">
        <v>1977</v>
      </c>
      <c r="B1115" s="88" t="str">
        <f>_xlfn.XLOOKUP(Tabla8[[#This Row],[Codigo Area Liquidacion]],TBLAREA[PLANTA],TBLAREA[PROG])</f>
        <v>01</v>
      </c>
      <c r="C1115" s="54" t="s">
        <v>11</v>
      </c>
      <c r="D1115" s="88" t="str">
        <f>Tabla8[[#This Row],[Numero Documento]]&amp;Tabla8[[#This Row],[PROG]]&amp;LEFT(Tabla8[[#This Row],[Tipo Empleado]],3)</f>
        <v>0010319438701FIJ</v>
      </c>
      <c r="E1115" s="87" t="s">
        <v>810</v>
      </c>
      <c r="F1115" s="54" t="s">
        <v>305</v>
      </c>
      <c r="G1115" s="87" t="s">
        <v>2581</v>
      </c>
      <c r="H1115" s="87" t="s">
        <v>1701</v>
      </c>
      <c r="I1115" s="55" t="s">
        <v>1445</v>
      </c>
      <c r="J1115" s="54" t="s">
        <v>2584</v>
      </c>
      <c r="K1115" s="90" t="str">
        <f t="shared" si="17"/>
        <v>F</v>
      </c>
      <c r="L1115">
        <v>156</v>
      </c>
    </row>
    <row r="1116" spans="1:12" hidden="1">
      <c r="A1116" s="81" t="s">
        <v>2002</v>
      </c>
      <c r="B1116" s="88" t="str">
        <f>_xlfn.XLOOKUP(Tabla8[[#This Row],[Codigo Area Liquidacion]],TBLAREA[PLANTA],TBLAREA[PROG])</f>
        <v>01</v>
      </c>
      <c r="C1116" s="54" t="s">
        <v>11</v>
      </c>
      <c r="D1116" s="88" t="str">
        <f>Tabla8[[#This Row],[Numero Documento]]&amp;Tabla8[[#This Row],[PROG]]&amp;LEFT(Tabla8[[#This Row],[Tipo Empleado]],3)</f>
        <v>0010482378601FIJ</v>
      </c>
      <c r="E1116" s="87" t="s">
        <v>813</v>
      </c>
      <c r="F1116" s="54" t="s">
        <v>75</v>
      </c>
      <c r="G1116" s="87" t="s">
        <v>2581</v>
      </c>
      <c r="H1116" s="87" t="s">
        <v>1701</v>
      </c>
      <c r="I1116" s="55" t="s">
        <v>1445</v>
      </c>
      <c r="J1116" s="54" t="s">
        <v>2584</v>
      </c>
      <c r="K1116" s="90" t="str">
        <f t="shared" si="17"/>
        <v>F</v>
      </c>
      <c r="L1116">
        <v>198</v>
      </c>
    </row>
    <row r="1117" spans="1:12" hidden="1">
      <c r="A1117" s="81" t="s">
        <v>3003</v>
      </c>
      <c r="B1117" s="88" t="str">
        <f>_xlfn.XLOOKUP(Tabla8[[#This Row],[Codigo Area Liquidacion]],TBLAREA[PLANTA],TBLAREA[PROG])</f>
        <v>01</v>
      </c>
      <c r="C1117" s="54" t="s">
        <v>2510</v>
      </c>
      <c r="D1117" s="88" t="str">
        <f>Tabla8[[#This Row],[Numero Documento]]&amp;Tabla8[[#This Row],[PROG]]&amp;LEFT(Tabla8[[#This Row],[Tipo Empleado]],3)</f>
        <v>0010490784501EMP</v>
      </c>
      <c r="E1117" s="87" t="s">
        <v>3002</v>
      </c>
      <c r="F1117" s="54" t="s">
        <v>75</v>
      </c>
      <c r="G1117" s="87" t="s">
        <v>2581</v>
      </c>
      <c r="H1117" s="87" t="s">
        <v>1701</v>
      </c>
      <c r="I1117" s="55" t="s">
        <v>1445</v>
      </c>
      <c r="J1117" s="54" t="s">
        <v>2584</v>
      </c>
      <c r="K1117" s="90" t="str">
        <f t="shared" si="17"/>
        <v>F</v>
      </c>
      <c r="L1117">
        <v>203</v>
      </c>
    </row>
    <row r="1118" spans="1:12" hidden="1">
      <c r="A1118" s="81" t="s">
        <v>1966</v>
      </c>
      <c r="B1118" s="88" t="str">
        <f>_xlfn.XLOOKUP(Tabla8[[#This Row],[Codigo Area Liquidacion]],TBLAREA[PLANTA],TBLAREA[PROG])</f>
        <v>01</v>
      </c>
      <c r="C1118" s="54" t="s">
        <v>11</v>
      </c>
      <c r="D1118" s="88" t="str">
        <f>Tabla8[[#This Row],[Numero Documento]]&amp;Tabla8[[#This Row],[PROG]]&amp;LEFT(Tabla8[[#This Row],[Tipo Empleado]],3)</f>
        <v>0010683397301FIJ</v>
      </c>
      <c r="E1118" s="87" t="s">
        <v>809</v>
      </c>
      <c r="F1118" s="54" t="s">
        <v>75</v>
      </c>
      <c r="G1118" s="87" t="s">
        <v>2581</v>
      </c>
      <c r="H1118" s="87" t="s">
        <v>1701</v>
      </c>
      <c r="I1118" s="55" t="s">
        <v>1445</v>
      </c>
      <c r="J1118" s="54" t="s">
        <v>2584</v>
      </c>
      <c r="K1118" s="90" t="str">
        <f t="shared" si="17"/>
        <v>F</v>
      </c>
      <c r="L1118">
        <v>238</v>
      </c>
    </row>
    <row r="1119" spans="1:12" hidden="1">
      <c r="A1119" s="81" t="s">
        <v>2361</v>
      </c>
      <c r="B1119" s="88" t="str">
        <f>_xlfn.XLOOKUP(Tabla8[[#This Row],[Codigo Area Liquidacion]],TBLAREA[PLANTA],TBLAREA[PROG])</f>
        <v>01</v>
      </c>
      <c r="C1119" s="54" t="s">
        <v>2510</v>
      </c>
      <c r="D1119" s="88" t="str">
        <f>Tabla8[[#This Row],[Numero Documento]]&amp;Tabla8[[#This Row],[PROG]]&amp;LEFT(Tabla8[[#This Row],[Tipo Empleado]],3)</f>
        <v>0010699531901EMP</v>
      </c>
      <c r="E1119" s="87" t="s">
        <v>984</v>
      </c>
      <c r="F1119" s="54" t="s">
        <v>59</v>
      </c>
      <c r="G1119" s="87" t="s">
        <v>2581</v>
      </c>
      <c r="H1119" s="87" t="s">
        <v>1701</v>
      </c>
      <c r="I1119" s="55" t="s">
        <v>1445</v>
      </c>
      <c r="J1119" s="54" t="s">
        <v>2583</v>
      </c>
      <c r="K1119" s="90" t="str">
        <f t="shared" si="17"/>
        <v>M</v>
      </c>
      <c r="L1119">
        <v>241</v>
      </c>
    </row>
    <row r="1120" spans="1:12" hidden="1">
      <c r="A1120" s="81" t="s">
        <v>2528</v>
      </c>
      <c r="B1120" s="88" t="str">
        <f>_xlfn.XLOOKUP(Tabla8[[#This Row],[Codigo Area Liquidacion]],TBLAREA[PLANTA],TBLAREA[PROG])</f>
        <v>01</v>
      </c>
      <c r="C1120" s="54" t="s">
        <v>11</v>
      </c>
      <c r="D1120" s="88" t="str">
        <f>Tabla8[[#This Row],[Numero Documento]]&amp;Tabla8[[#This Row],[PROG]]&amp;LEFT(Tabla8[[#This Row],[Tipo Empleado]],3)</f>
        <v>0010706831401FIJ</v>
      </c>
      <c r="E1120" s="87" t="s">
        <v>2540</v>
      </c>
      <c r="F1120" s="54" t="s">
        <v>42</v>
      </c>
      <c r="G1120" s="87" t="s">
        <v>2581</v>
      </c>
      <c r="H1120" s="87" t="s">
        <v>1701</v>
      </c>
      <c r="I1120" s="55" t="s">
        <v>1445</v>
      </c>
      <c r="J1120" s="54" t="s">
        <v>2583</v>
      </c>
      <c r="K1120" s="90" t="str">
        <f t="shared" si="17"/>
        <v>M</v>
      </c>
      <c r="L1120">
        <v>242</v>
      </c>
    </row>
    <row r="1121" spans="1:12" hidden="1">
      <c r="A1121" s="81" t="s">
        <v>1930</v>
      </c>
      <c r="B1121" s="88" t="str">
        <f>_xlfn.XLOOKUP(Tabla8[[#This Row],[Codigo Area Liquidacion]],TBLAREA[PLANTA],TBLAREA[PROG])</f>
        <v>01</v>
      </c>
      <c r="C1121" s="54" t="s">
        <v>11</v>
      </c>
      <c r="D1121" s="88" t="str">
        <f>Tabla8[[#This Row],[Numero Documento]]&amp;Tabla8[[#This Row],[PROG]]&amp;LEFT(Tabla8[[#This Row],[Tipo Empleado]],3)</f>
        <v>0010723282901FIJ</v>
      </c>
      <c r="E1121" s="87" t="s">
        <v>1722</v>
      </c>
      <c r="F1121" s="54" t="s">
        <v>287</v>
      </c>
      <c r="G1121" s="87" t="s">
        <v>2581</v>
      </c>
      <c r="H1121" s="87" t="s">
        <v>1701</v>
      </c>
      <c r="I1121" s="55" t="s">
        <v>1445</v>
      </c>
      <c r="J1121" s="54" t="s">
        <v>2583</v>
      </c>
      <c r="K1121" s="90" t="str">
        <f t="shared" si="17"/>
        <v>M</v>
      </c>
      <c r="L1121">
        <v>245</v>
      </c>
    </row>
    <row r="1122" spans="1:12" hidden="1">
      <c r="A1122" s="81" t="s">
        <v>3081</v>
      </c>
      <c r="B1122" s="88" t="str">
        <f>_xlfn.XLOOKUP(Tabla8[[#This Row],[Codigo Area Liquidacion]],TBLAREA[PLANTA],TBLAREA[PROG])</f>
        <v>01</v>
      </c>
      <c r="C1122" s="54" t="s">
        <v>2510</v>
      </c>
      <c r="D1122" s="88" t="str">
        <f>Tabla8[[#This Row],[Numero Documento]]&amp;Tabla8[[#This Row],[PROG]]&amp;LEFT(Tabla8[[#This Row],[Tipo Empleado]],3)</f>
        <v>0010788946101EMP</v>
      </c>
      <c r="E1122" s="87" t="s">
        <v>3080</v>
      </c>
      <c r="F1122" s="54" t="s">
        <v>75</v>
      </c>
      <c r="G1122" s="87" t="s">
        <v>2581</v>
      </c>
      <c r="H1122" s="87" t="s">
        <v>1701</v>
      </c>
      <c r="I1122" s="55" t="s">
        <v>1445</v>
      </c>
      <c r="J1122" s="54" t="s">
        <v>2583</v>
      </c>
      <c r="K1122" s="90" t="str">
        <f t="shared" si="17"/>
        <v>M</v>
      </c>
      <c r="L1122">
        <v>257</v>
      </c>
    </row>
    <row r="1123" spans="1:12" hidden="1">
      <c r="A1123" s="81" t="s">
        <v>1846</v>
      </c>
      <c r="B1123" s="88" t="str">
        <f>_xlfn.XLOOKUP(Tabla8[[#This Row],[Codigo Area Liquidacion]],TBLAREA[PLANTA],TBLAREA[PROG])</f>
        <v>01</v>
      </c>
      <c r="C1123" s="54" t="s">
        <v>11</v>
      </c>
      <c r="D1123" s="88" t="str">
        <f>Tabla8[[#This Row],[Numero Documento]]&amp;Tabla8[[#This Row],[PROG]]&amp;LEFT(Tabla8[[#This Row],[Tipo Empleado]],3)</f>
        <v>0010824141501FIJ</v>
      </c>
      <c r="E1123" s="87" t="s">
        <v>788</v>
      </c>
      <c r="F1123" s="54" t="s">
        <v>463</v>
      </c>
      <c r="G1123" s="87" t="s">
        <v>2581</v>
      </c>
      <c r="H1123" s="87" t="s">
        <v>1701</v>
      </c>
      <c r="I1123" s="55" t="s">
        <v>1445</v>
      </c>
      <c r="J1123" s="54" t="s">
        <v>2583</v>
      </c>
      <c r="K1123" s="90" t="str">
        <f t="shared" si="17"/>
        <v>M</v>
      </c>
      <c r="L1123">
        <v>263</v>
      </c>
    </row>
    <row r="1124" spans="1:12" hidden="1">
      <c r="A1124" s="81" t="s">
        <v>1909</v>
      </c>
      <c r="B1124" s="88" t="str">
        <f>_xlfn.XLOOKUP(Tabla8[[#This Row],[Codigo Area Liquidacion]],TBLAREA[PLANTA],TBLAREA[PROG])</f>
        <v>01</v>
      </c>
      <c r="C1124" s="54" t="s">
        <v>11</v>
      </c>
      <c r="D1124" s="88" t="str">
        <f>Tabla8[[#This Row],[Numero Documento]]&amp;Tabla8[[#This Row],[PROG]]&amp;LEFT(Tabla8[[#This Row],[Tipo Empleado]],3)</f>
        <v>0010871000501FIJ</v>
      </c>
      <c r="E1124" s="87" t="s">
        <v>800</v>
      </c>
      <c r="F1124" s="54" t="s">
        <v>32</v>
      </c>
      <c r="G1124" s="87" t="s">
        <v>2581</v>
      </c>
      <c r="H1124" s="87" t="s">
        <v>1701</v>
      </c>
      <c r="I1124" s="55" t="s">
        <v>1445</v>
      </c>
      <c r="J1124" s="54" t="s">
        <v>2584</v>
      </c>
      <c r="K1124" s="90" t="str">
        <f t="shared" si="17"/>
        <v>F</v>
      </c>
      <c r="L1124">
        <v>273</v>
      </c>
    </row>
    <row r="1125" spans="1:12" hidden="1">
      <c r="A1125" s="81" t="s">
        <v>1919</v>
      </c>
      <c r="B1125" s="88" t="str">
        <f>_xlfn.XLOOKUP(Tabla8[[#This Row],[Codigo Area Liquidacion]],TBLAREA[PLANTA],TBLAREA[PROG])</f>
        <v>01</v>
      </c>
      <c r="C1125" s="54" t="s">
        <v>11</v>
      </c>
      <c r="D1125" s="88" t="str">
        <f>Tabla8[[#This Row],[Numero Documento]]&amp;Tabla8[[#This Row],[PROG]]&amp;LEFT(Tabla8[[#This Row],[Tipo Empleado]],3)</f>
        <v>0010909919201FIJ</v>
      </c>
      <c r="E1125" s="87" t="s">
        <v>801</v>
      </c>
      <c r="F1125" s="54" t="s">
        <v>75</v>
      </c>
      <c r="G1125" s="87" t="s">
        <v>2581</v>
      </c>
      <c r="H1125" s="87" t="s">
        <v>1701</v>
      </c>
      <c r="I1125" s="55" t="s">
        <v>1445</v>
      </c>
      <c r="J1125" s="54" t="s">
        <v>2583</v>
      </c>
      <c r="K1125" s="90" t="str">
        <f t="shared" si="17"/>
        <v>M</v>
      </c>
      <c r="L1125">
        <v>287</v>
      </c>
    </row>
    <row r="1126" spans="1:12" hidden="1">
      <c r="A1126" s="81" t="s">
        <v>1861</v>
      </c>
      <c r="B1126" s="88" t="str">
        <f>_xlfn.XLOOKUP(Tabla8[[#This Row],[Codigo Area Liquidacion]],TBLAREA[PLANTA],TBLAREA[PROG])</f>
        <v>01</v>
      </c>
      <c r="C1126" s="54" t="s">
        <v>11</v>
      </c>
      <c r="D1126" s="88" t="str">
        <f>Tabla8[[#This Row],[Numero Documento]]&amp;Tabla8[[#This Row],[PROG]]&amp;LEFT(Tabla8[[#This Row],[Tipo Empleado]],3)</f>
        <v>0010940960701FIJ</v>
      </c>
      <c r="E1126" s="87" t="s">
        <v>953</v>
      </c>
      <c r="F1126" s="54" t="s">
        <v>32</v>
      </c>
      <c r="G1126" s="87" t="s">
        <v>2581</v>
      </c>
      <c r="H1126" s="87" t="s">
        <v>1701</v>
      </c>
      <c r="I1126" s="55" t="s">
        <v>1445</v>
      </c>
      <c r="J1126" s="54" t="s">
        <v>2583</v>
      </c>
      <c r="K1126" s="90" t="str">
        <f t="shared" si="17"/>
        <v>M</v>
      </c>
      <c r="L1126">
        <v>298</v>
      </c>
    </row>
    <row r="1127" spans="1:12" hidden="1">
      <c r="A1127" s="81" t="s">
        <v>1162</v>
      </c>
      <c r="B1127" s="88" t="str">
        <f>_xlfn.XLOOKUP(Tabla8[[#This Row],[Codigo Area Liquidacion]],TBLAREA[PLANTA],TBLAREA[PROG])</f>
        <v>01</v>
      </c>
      <c r="C1127" s="54" t="s">
        <v>11</v>
      </c>
      <c r="D1127" s="88" t="str">
        <f>Tabla8[[#This Row],[Numero Documento]]&amp;Tabla8[[#This Row],[PROG]]&amp;LEFT(Tabla8[[#This Row],[Tipo Empleado]],3)</f>
        <v>0010946517901FIJ</v>
      </c>
      <c r="E1127" s="87" t="s">
        <v>2615</v>
      </c>
      <c r="F1127" s="54" t="s">
        <v>300</v>
      </c>
      <c r="G1127" s="87" t="s">
        <v>2581</v>
      </c>
      <c r="H1127" s="87" t="s">
        <v>1701</v>
      </c>
      <c r="I1127" s="55" t="s">
        <v>1445</v>
      </c>
      <c r="J1127" s="54" t="s">
        <v>2584</v>
      </c>
      <c r="K1127" s="90" t="str">
        <f t="shared" si="17"/>
        <v>F</v>
      </c>
      <c r="L1127">
        <v>300</v>
      </c>
    </row>
    <row r="1128" spans="1:12" hidden="1">
      <c r="A1128" s="81" t="s">
        <v>1873</v>
      </c>
      <c r="B1128" s="88" t="str">
        <f>_xlfn.XLOOKUP(Tabla8[[#This Row],[Codigo Area Liquidacion]],TBLAREA[PLANTA],TBLAREA[PROG])</f>
        <v>01</v>
      </c>
      <c r="C1128" s="54" t="s">
        <v>11</v>
      </c>
      <c r="D1128" s="88" t="str">
        <f>Tabla8[[#This Row],[Numero Documento]]&amp;Tabla8[[#This Row],[PROG]]&amp;LEFT(Tabla8[[#This Row],[Tipo Empleado]],3)</f>
        <v>0010975528001FIJ</v>
      </c>
      <c r="E1128" s="87" t="s">
        <v>792</v>
      </c>
      <c r="F1128" s="54" t="s">
        <v>793</v>
      </c>
      <c r="G1128" s="87" t="s">
        <v>2581</v>
      </c>
      <c r="H1128" s="87" t="s">
        <v>1701</v>
      </c>
      <c r="I1128" s="55" t="s">
        <v>1445</v>
      </c>
      <c r="J1128" s="54" t="s">
        <v>2583</v>
      </c>
      <c r="K1128" s="90" t="str">
        <f t="shared" si="17"/>
        <v>M</v>
      </c>
      <c r="L1128">
        <v>308</v>
      </c>
    </row>
    <row r="1129" spans="1:12" hidden="1">
      <c r="A1129" s="81" t="s">
        <v>1849</v>
      </c>
      <c r="B1129" s="88" t="str">
        <f>_xlfn.XLOOKUP(Tabla8[[#This Row],[Codigo Area Liquidacion]],TBLAREA[PLANTA],TBLAREA[PROG])</f>
        <v>01</v>
      </c>
      <c r="C1129" s="54" t="s">
        <v>11</v>
      </c>
      <c r="D1129" s="88" t="str">
        <f>Tabla8[[#This Row],[Numero Documento]]&amp;Tabla8[[#This Row],[PROG]]&amp;LEFT(Tabla8[[#This Row],[Tipo Empleado]],3)</f>
        <v>0010986868701FIJ</v>
      </c>
      <c r="E1129" s="87" t="s">
        <v>789</v>
      </c>
      <c r="F1129" s="54" t="s">
        <v>305</v>
      </c>
      <c r="G1129" s="87" t="s">
        <v>2581</v>
      </c>
      <c r="H1129" s="87" t="s">
        <v>1701</v>
      </c>
      <c r="I1129" s="55" t="s">
        <v>1445</v>
      </c>
      <c r="J1129" s="54" t="s">
        <v>2584</v>
      </c>
      <c r="K1129" s="90" t="str">
        <f t="shared" si="17"/>
        <v>F</v>
      </c>
      <c r="L1129">
        <v>312</v>
      </c>
    </row>
    <row r="1130" spans="1:12" hidden="1">
      <c r="A1130" s="81" t="s">
        <v>1755</v>
      </c>
      <c r="B1130" s="88" t="str">
        <f>_xlfn.XLOOKUP(Tabla8[[#This Row],[Codigo Area Liquidacion]],TBLAREA[PLANTA],TBLAREA[PROG])</f>
        <v>01</v>
      </c>
      <c r="C1130" s="54" t="s">
        <v>11</v>
      </c>
      <c r="D1130" s="88" t="str">
        <f>Tabla8[[#This Row],[Numero Documento]]&amp;Tabla8[[#This Row],[PROG]]&amp;LEFT(Tabla8[[#This Row],[Tipo Empleado]],3)</f>
        <v>0011050261401FIJ</v>
      </c>
      <c r="E1130" s="87" t="s">
        <v>1387</v>
      </c>
      <c r="F1130" s="54" t="s">
        <v>8</v>
      </c>
      <c r="G1130" s="87" t="s">
        <v>2581</v>
      </c>
      <c r="H1130" s="87" t="s">
        <v>1701</v>
      </c>
      <c r="I1130" s="55" t="s">
        <v>1445</v>
      </c>
      <c r="J1130" s="54" t="s">
        <v>2584</v>
      </c>
      <c r="K1130" s="90" t="str">
        <f t="shared" si="17"/>
        <v>F</v>
      </c>
      <c r="L1130">
        <v>327</v>
      </c>
    </row>
    <row r="1131" spans="1:12" hidden="1">
      <c r="A1131" s="81" t="s">
        <v>3275</v>
      </c>
      <c r="B1131" s="88" t="str">
        <f>_xlfn.XLOOKUP(Tabla8[[#This Row],[Codigo Area Liquidacion]],TBLAREA[PLANTA],TBLAREA[PROG])</f>
        <v>01</v>
      </c>
      <c r="C1131" s="54" t="s">
        <v>2510</v>
      </c>
      <c r="D1131" s="88" t="str">
        <f>Tabla8[[#This Row],[Numero Documento]]&amp;Tabla8[[#This Row],[PROG]]&amp;LEFT(Tabla8[[#This Row],[Tipo Empleado]],3)</f>
        <v>0011091916401EMP</v>
      </c>
      <c r="E1131" s="87" t="s">
        <v>3274</v>
      </c>
      <c r="F1131" s="54" t="s">
        <v>75</v>
      </c>
      <c r="G1131" s="87" t="s">
        <v>2581</v>
      </c>
      <c r="H1131" s="87" t="s">
        <v>1701</v>
      </c>
      <c r="I1131" s="55" t="s">
        <v>1445</v>
      </c>
      <c r="J1131" s="54" t="s">
        <v>2583</v>
      </c>
      <c r="K1131" s="90" t="str">
        <f t="shared" si="17"/>
        <v>M</v>
      </c>
      <c r="L1131">
        <v>335</v>
      </c>
    </row>
    <row r="1132" spans="1:12" hidden="1">
      <c r="A1132" s="81" t="s">
        <v>1925</v>
      </c>
      <c r="B1132" s="88" t="str">
        <f>_xlfn.XLOOKUP(Tabla8[[#This Row],[Codigo Area Liquidacion]],TBLAREA[PLANTA],TBLAREA[PROG])</f>
        <v>01</v>
      </c>
      <c r="C1132" s="54" t="s">
        <v>11</v>
      </c>
      <c r="D1132" s="88" t="str">
        <f>Tabla8[[#This Row],[Numero Documento]]&amp;Tabla8[[#This Row],[PROG]]&amp;LEFT(Tabla8[[#This Row],[Tipo Empleado]],3)</f>
        <v>0011269942601FIJ</v>
      </c>
      <c r="E1132" s="87" t="s">
        <v>804</v>
      </c>
      <c r="F1132" s="54" t="s">
        <v>102</v>
      </c>
      <c r="G1132" s="87" t="s">
        <v>2581</v>
      </c>
      <c r="H1132" s="87" t="s">
        <v>1701</v>
      </c>
      <c r="I1132" s="55" t="s">
        <v>1445</v>
      </c>
      <c r="J1132" s="54" t="s">
        <v>2583</v>
      </c>
      <c r="K1132" s="90" t="str">
        <f t="shared" si="17"/>
        <v>M</v>
      </c>
      <c r="L1132">
        <v>379</v>
      </c>
    </row>
    <row r="1133" spans="1:12" hidden="1">
      <c r="A1133" s="81" t="s">
        <v>2001</v>
      </c>
      <c r="B1133" s="88" t="str">
        <f>_xlfn.XLOOKUP(Tabla8[[#This Row],[Codigo Area Liquidacion]],TBLAREA[PLANTA],TBLAREA[PROG])</f>
        <v>01</v>
      </c>
      <c r="C1133" s="54" t="s">
        <v>11</v>
      </c>
      <c r="D1133" s="88" t="str">
        <f>Tabla8[[#This Row],[Numero Documento]]&amp;Tabla8[[#This Row],[PROG]]&amp;LEFT(Tabla8[[#This Row],[Tipo Empleado]],3)</f>
        <v>0011551870601FIJ</v>
      </c>
      <c r="E1133" s="87" t="s">
        <v>812</v>
      </c>
      <c r="F1133" s="54" t="s">
        <v>75</v>
      </c>
      <c r="G1133" s="87" t="s">
        <v>2581</v>
      </c>
      <c r="H1133" s="87" t="s">
        <v>1701</v>
      </c>
      <c r="I1133" s="55" t="s">
        <v>1445</v>
      </c>
      <c r="J1133" s="54" t="s">
        <v>2584</v>
      </c>
      <c r="K1133" s="90" t="str">
        <f t="shared" si="17"/>
        <v>F</v>
      </c>
      <c r="L1133">
        <v>450</v>
      </c>
    </row>
    <row r="1134" spans="1:12" hidden="1">
      <c r="A1134" s="81" t="s">
        <v>1884</v>
      </c>
      <c r="B1134" s="88" t="str">
        <f>_xlfn.XLOOKUP(Tabla8[[#This Row],[Codigo Area Liquidacion]],TBLAREA[PLANTA],TBLAREA[PROG])</f>
        <v>01</v>
      </c>
      <c r="C1134" s="54" t="s">
        <v>11</v>
      </c>
      <c r="D1134" s="88" t="str">
        <f>Tabla8[[#This Row],[Numero Documento]]&amp;Tabla8[[#This Row],[PROG]]&amp;LEFT(Tabla8[[#This Row],[Tipo Empleado]],3)</f>
        <v>0011677331801FIJ</v>
      </c>
      <c r="E1134" s="87" t="s">
        <v>795</v>
      </c>
      <c r="F1134" s="54" t="s">
        <v>75</v>
      </c>
      <c r="G1134" s="87" t="s">
        <v>2581</v>
      </c>
      <c r="H1134" s="87" t="s">
        <v>1701</v>
      </c>
      <c r="I1134" s="55" t="s">
        <v>1445</v>
      </c>
      <c r="J1134" s="54" t="s">
        <v>2584</v>
      </c>
      <c r="K1134" s="90" t="str">
        <f t="shared" si="17"/>
        <v>F</v>
      </c>
      <c r="L1134">
        <v>477</v>
      </c>
    </row>
    <row r="1135" spans="1:12" hidden="1">
      <c r="A1135" s="81" t="s">
        <v>1841</v>
      </c>
      <c r="B1135" s="88" t="str">
        <f>_xlfn.XLOOKUP(Tabla8[[#This Row],[Codigo Area Liquidacion]],TBLAREA[PLANTA],TBLAREA[PROG])</f>
        <v>01</v>
      </c>
      <c r="C1135" s="54" t="s">
        <v>11</v>
      </c>
      <c r="D1135" s="88" t="str">
        <f>Tabla8[[#This Row],[Numero Documento]]&amp;Tabla8[[#This Row],[PROG]]&amp;LEFT(Tabla8[[#This Row],[Tipo Empleado]],3)</f>
        <v>0011687104701FIJ</v>
      </c>
      <c r="E1135" s="87" t="s">
        <v>786</v>
      </c>
      <c r="F1135" s="54" t="s">
        <v>82</v>
      </c>
      <c r="G1135" s="87" t="s">
        <v>2581</v>
      </c>
      <c r="H1135" s="87" t="s">
        <v>1701</v>
      </c>
      <c r="I1135" s="55" t="s">
        <v>1445</v>
      </c>
      <c r="J1135" s="54" t="s">
        <v>2584</v>
      </c>
      <c r="K1135" s="90" t="str">
        <f t="shared" si="17"/>
        <v>F</v>
      </c>
      <c r="L1135">
        <v>481</v>
      </c>
    </row>
    <row r="1136" spans="1:12" hidden="1">
      <c r="A1136" s="81" t="s">
        <v>3072</v>
      </c>
      <c r="B1136" s="88" t="str">
        <f>_xlfn.XLOOKUP(Tabla8[[#This Row],[Codigo Area Liquidacion]],TBLAREA[PLANTA],TBLAREA[PROG])</f>
        <v>01</v>
      </c>
      <c r="C1136" s="54" t="s">
        <v>2510</v>
      </c>
      <c r="D1136" s="88" t="str">
        <f>Tabla8[[#This Row],[Numero Documento]]&amp;Tabla8[[#This Row],[PROG]]&amp;LEFT(Tabla8[[#This Row],[Tipo Empleado]],3)</f>
        <v>0011714489901EMP</v>
      </c>
      <c r="E1136" s="87" t="s">
        <v>3071</v>
      </c>
      <c r="F1136" s="54" t="s">
        <v>3073</v>
      </c>
      <c r="G1136" s="87" t="s">
        <v>2581</v>
      </c>
      <c r="H1136" s="87" t="s">
        <v>1701</v>
      </c>
      <c r="I1136" s="55" t="s">
        <v>1445</v>
      </c>
      <c r="J1136" s="54" t="s">
        <v>2584</v>
      </c>
      <c r="K1136" s="90" t="str">
        <f t="shared" si="17"/>
        <v>F</v>
      </c>
      <c r="L1136">
        <v>490</v>
      </c>
    </row>
    <row r="1137" spans="1:12" hidden="1">
      <c r="A1137" s="81" t="s">
        <v>2800</v>
      </c>
      <c r="B1137" s="88" t="str">
        <f>_xlfn.XLOOKUP(Tabla8[[#This Row],[Codigo Area Liquidacion]],TBLAREA[PLANTA],TBLAREA[PROG])</f>
        <v>01</v>
      </c>
      <c r="C1137" s="54" t="s">
        <v>11</v>
      </c>
      <c r="D1137" s="88" t="str">
        <f>Tabla8[[#This Row],[Numero Documento]]&amp;Tabla8[[#This Row],[PROG]]&amp;LEFT(Tabla8[[#This Row],[Tipo Empleado]],3)</f>
        <v>0011783503301FIJ</v>
      </c>
      <c r="E1137" s="87" t="s">
        <v>2799</v>
      </c>
      <c r="F1137" s="54" t="s">
        <v>901</v>
      </c>
      <c r="G1137" s="87" t="s">
        <v>2581</v>
      </c>
      <c r="H1137" s="87" t="s">
        <v>1701</v>
      </c>
      <c r="I1137" s="55" t="s">
        <v>1445</v>
      </c>
      <c r="J1137" s="54" t="s">
        <v>2584</v>
      </c>
      <c r="K1137" s="90" t="str">
        <f t="shared" si="17"/>
        <v>F</v>
      </c>
      <c r="L1137">
        <v>511</v>
      </c>
    </row>
    <row r="1138" spans="1:12" hidden="1">
      <c r="A1138" s="81" t="s">
        <v>3137</v>
      </c>
      <c r="B1138" s="88" t="str">
        <f>_xlfn.XLOOKUP(Tabla8[[#This Row],[Codigo Area Liquidacion]],TBLAREA[PLANTA],TBLAREA[PROG])</f>
        <v>01</v>
      </c>
      <c r="C1138" s="54" t="s">
        <v>2510</v>
      </c>
      <c r="D1138" s="88" t="str">
        <f>Tabla8[[#This Row],[Numero Documento]]&amp;Tabla8[[#This Row],[PROG]]&amp;LEFT(Tabla8[[#This Row],[Tipo Empleado]],3)</f>
        <v>0011845884301EMP</v>
      </c>
      <c r="E1138" s="87" t="s">
        <v>3157</v>
      </c>
      <c r="F1138" s="54" t="s">
        <v>75</v>
      </c>
      <c r="G1138" s="87" t="s">
        <v>2581</v>
      </c>
      <c r="H1138" s="87" t="s">
        <v>1701</v>
      </c>
      <c r="I1138" s="55" t="s">
        <v>1445</v>
      </c>
      <c r="J1138" s="54" t="s">
        <v>2584</v>
      </c>
      <c r="K1138" s="90" t="str">
        <f t="shared" si="17"/>
        <v>F</v>
      </c>
      <c r="L1138">
        <v>535</v>
      </c>
    </row>
    <row r="1139" spans="1:12" hidden="1">
      <c r="A1139" s="81" t="s">
        <v>2834</v>
      </c>
      <c r="B1139" s="88" t="str">
        <f>_xlfn.XLOOKUP(Tabla8[[#This Row],[Codigo Area Liquidacion]],TBLAREA[PLANTA],TBLAREA[PROG])</f>
        <v>01</v>
      </c>
      <c r="C1139" s="54" t="s">
        <v>2510</v>
      </c>
      <c r="D1139" s="88" t="str">
        <f>Tabla8[[#This Row],[Numero Documento]]&amp;Tabla8[[#This Row],[PROG]]&amp;LEFT(Tabla8[[#This Row],[Tipo Empleado]],3)</f>
        <v>0080000800501EMP</v>
      </c>
      <c r="E1139" s="87" t="s">
        <v>2833</v>
      </c>
      <c r="F1139" s="54" t="s">
        <v>75</v>
      </c>
      <c r="G1139" s="87" t="s">
        <v>2581</v>
      </c>
      <c r="H1139" s="87" t="s">
        <v>1701</v>
      </c>
      <c r="I1139" s="55" t="s">
        <v>1445</v>
      </c>
      <c r="J1139" s="54" t="s">
        <v>2583</v>
      </c>
      <c r="K1139" s="90" t="str">
        <f t="shared" si="17"/>
        <v>M</v>
      </c>
      <c r="L1139">
        <v>591</v>
      </c>
    </row>
    <row r="1140" spans="1:12" hidden="1">
      <c r="A1140" s="81" t="s">
        <v>1802</v>
      </c>
      <c r="B1140" s="88" t="str">
        <f>_xlfn.XLOOKUP(Tabla8[[#This Row],[Codigo Area Liquidacion]],TBLAREA[PLANTA],TBLAREA[PROG])</f>
        <v>01</v>
      </c>
      <c r="C1140" s="54" t="s">
        <v>11</v>
      </c>
      <c r="D1140" s="88" t="str">
        <f>Tabla8[[#This Row],[Numero Documento]]&amp;Tabla8[[#This Row],[PROG]]&amp;LEFT(Tabla8[[#This Row],[Tipo Empleado]],3)</f>
        <v>0080027259301FIJ</v>
      </c>
      <c r="E1140" s="87" t="s">
        <v>781</v>
      </c>
      <c r="F1140" s="54" t="s">
        <v>782</v>
      </c>
      <c r="G1140" s="87" t="s">
        <v>2581</v>
      </c>
      <c r="H1140" s="87" t="s">
        <v>1701</v>
      </c>
      <c r="I1140" s="55" t="s">
        <v>1445</v>
      </c>
      <c r="J1140" s="54" t="s">
        <v>2584</v>
      </c>
      <c r="K1140" s="90" t="str">
        <f t="shared" si="17"/>
        <v>F</v>
      </c>
      <c r="L1140">
        <v>594</v>
      </c>
    </row>
    <row r="1141" spans="1:12" hidden="1">
      <c r="A1141" s="81" t="s">
        <v>3066</v>
      </c>
      <c r="B1141" s="88" t="str">
        <f>_xlfn.XLOOKUP(Tabla8[[#This Row],[Codigo Area Liquidacion]],TBLAREA[PLANTA],TBLAREA[PROG])</f>
        <v>01</v>
      </c>
      <c r="C1141" s="54" t="s">
        <v>2510</v>
      </c>
      <c r="D1141" s="88" t="str">
        <f>Tabla8[[#This Row],[Numero Documento]]&amp;Tabla8[[#This Row],[PROG]]&amp;LEFT(Tabla8[[#This Row],[Tipo Empleado]],3)</f>
        <v>0100079088901EMP</v>
      </c>
      <c r="E1141" s="87" t="s">
        <v>3065</v>
      </c>
      <c r="F1141" s="54" t="s">
        <v>75</v>
      </c>
      <c r="G1141" s="87" t="s">
        <v>2581</v>
      </c>
      <c r="H1141" s="87" t="s">
        <v>1701</v>
      </c>
      <c r="I1141" s="55" t="s">
        <v>1445</v>
      </c>
      <c r="J1141" s="54" t="s">
        <v>2583</v>
      </c>
      <c r="K1141" s="90" t="str">
        <f t="shared" si="17"/>
        <v>M</v>
      </c>
      <c r="L1141">
        <v>600</v>
      </c>
    </row>
    <row r="1142" spans="1:12" hidden="1">
      <c r="A1142" s="81" t="s">
        <v>2779</v>
      </c>
      <c r="B1142" s="88" t="str">
        <f>_xlfn.XLOOKUP(Tabla8[[#This Row],[Codigo Area Liquidacion]],TBLAREA[PLANTA],TBLAREA[PROG])</f>
        <v>01</v>
      </c>
      <c r="C1142" s="54" t="s">
        <v>11</v>
      </c>
      <c r="D1142" s="88" t="str">
        <f>Tabla8[[#This Row],[Numero Documento]]&amp;Tabla8[[#This Row],[PROG]]&amp;LEFT(Tabla8[[#This Row],[Tipo Empleado]],3)</f>
        <v>0100105127301FIJ</v>
      </c>
      <c r="E1142" s="87" t="s">
        <v>2778</v>
      </c>
      <c r="F1142" s="54" t="s">
        <v>8</v>
      </c>
      <c r="G1142" s="87" t="s">
        <v>2581</v>
      </c>
      <c r="H1142" s="87" t="s">
        <v>1701</v>
      </c>
      <c r="I1142" s="55" t="s">
        <v>1445</v>
      </c>
      <c r="J1142" s="54" t="s">
        <v>2584</v>
      </c>
      <c r="K1142" s="90" t="str">
        <f t="shared" si="17"/>
        <v>F</v>
      </c>
      <c r="L1142">
        <v>602</v>
      </c>
    </row>
    <row r="1143" spans="1:12" hidden="1">
      <c r="A1143" s="81" t="s">
        <v>1956</v>
      </c>
      <c r="B1143" s="88" t="str">
        <f>_xlfn.XLOOKUP(Tabla8[[#This Row],[Codigo Area Liquidacion]],TBLAREA[PLANTA],TBLAREA[PROG])</f>
        <v>01</v>
      </c>
      <c r="C1143" s="54" t="s">
        <v>11</v>
      </c>
      <c r="D1143" s="88" t="str">
        <f>Tabla8[[#This Row],[Numero Documento]]&amp;Tabla8[[#This Row],[PROG]]&amp;LEFT(Tabla8[[#This Row],[Tipo Empleado]],3)</f>
        <v>0160002314501FIJ</v>
      </c>
      <c r="E1143" s="87" t="s">
        <v>1610</v>
      </c>
      <c r="F1143" s="54" t="s">
        <v>385</v>
      </c>
      <c r="G1143" s="87" t="s">
        <v>2581</v>
      </c>
      <c r="H1143" s="87" t="s">
        <v>1701</v>
      </c>
      <c r="I1143" s="55" t="s">
        <v>1445</v>
      </c>
      <c r="J1143" s="54" t="s">
        <v>2583</v>
      </c>
      <c r="K1143" s="90" t="str">
        <f t="shared" si="17"/>
        <v>M</v>
      </c>
      <c r="L1143">
        <v>638</v>
      </c>
    </row>
    <row r="1144" spans="1:12" hidden="1">
      <c r="A1144" s="81" t="s">
        <v>1819</v>
      </c>
      <c r="B1144" s="88" t="str">
        <f>_xlfn.XLOOKUP(Tabla8[[#This Row],[Codigo Area Liquidacion]],TBLAREA[PLANTA],TBLAREA[PROG])</f>
        <v>01</v>
      </c>
      <c r="C1144" s="54" t="s">
        <v>11</v>
      </c>
      <c r="D1144" s="88" t="str">
        <f>Tabla8[[#This Row],[Numero Documento]]&amp;Tabla8[[#This Row],[PROG]]&amp;LEFT(Tabla8[[#This Row],[Tipo Empleado]],3)</f>
        <v>0180008175201FIJ</v>
      </c>
      <c r="E1144" s="87" t="s">
        <v>1737</v>
      </c>
      <c r="F1144" s="54" t="s">
        <v>8</v>
      </c>
      <c r="G1144" s="87" t="s">
        <v>2581</v>
      </c>
      <c r="H1144" s="87" t="s">
        <v>1701</v>
      </c>
      <c r="I1144" s="55" t="s">
        <v>1445</v>
      </c>
      <c r="J1144" s="54" t="s">
        <v>2584</v>
      </c>
      <c r="K1144" s="90" t="str">
        <f t="shared" si="17"/>
        <v>F</v>
      </c>
      <c r="L1144">
        <v>659</v>
      </c>
    </row>
    <row r="1145" spans="1:12" hidden="1">
      <c r="A1145" s="81" t="s">
        <v>1987</v>
      </c>
      <c r="B1145" s="88" t="str">
        <f>_xlfn.XLOOKUP(Tabla8[[#This Row],[Codigo Area Liquidacion]],TBLAREA[PLANTA],TBLAREA[PROG])</f>
        <v>01</v>
      </c>
      <c r="C1145" s="54" t="s">
        <v>11</v>
      </c>
      <c r="D1145" s="88" t="str">
        <f>Tabla8[[#This Row],[Numero Documento]]&amp;Tabla8[[#This Row],[PROG]]&amp;LEFT(Tabla8[[#This Row],[Tipo Empleado]],3)</f>
        <v>0180019926501FIJ</v>
      </c>
      <c r="E1145" s="87" t="s">
        <v>1679</v>
      </c>
      <c r="F1145" s="54" t="s">
        <v>27</v>
      </c>
      <c r="G1145" s="87" t="s">
        <v>2581</v>
      </c>
      <c r="H1145" s="87" t="s">
        <v>1701</v>
      </c>
      <c r="I1145" s="55" t="s">
        <v>1445</v>
      </c>
      <c r="J1145" s="54" t="s">
        <v>2583</v>
      </c>
      <c r="K1145" s="90" t="str">
        <f t="shared" si="17"/>
        <v>M</v>
      </c>
      <c r="L1145">
        <v>661</v>
      </c>
    </row>
    <row r="1146" spans="1:12" hidden="1">
      <c r="A1146" s="81" t="s">
        <v>1989</v>
      </c>
      <c r="B1146" s="88" t="str">
        <f>_xlfn.XLOOKUP(Tabla8[[#This Row],[Codigo Area Liquidacion]],TBLAREA[PLANTA],TBLAREA[PROG])</f>
        <v>01</v>
      </c>
      <c r="C1146" s="54" t="s">
        <v>11</v>
      </c>
      <c r="D1146" s="88" t="str">
        <f>Tabla8[[#This Row],[Numero Documento]]&amp;Tabla8[[#This Row],[PROG]]&amp;LEFT(Tabla8[[#This Row],[Tipo Empleado]],3)</f>
        <v>0180054130001FIJ</v>
      </c>
      <c r="E1146" s="87" t="s">
        <v>1552</v>
      </c>
      <c r="F1146" s="54" t="s">
        <v>132</v>
      </c>
      <c r="G1146" s="87" t="s">
        <v>2581</v>
      </c>
      <c r="H1146" s="87" t="s">
        <v>1701</v>
      </c>
      <c r="I1146" s="55" t="s">
        <v>1445</v>
      </c>
      <c r="J1146" s="54" t="s">
        <v>2583</v>
      </c>
      <c r="K1146" s="90" t="str">
        <f t="shared" si="17"/>
        <v>M</v>
      </c>
      <c r="L1146">
        <v>662</v>
      </c>
    </row>
    <row r="1147" spans="1:12" hidden="1">
      <c r="A1147" s="81" t="s">
        <v>2960</v>
      </c>
      <c r="B1147" s="88" t="str">
        <f>_xlfn.XLOOKUP(Tabla8[[#This Row],[Codigo Area Liquidacion]],TBLAREA[PLANTA],TBLAREA[PROG])</f>
        <v>01</v>
      </c>
      <c r="C1147" s="54" t="s">
        <v>2510</v>
      </c>
      <c r="D1147" s="88" t="str">
        <f>Tabla8[[#This Row],[Numero Documento]]&amp;Tabla8[[#This Row],[PROG]]&amp;LEFT(Tabla8[[#This Row],[Tipo Empleado]],3)</f>
        <v>0180068997601EMP</v>
      </c>
      <c r="E1147" s="87" t="s">
        <v>2959</v>
      </c>
      <c r="F1147" s="54" t="s">
        <v>129</v>
      </c>
      <c r="G1147" s="87" t="s">
        <v>2581</v>
      </c>
      <c r="H1147" s="87" t="s">
        <v>1701</v>
      </c>
      <c r="I1147" s="55" t="s">
        <v>1445</v>
      </c>
      <c r="J1147" s="54" t="s">
        <v>2583</v>
      </c>
      <c r="K1147" s="90" t="str">
        <f t="shared" si="17"/>
        <v>M</v>
      </c>
      <c r="L1147">
        <v>665</v>
      </c>
    </row>
    <row r="1148" spans="1:12" hidden="1">
      <c r="A1148" s="81" t="s">
        <v>1940</v>
      </c>
      <c r="B1148" s="88" t="str">
        <f>_xlfn.XLOOKUP(Tabla8[[#This Row],[Codigo Area Liquidacion]],TBLAREA[PLANTA],TBLAREA[PROG])</f>
        <v>01</v>
      </c>
      <c r="C1148" s="54" t="s">
        <v>11</v>
      </c>
      <c r="D1148" s="88" t="str">
        <f>Tabla8[[#This Row],[Numero Documento]]&amp;Tabla8[[#This Row],[PROG]]&amp;LEFT(Tabla8[[#This Row],[Tipo Empleado]],3)</f>
        <v>0230076965601FIJ</v>
      </c>
      <c r="E1148" s="87" t="s">
        <v>807</v>
      </c>
      <c r="F1148" s="54" t="s">
        <v>798</v>
      </c>
      <c r="G1148" s="87" t="s">
        <v>2581</v>
      </c>
      <c r="H1148" s="87" t="s">
        <v>1701</v>
      </c>
      <c r="I1148" s="55" t="s">
        <v>1445</v>
      </c>
      <c r="J1148" s="54" t="s">
        <v>2583</v>
      </c>
      <c r="K1148" s="90" t="str">
        <f t="shared" si="17"/>
        <v>M</v>
      </c>
      <c r="L1148">
        <v>680</v>
      </c>
    </row>
    <row r="1149" spans="1:12" hidden="1">
      <c r="A1149" s="81" t="s">
        <v>2845</v>
      </c>
      <c r="B1149" s="88" t="str">
        <f>_xlfn.XLOOKUP(Tabla8[[#This Row],[Codigo Area Liquidacion]],TBLAREA[PLANTA],TBLAREA[PROG])</f>
        <v>01</v>
      </c>
      <c r="C1149" s="54" t="s">
        <v>2510</v>
      </c>
      <c r="D1149" s="88" t="str">
        <f>Tabla8[[#This Row],[Numero Documento]]&amp;Tabla8[[#This Row],[PROG]]&amp;LEFT(Tabla8[[#This Row],[Tipo Empleado]],3)</f>
        <v>0230130132701EMP</v>
      </c>
      <c r="E1149" s="87" t="s">
        <v>2844</v>
      </c>
      <c r="F1149" s="54" t="s">
        <v>256</v>
      </c>
      <c r="G1149" s="87" t="s">
        <v>2581</v>
      </c>
      <c r="H1149" s="87" t="s">
        <v>1701</v>
      </c>
      <c r="I1149" s="55" t="s">
        <v>1445</v>
      </c>
      <c r="J1149" s="54" t="s">
        <v>2583</v>
      </c>
      <c r="K1149" s="90" t="str">
        <f t="shared" si="17"/>
        <v>M</v>
      </c>
      <c r="L1149">
        <v>681</v>
      </c>
    </row>
    <row r="1150" spans="1:12" hidden="1">
      <c r="A1150" s="81" t="s">
        <v>2925</v>
      </c>
      <c r="B1150" s="88" t="str">
        <f>_xlfn.XLOOKUP(Tabla8[[#This Row],[Codigo Area Liquidacion]],TBLAREA[PLANTA],TBLAREA[PROG])</f>
        <v>01</v>
      </c>
      <c r="C1150" s="54" t="s">
        <v>2510</v>
      </c>
      <c r="D1150" s="88" t="str">
        <f>Tabla8[[#This Row],[Numero Documento]]&amp;Tabla8[[#This Row],[PROG]]&amp;LEFT(Tabla8[[#This Row],[Tipo Empleado]],3)</f>
        <v>0260024769201EMP</v>
      </c>
      <c r="E1150" s="87" t="s">
        <v>2924</v>
      </c>
      <c r="F1150" s="54" t="s">
        <v>2632</v>
      </c>
      <c r="G1150" s="87" t="s">
        <v>2581</v>
      </c>
      <c r="H1150" s="87" t="s">
        <v>1701</v>
      </c>
      <c r="I1150" s="55" t="s">
        <v>1445</v>
      </c>
      <c r="J1150" s="54" t="s">
        <v>2584</v>
      </c>
      <c r="K1150" s="90" t="str">
        <f t="shared" si="17"/>
        <v>F</v>
      </c>
      <c r="L1150">
        <v>688</v>
      </c>
    </row>
    <row r="1151" spans="1:12" hidden="1">
      <c r="A1151" s="81" t="s">
        <v>1917</v>
      </c>
      <c r="B1151" s="88" t="str">
        <f>_xlfn.XLOOKUP(Tabla8[[#This Row],[Codigo Area Liquidacion]],TBLAREA[PLANTA],TBLAREA[PROG])</f>
        <v>01</v>
      </c>
      <c r="C1151" s="54" t="s">
        <v>11</v>
      </c>
      <c r="D1151" s="88" t="str">
        <f>Tabla8[[#This Row],[Numero Documento]]&amp;Tabla8[[#This Row],[PROG]]&amp;LEFT(Tabla8[[#This Row],[Tipo Empleado]],3)</f>
        <v>0260074570301FIJ</v>
      </c>
      <c r="E1151" s="87" t="s">
        <v>1680</v>
      </c>
      <c r="F1151" s="54" t="s">
        <v>360</v>
      </c>
      <c r="G1151" s="87" t="s">
        <v>2581</v>
      </c>
      <c r="H1151" s="87" t="s">
        <v>1701</v>
      </c>
      <c r="I1151" s="55" t="s">
        <v>1445</v>
      </c>
      <c r="J1151" s="54" t="s">
        <v>2584</v>
      </c>
      <c r="K1151" s="90" t="str">
        <f t="shared" si="17"/>
        <v>F</v>
      </c>
      <c r="L1151">
        <v>692</v>
      </c>
    </row>
    <row r="1152" spans="1:12" hidden="1">
      <c r="A1152" s="81" t="s">
        <v>2708</v>
      </c>
      <c r="B1152" s="88" t="str">
        <f>_xlfn.XLOOKUP(Tabla8[[#This Row],[Codigo Area Liquidacion]],TBLAREA[PLANTA],TBLAREA[PROG])</f>
        <v>01</v>
      </c>
      <c r="C1152" s="54" t="s">
        <v>11</v>
      </c>
      <c r="D1152" s="88" t="str">
        <f>Tabla8[[#This Row],[Numero Documento]]&amp;Tabla8[[#This Row],[PROG]]&amp;LEFT(Tabla8[[#This Row],[Tipo Empleado]],3)</f>
        <v>0260112679601FIJ</v>
      </c>
      <c r="E1152" s="87" t="s">
        <v>2680</v>
      </c>
      <c r="F1152" s="54" t="s">
        <v>27</v>
      </c>
      <c r="G1152" s="87" t="s">
        <v>2581</v>
      </c>
      <c r="H1152" s="87" t="s">
        <v>1701</v>
      </c>
      <c r="I1152" s="55" t="s">
        <v>1445</v>
      </c>
      <c r="J1152" s="54" t="s">
        <v>2583</v>
      </c>
      <c r="K1152" s="90" t="str">
        <f t="shared" si="17"/>
        <v>M</v>
      </c>
      <c r="L1152">
        <v>693</v>
      </c>
    </row>
    <row r="1153" spans="1:12" hidden="1">
      <c r="A1153" s="81" t="s">
        <v>1876</v>
      </c>
      <c r="B1153" s="88" t="str">
        <f>_xlfn.XLOOKUP(Tabla8[[#This Row],[Codigo Area Liquidacion]],TBLAREA[PLANTA],TBLAREA[PROG])</f>
        <v>01</v>
      </c>
      <c r="C1153" s="54" t="s">
        <v>11</v>
      </c>
      <c r="D1153" s="88" t="str">
        <f>Tabla8[[#This Row],[Numero Documento]]&amp;Tabla8[[#This Row],[PROG]]&amp;LEFT(Tabla8[[#This Row],[Tipo Empleado]],3)</f>
        <v>0270026081901FIJ</v>
      </c>
      <c r="E1153" s="87" t="s">
        <v>794</v>
      </c>
      <c r="F1153" s="54" t="s">
        <v>75</v>
      </c>
      <c r="G1153" s="87" t="s">
        <v>2581</v>
      </c>
      <c r="H1153" s="87" t="s">
        <v>1701</v>
      </c>
      <c r="I1153" s="55" t="s">
        <v>1445</v>
      </c>
      <c r="J1153" s="54" t="s">
        <v>2583</v>
      </c>
      <c r="K1153" s="90" t="str">
        <f t="shared" si="17"/>
        <v>M</v>
      </c>
      <c r="L1153">
        <v>697</v>
      </c>
    </row>
    <row r="1154" spans="1:12" hidden="1">
      <c r="A1154" s="81" t="s">
        <v>1786</v>
      </c>
      <c r="B1154" s="88" t="str">
        <f>_xlfn.XLOOKUP(Tabla8[[#This Row],[Codigo Area Liquidacion]],TBLAREA[PLANTA],TBLAREA[PROG])</f>
        <v>01</v>
      </c>
      <c r="C1154" s="54" t="s">
        <v>11</v>
      </c>
      <c r="D1154" s="88" t="str">
        <f>Tabla8[[#This Row],[Numero Documento]]&amp;Tabla8[[#This Row],[PROG]]&amp;LEFT(Tabla8[[#This Row],[Tipo Empleado]],3)</f>
        <v>0330008380901FIJ</v>
      </c>
      <c r="E1154" s="87" t="s">
        <v>779</v>
      </c>
      <c r="F1154" s="54" t="s">
        <v>111</v>
      </c>
      <c r="G1154" s="87" t="s">
        <v>2581</v>
      </c>
      <c r="H1154" s="87" t="s">
        <v>1701</v>
      </c>
      <c r="I1154" s="55" t="s">
        <v>1445</v>
      </c>
      <c r="J1154" s="54" t="s">
        <v>2583</v>
      </c>
      <c r="K1154" s="90" t="str">
        <f t="shared" si="17"/>
        <v>M</v>
      </c>
      <c r="L1154">
        <v>807</v>
      </c>
    </row>
    <row r="1155" spans="1:12" hidden="1">
      <c r="A1155" s="81" t="s">
        <v>1840</v>
      </c>
      <c r="B1155" s="88" t="str">
        <f>_xlfn.XLOOKUP(Tabla8[[#This Row],[Codigo Area Liquidacion]],TBLAREA[PLANTA],TBLAREA[PROG])</f>
        <v>01</v>
      </c>
      <c r="C1155" s="54" t="s">
        <v>11</v>
      </c>
      <c r="D1155" s="88" t="str">
        <f>Tabla8[[#This Row],[Numero Documento]]&amp;Tabla8[[#This Row],[PROG]]&amp;LEFT(Tabla8[[#This Row],[Tipo Empleado]],3)</f>
        <v>0340019582601FIJ</v>
      </c>
      <c r="E1155" s="87" t="s">
        <v>785</v>
      </c>
      <c r="F1155" s="54" t="s">
        <v>75</v>
      </c>
      <c r="G1155" s="87" t="s">
        <v>2581</v>
      </c>
      <c r="H1155" s="87" t="s">
        <v>1701</v>
      </c>
      <c r="I1155" s="55" t="s">
        <v>1445</v>
      </c>
      <c r="J1155" s="54" t="s">
        <v>2583</v>
      </c>
      <c r="K1155" s="90" t="str">
        <f t="shared" si="17"/>
        <v>M</v>
      </c>
      <c r="L1155">
        <v>809</v>
      </c>
    </row>
    <row r="1156" spans="1:12" hidden="1">
      <c r="A1156" s="81" t="s">
        <v>1770</v>
      </c>
      <c r="B1156" s="88" t="str">
        <f>_xlfn.XLOOKUP(Tabla8[[#This Row],[Codigo Area Liquidacion]],TBLAREA[PLANTA],TBLAREA[PROG])</f>
        <v>01</v>
      </c>
      <c r="C1156" s="54" t="s">
        <v>11</v>
      </c>
      <c r="D1156" s="88" t="str">
        <f>Tabla8[[#This Row],[Numero Documento]]&amp;Tabla8[[#This Row],[PROG]]&amp;LEFT(Tabla8[[#This Row],[Tipo Empleado]],3)</f>
        <v>0370024334201FIJ</v>
      </c>
      <c r="E1156" s="87" t="s">
        <v>642</v>
      </c>
      <c r="F1156" s="54" t="s">
        <v>69</v>
      </c>
      <c r="G1156" s="87" t="s">
        <v>2581</v>
      </c>
      <c r="H1156" s="87" t="s">
        <v>1701</v>
      </c>
      <c r="I1156" s="55" t="s">
        <v>1445</v>
      </c>
      <c r="J1156" s="54" t="s">
        <v>2584</v>
      </c>
      <c r="K1156" s="90" t="str">
        <f t="shared" ref="K1156:K1219" si="18">LEFT(J1156,1)</f>
        <v>F</v>
      </c>
      <c r="L1156">
        <v>817</v>
      </c>
    </row>
    <row r="1157" spans="1:12" hidden="1">
      <c r="A1157" s="81" t="s">
        <v>1165</v>
      </c>
      <c r="B1157" s="88" t="str">
        <f>_xlfn.XLOOKUP(Tabla8[[#This Row],[Codigo Area Liquidacion]],TBLAREA[PLANTA],TBLAREA[PROG])</f>
        <v>01</v>
      </c>
      <c r="C1157" s="54" t="s">
        <v>11</v>
      </c>
      <c r="D1157" s="88" t="str">
        <f>Tabla8[[#This Row],[Numero Documento]]&amp;Tabla8[[#This Row],[PROG]]&amp;LEFT(Tabla8[[#This Row],[Tipo Empleado]],3)</f>
        <v>0470089007401FIJ</v>
      </c>
      <c r="E1157" s="87" t="s">
        <v>565</v>
      </c>
      <c r="F1157" s="54" t="s">
        <v>10</v>
      </c>
      <c r="G1157" s="87" t="s">
        <v>2581</v>
      </c>
      <c r="H1157" s="87" t="s">
        <v>1701</v>
      </c>
      <c r="I1157" s="55" t="s">
        <v>1445</v>
      </c>
      <c r="J1157" s="54" t="s">
        <v>2584</v>
      </c>
      <c r="K1157" s="90" t="str">
        <f t="shared" si="18"/>
        <v>F</v>
      </c>
      <c r="L1157">
        <v>860</v>
      </c>
    </row>
    <row r="1158" spans="1:12" hidden="1">
      <c r="A1158" s="81" t="s">
        <v>2968</v>
      </c>
      <c r="B1158" s="88" t="str">
        <f>_xlfn.XLOOKUP(Tabla8[[#This Row],[Codigo Area Liquidacion]],TBLAREA[PLANTA],TBLAREA[PROG])</f>
        <v>01</v>
      </c>
      <c r="C1158" s="54" t="s">
        <v>2510</v>
      </c>
      <c r="D1158" s="88" t="str">
        <f>Tabla8[[#This Row],[Numero Documento]]&amp;Tabla8[[#This Row],[PROG]]&amp;LEFT(Tabla8[[#This Row],[Tipo Empleado]],3)</f>
        <v>0490035608201EMP</v>
      </c>
      <c r="E1158" s="87" t="s">
        <v>2967</v>
      </c>
      <c r="F1158" s="54" t="s">
        <v>75</v>
      </c>
      <c r="G1158" s="87" t="s">
        <v>2581</v>
      </c>
      <c r="H1158" s="87" t="s">
        <v>1701</v>
      </c>
      <c r="I1158" s="55" t="s">
        <v>1445</v>
      </c>
      <c r="J1158" s="54" t="s">
        <v>2583</v>
      </c>
      <c r="K1158" s="90" t="str">
        <f t="shared" si="18"/>
        <v>M</v>
      </c>
      <c r="L1158">
        <v>876</v>
      </c>
    </row>
    <row r="1159" spans="1:12" hidden="1">
      <c r="A1159" s="81" t="s">
        <v>1899</v>
      </c>
      <c r="B1159" s="88" t="str">
        <f>_xlfn.XLOOKUP(Tabla8[[#This Row],[Codigo Area Liquidacion]],TBLAREA[PLANTA],TBLAREA[PROG])</f>
        <v>01</v>
      </c>
      <c r="C1159" s="54" t="s">
        <v>11</v>
      </c>
      <c r="D1159" s="88" t="str">
        <f>Tabla8[[#This Row],[Numero Documento]]&amp;Tabla8[[#This Row],[PROG]]&amp;LEFT(Tabla8[[#This Row],[Tipo Empleado]],3)</f>
        <v>0540087354201FIJ</v>
      </c>
      <c r="E1159" s="87" t="s">
        <v>797</v>
      </c>
      <c r="F1159" s="54" t="s">
        <v>798</v>
      </c>
      <c r="G1159" s="87" t="s">
        <v>2581</v>
      </c>
      <c r="H1159" s="87" t="s">
        <v>1701</v>
      </c>
      <c r="I1159" s="55" t="s">
        <v>1445</v>
      </c>
      <c r="J1159" s="54" t="s">
        <v>2583</v>
      </c>
      <c r="K1159" s="90" t="str">
        <f t="shared" si="18"/>
        <v>M</v>
      </c>
      <c r="L1159">
        <v>891</v>
      </c>
    </row>
    <row r="1160" spans="1:12" hidden="1">
      <c r="A1160" s="81" t="s">
        <v>2931</v>
      </c>
      <c r="B1160" s="88" t="str">
        <f>_xlfn.XLOOKUP(Tabla8[[#This Row],[Codigo Area Liquidacion]],TBLAREA[PLANTA],TBLAREA[PROG])</f>
        <v>01</v>
      </c>
      <c r="C1160" s="54" t="s">
        <v>2510</v>
      </c>
      <c r="D1160" s="88" t="str">
        <f>Tabla8[[#This Row],[Numero Documento]]&amp;Tabla8[[#This Row],[PROG]]&amp;LEFT(Tabla8[[#This Row],[Tipo Empleado]],3)</f>
        <v>0540147558601EMP</v>
      </c>
      <c r="E1160" s="87" t="s">
        <v>2930</v>
      </c>
      <c r="F1160" s="54" t="s">
        <v>75</v>
      </c>
      <c r="G1160" s="87" t="s">
        <v>2581</v>
      </c>
      <c r="H1160" s="87" t="s">
        <v>1701</v>
      </c>
      <c r="I1160" s="55" t="s">
        <v>1445</v>
      </c>
      <c r="J1160" s="54" t="s">
        <v>2583</v>
      </c>
      <c r="K1160" s="90" t="str">
        <f t="shared" si="18"/>
        <v>M</v>
      </c>
      <c r="L1160">
        <v>897</v>
      </c>
    </row>
    <row r="1161" spans="1:12" hidden="1">
      <c r="A1161" s="81" t="s">
        <v>1854</v>
      </c>
      <c r="B1161" s="88" t="str">
        <f>_xlfn.XLOOKUP(Tabla8[[#This Row],[Codigo Area Liquidacion]],TBLAREA[PLANTA],TBLAREA[PROG])</f>
        <v>01</v>
      </c>
      <c r="C1161" s="54" t="s">
        <v>11</v>
      </c>
      <c r="D1161" s="88" t="str">
        <f>Tabla8[[#This Row],[Numero Documento]]&amp;Tabla8[[#This Row],[PROG]]&amp;LEFT(Tabla8[[#This Row],[Tipo Empleado]],3)</f>
        <v>0550034389101FIJ</v>
      </c>
      <c r="E1161" s="87" t="s">
        <v>790</v>
      </c>
      <c r="F1161" s="54" t="s">
        <v>111</v>
      </c>
      <c r="G1161" s="87" t="s">
        <v>2581</v>
      </c>
      <c r="H1161" s="87" t="s">
        <v>1701</v>
      </c>
      <c r="I1161" s="55" t="s">
        <v>1445</v>
      </c>
      <c r="J1161" s="54" t="s">
        <v>2583</v>
      </c>
      <c r="K1161" s="90" t="str">
        <f t="shared" si="18"/>
        <v>M</v>
      </c>
      <c r="L1161">
        <v>900</v>
      </c>
    </row>
    <row r="1162" spans="1:12" hidden="1">
      <c r="A1162" s="81" t="s">
        <v>1932</v>
      </c>
      <c r="B1162" s="88" t="str">
        <f>_xlfn.XLOOKUP(Tabla8[[#This Row],[Codigo Area Liquidacion]],TBLAREA[PLANTA],TBLAREA[PROG])</f>
        <v>01</v>
      </c>
      <c r="C1162" s="54" t="s">
        <v>11</v>
      </c>
      <c r="D1162" s="88" t="str">
        <f>Tabla8[[#This Row],[Numero Documento]]&amp;Tabla8[[#This Row],[PROG]]&amp;LEFT(Tabla8[[#This Row],[Tipo Empleado]],3)</f>
        <v>0560156502001FIJ</v>
      </c>
      <c r="E1162" s="87" t="s">
        <v>805</v>
      </c>
      <c r="F1162" s="54" t="s">
        <v>59</v>
      </c>
      <c r="G1162" s="87" t="s">
        <v>2581</v>
      </c>
      <c r="H1162" s="87" t="s">
        <v>1701</v>
      </c>
      <c r="I1162" s="55" t="s">
        <v>1445</v>
      </c>
      <c r="J1162" s="54" t="s">
        <v>2583</v>
      </c>
      <c r="K1162" s="90" t="str">
        <f t="shared" si="18"/>
        <v>M</v>
      </c>
      <c r="L1162">
        <v>905</v>
      </c>
    </row>
    <row r="1163" spans="1:12" hidden="1">
      <c r="A1163" s="81" t="s">
        <v>2287</v>
      </c>
      <c r="B1163" s="88" t="str">
        <f>_xlfn.XLOOKUP(Tabla8[[#This Row],[Codigo Area Liquidacion]],TBLAREA[PLANTA],TBLAREA[PROG])</f>
        <v>01</v>
      </c>
      <c r="C1163" s="54" t="s">
        <v>2510</v>
      </c>
      <c r="D1163" s="88" t="str">
        <f>Tabla8[[#This Row],[Numero Documento]]&amp;Tabla8[[#This Row],[PROG]]&amp;LEFT(Tabla8[[#This Row],[Tipo Empleado]],3)</f>
        <v>0680039485701EMP</v>
      </c>
      <c r="E1163" s="87" t="s">
        <v>1403</v>
      </c>
      <c r="F1163" s="54" t="s">
        <v>102</v>
      </c>
      <c r="G1163" s="87" t="s">
        <v>2581</v>
      </c>
      <c r="H1163" s="87" t="s">
        <v>1701</v>
      </c>
      <c r="I1163" s="55" t="s">
        <v>1445</v>
      </c>
      <c r="J1163" s="54" t="s">
        <v>2583</v>
      </c>
      <c r="K1163" s="90" t="str">
        <f t="shared" si="18"/>
        <v>M</v>
      </c>
      <c r="L1163">
        <v>917</v>
      </c>
    </row>
    <row r="1164" spans="1:12" hidden="1">
      <c r="A1164" s="81" t="s">
        <v>1878</v>
      </c>
      <c r="B1164" s="88" t="str">
        <f>_xlfn.XLOOKUP(Tabla8[[#This Row],[Codigo Area Liquidacion]],TBLAREA[PLANTA],TBLAREA[PROG])</f>
        <v>01</v>
      </c>
      <c r="C1164" s="54" t="s">
        <v>11</v>
      </c>
      <c r="D1164" s="88" t="str">
        <f>Tabla8[[#This Row],[Numero Documento]]&amp;Tabla8[[#This Row],[PROG]]&amp;LEFT(Tabla8[[#This Row],[Tipo Empleado]],3)</f>
        <v>0730012313501FIJ</v>
      </c>
      <c r="E1164" s="87" t="s">
        <v>12</v>
      </c>
      <c r="F1164" s="54" t="s">
        <v>13</v>
      </c>
      <c r="G1164" s="87" t="s">
        <v>2581</v>
      </c>
      <c r="H1164" s="87" t="s">
        <v>1701</v>
      </c>
      <c r="I1164" s="55" t="s">
        <v>1445</v>
      </c>
      <c r="J1164" s="54" t="s">
        <v>2583</v>
      </c>
      <c r="K1164" s="90" t="str">
        <f t="shared" si="18"/>
        <v>M</v>
      </c>
      <c r="L1164">
        <v>928</v>
      </c>
    </row>
    <row r="1165" spans="1:12" hidden="1">
      <c r="A1165" s="81" t="s">
        <v>1778</v>
      </c>
      <c r="B1165" s="88" t="str">
        <f>_xlfn.XLOOKUP(Tabla8[[#This Row],[Codigo Area Liquidacion]],TBLAREA[PLANTA],TBLAREA[PROG])</f>
        <v>01</v>
      </c>
      <c r="C1165" s="54" t="s">
        <v>11</v>
      </c>
      <c r="D1165" s="88" t="str">
        <f>Tabla8[[#This Row],[Numero Documento]]&amp;Tabla8[[#This Row],[PROG]]&amp;LEFT(Tabla8[[#This Row],[Tipo Empleado]],3)</f>
        <v>0810000857501FIJ</v>
      </c>
      <c r="E1165" s="87" t="s">
        <v>577</v>
      </c>
      <c r="F1165" s="54" t="s">
        <v>8</v>
      </c>
      <c r="G1165" s="87" t="s">
        <v>2581</v>
      </c>
      <c r="H1165" s="87" t="s">
        <v>1701</v>
      </c>
      <c r="I1165" s="55" t="s">
        <v>1445</v>
      </c>
      <c r="J1165" s="54" t="s">
        <v>2584</v>
      </c>
      <c r="K1165" s="90" t="str">
        <f t="shared" si="18"/>
        <v>F</v>
      </c>
      <c r="L1165">
        <v>939</v>
      </c>
    </row>
    <row r="1166" spans="1:12" hidden="1">
      <c r="A1166" s="81" t="s">
        <v>1820</v>
      </c>
      <c r="B1166" s="88" t="str">
        <f>_xlfn.XLOOKUP(Tabla8[[#This Row],[Codigo Area Liquidacion]],TBLAREA[PLANTA],TBLAREA[PROG])</f>
        <v>01</v>
      </c>
      <c r="C1166" s="54" t="s">
        <v>11</v>
      </c>
      <c r="D1166" s="88" t="str">
        <f>Tabla8[[#This Row],[Numero Documento]]&amp;Tabla8[[#This Row],[PROG]]&amp;LEFT(Tabla8[[#This Row],[Tipo Empleado]],3)</f>
        <v>0810005341501FIJ</v>
      </c>
      <c r="E1166" s="87" t="s">
        <v>784</v>
      </c>
      <c r="F1166" s="54" t="s">
        <v>111</v>
      </c>
      <c r="G1166" s="87" t="s">
        <v>2581</v>
      </c>
      <c r="H1166" s="87" t="s">
        <v>1701</v>
      </c>
      <c r="I1166" s="55" t="s">
        <v>1445</v>
      </c>
      <c r="J1166" s="54" t="s">
        <v>2583</v>
      </c>
      <c r="K1166" s="90" t="str">
        <f t="shared" si="18"/>
        <v>M</v>
      </c>
      <c r="L1166">
        <v>940</v>
      </c>
    </row>
    <row r="1167" spans="1:12" hidden="1">
      <c r="A1167" s="81" t="s">
        <v>1799</v>
      </c>
      <c r="B1167" s="88" t="str">
        <f>_xlfn.XLOOKUP(Tabla8[[#This Row],[Codigo Area Liquidacion]],TBLAREA[PLANTA],TBLAREA[PROG])</f>
        <v>01</v>
      </c>
      <c r="C1167" s="54" t="s">
        <v>11</v>
      </c>
      <c r="D1167" s="88" t="str">
        <f>Tabla8[[#This Row],[Numero Documento]]&amp;Tabla8[[#This Row],[PROG]]&amp;LEFT(Tabla8[[#This Row],[Tipo Empleado]],3)</f>
        <v>0930012317201FIJ</v>
      </c>
      <c r="E1167" s="87" t="s">
        <v>780</v>
      </c>
      <c r="F1167" s="54" t="s">
        <v>75</v>
      </c>
      <c r="G1167" s="87" t="s">
        <v>2581</v>
      </c>
      <c r="H1167" s="87" t="s">
        <v>1701</v>
      </c>
      <c r="I1167" s="55" t="s">
        <v>1445</v>
      </c>
      <c r="J1167" s="54" t="s">
        <v>2584</v>
      </c>
      <c r="K1167" s="90" t="str">
        <f t="shared" si="18"/>
        <v>F</v>
      </c>
      <c r="L1167">
        <v>952</v>
      </c>
    </row>
    <row r="1168" spans="1:12" hidden="1">
      <c r="A1168" s="81" t="s">
        <v>1784</v>
      </c>
      <c r="B1168" s="88" t="str">
        <f>_xlfn.XLOOKUP(Tabla8[[#This Row],[Codigo Area Liquidacion]],TBLAREA[PLANTA],TBLAREA[PROG])</f>
        <v>01</v>
      </c>
      <c r="C1168" s="54" t="s">
        <v>11</v>
      </c>
      <c r="D1168" s="88" t="str">
        <f>Tabla8[[#This Row],[Numero Documento]]&amp;Tabla8[[#This Row],[PROG]]&amp;LEFT(Tabla8[[#This Row],[Tipo Empleado]],3)</f>
        <v>0930026327501FIJ</v>
      </c>
      <c r="E1168" s="87" t="s">
        <v>778</v>
      </c>
      <c r="F1168" s="54" t="s">
        <v>100</v>
      </c>
      <c r="G1168" s="87" t="s">
        <v>2581</v>
      </c>
      <c r="H1168" s="87" t="s">
        <v>1701</v>
      </c>
      <c r="I1168" s="55" t="s">
        <v>1445</v>
      </c>
      <c r="J1168" s="54" t="s">
        <v>2583</v>
      </c>
      <c r="K1168" s="90" t="str">
        <f t="shared" si="18"/>
        <v>M</v>
      </c>
      <c r="L1168">
        <v>953</v>
      </c>
    </row>
    <row r="1169" spans="1:12" hidden="1">
      <c r="A1169" s="81" t="s">
        <v>1961</v>
      </c>
      <c r="B1169" s="88" t="str">
        <f>_xlfn.XLOOKUP(Tabla8[[#This Row],[Codigo Area Liquidacion]],TBLAREA[PLANTA],TBLAREA[PROG])</f>
        <v>01</v>
      </c>
      <c r="C1169" s="54" t="s">
        <v>11</v>
      </c>
      <c r="D1169" s="88" t="str">
        <f>Tabla8[[#This Row],[Numero Documento]]&amp;Tabla8[[#This Row],[PROG]]&amp;LEFT(Tabla8[[#This Row],[Tipo Empleado]],3)</f>
        <v>0930064050601FIJ</v>
      </c>
      <c r="E1169" s="87" t="s">
        <v>808</v>
      </c>
      <c r="F1169" s="54" t="s">
        <v>111</v>
      </c>
      <c r="G1169" s="87" t="s">
        <v>2581</v>
      </c>
      <c r="H1169" s="87" t="s">
        <v>1701</v>
      </c>
      <c r="I1169" s="55" t="s">
        <v>1445</v>
      </c>
      <c r="J1169" s="54" t="s">
        <v>2583</v>
      </c>
      <c r="K1169" s="90" t="str">
        <f t="shared" si="18"/>
        <v>M</v>
      </c>
      <c r="L1169">
        <v>957</v>
      </c>
    </row>
    <row r="1170" spans="1:12" hidden="1">
      <c r="A1170" s="81" t="s">
        <v>1843</v>
      </c>
      <c r="B1170" s="88" t="str">
        <f>_xlfn.XLOOKUP(Tabla8[[#This Row],[Codigo Area Liquidacion]],TBLAREA[PLANTA],TBLAREA[PROG])</f>
        <v>01</v>
      </c>
      <c r="C1170" s="54" t="s">
        <v>11</v>
      </c>
      <c r="D1170" s="88" t="str">
        <f>Tabla8[[#This Row],[Numero Documento]]&amp;Tabla8[[#This Row],[PROG]]&amp;LEFT(Tabla8[[#This Row],[Tipo Empleado]],3)</f>
        <v>0930067702901FIJ</v>
      </c>
      <c r="E1170" s="87" t="s">
        <v>787</v>
      </c>
      <c r="F1170" s="54" t="s">
        <v>75</v>
      </c>
      <c r="G1170" s="87" t="s">
        <v>2581</v>
      </c>
      <c r="H1170" s="87" t="s">
        <v>1701</v>
      </c>
      <c r="I1170" s="55" t="s">
        <v>1445</v>
      </c>
      <c r="J1170" s="54" t="s">
        <v>2584</v>
      </c>
      <c r="K1170" s="90" t="str">
        <f t="shared" si="18"/>
        <v>F</v>
      </c>
      <c r="L1170">
        <v>958</v>
      </c>
    </row>
    <row r="1171" spans="1:12" hidden="1">
      <c r="A1171" s="81" t="s">
        <v>2992</v>
      </c>
      <c r="B1171" s="88" t="str">
        <f>_xlfn.XLOOKUP(Tabla8[[#This Row],[Codigo Area Liquidacion]],TBLAREA[PLANTA],TBLAREA[PROG])</f>
        <v>01</v>
      </c>
      <c r="C1171" s="54" t="s">
        <v>2510</v>
      </c>
      <c r="D1171" s="88" t="str">
        <f>Tabla8[[#This Row],[Numero Documento]]&amp;Tabla8[[#This Row],[PROG]]&amp;LEFT(Tabla8[[#This Row],[Tipo Empleado]],3)</f>
        <v>0970012483801EMP</v>
      </c>
      <c r="E1171" s="87" t="s">
        <v>2991</v>
      </c>
      <c r="F1171" s="54" t="s">
        <v>75</v>
      </c>
      <c r="G1171" s="87" t="s">
        <v>2581</v>
      </c>
      <c r="H1171" s="87" t="s">
        <v>1701</v>
      </c>
      <c r="I1171" s="55" t="s">
        <v>1445</v>
      </c>
      <c r="J1171" s="54" t="s">
        <v>2583</v>
      </c>
      <c r="K1171" s="90" t="str">
        <f t="shared" si="18"/>
        <v>M</v>
      </c>
      <c r="L1171">
        <v>964</v>
      </c>
    </row>
    <row r="1172" spans="1:12" hidden="1">
      <c r="A1172" s="81" t="s">
        <v>3253</v>
      </c>
      <c r="B1172" s="88" t="str">
        <f>_xlfn.XLOOKUP(Tabla8[[#This Row],[Codigo Area Liquidacion]],TBLAREA[PLANTA],TBLAREA[PROG])</f>
        <v>01</v>
      </c>
      <c r="C1172" s="54" t="s">
        <v>11</v>
      </c>
      <c r="D1172" s="88" t="str">
        <f>Tabla8[[#This Row],[Numero Documento]]&amp;Tabla8[[#This Row],[PROG]]&amp;LEFT(Tabla8[[#This Row],[Tipo Empleado]],3)</f>
        <v>2230003007301FIJ</v>
      </c>
      <c r="E1172" s="87" t="s">
        <v>3252</v>
      </c>
      <c r="F1172" s="54" t="s">
        <v>10</v>
      </c>
      <c r="G1172" s="87" t="s">
        <v>2581</v>
      </c>
      <c r="H1172" s="87" t="s">
        <v>1701</v>
      </c>
      <c r="I1172" s="55" t="s">
        <v>1445</v>
      </c>
      <c r="J1172" s="54" t="s">
        <v>2584</v>
      </c>
      <c r="K1172" s="90" t="str">
        <f t="shared" si="18"/>
        <v>F</v>
      </c>
      <c r="L1172">
        <v>975</v>
      </c>
    </row>
    <row r="1173" spans="1:12" hidden="1">
      <c r="A1173" s="81" t="s">
        <v>1890</v>
      </c>
      <c r="B1173" s="88" t="str">
        <f>_xlfn.XLOOKUP(Tabla8[[#This Row],[Codigo Area Liquidacion]],TBLAREA[PLANTA],TBLAREA[PROG])</f>
        <v>01</v>
      </c>
      <c r="C1173" s="54" t="s">
        <v>11</v>
      </c>
      <c r="D1173" s="88" t="str">
        <f>Tabla8[[#This Row],[Numero Documento]]&amp;Tabla8[[#This Row],[PROG]]&amp;LEFT(Tabla8[[#This Row],[Tipo Empleado]],3)</f>
        <v>2250010067601FIJ</v>
      </c>
      <c r="E1173" s="87" t="s">
        <v>796</v>
      </c>
      <c r="F1173" s="54" t="s">
        <v>111</v>
      </c>
      <c r="G1173" s="87" t="s">
        <v>2581</v>
      </c>
      <c r="H1173" s="87" t="s">
        <v>1701</v>
      </c>
      <c r="I1173" s="55" t="s">
        <v>1445</v>
      </c>
      <c r="J1173" s="54" t="s">
        <v>2583</v>
      </c>
      <c r="K1173" s="90" t="str">
        <f t="shared" si="18"/>
        <v>M</v>
      </c>
      <c r="L1173">
        <v>1026</v>
      </c>
    </row>
    <row r="1174" spans="1:12" hidden="1">
      <c r="A1174" s="81" t="s">
        <v>1968</v>
      </c>
      <c r="B1174" s="88" t="str">
        <f>_xlfn.XLOOKUP(Tabla8[[#This Row],[Codigo Area Liquidacion]],TBLAREA[PLANTA],TBLAREA[PROG])</f>
        <v>01</v>
      </c>
      <c r="C1174" s="54" t="s">
        <v>11</v>
      </c>
      <c r="D1174" s="88" t="str">
        <f>Tabla8[[#This Row],[Numero Documento]]&amp;Tabla8[[#This Row],[PROG]]&amp;LEFT(Tabla8[[#This Row],[Tipo Empleado]],3)</f>
        <v>2250068433101FIJ</v>
      </c>
      <c r="E1174" s="87" t="s">
        <v>1030</v>
      </c>
      <c r="F1174" s="54" t="s">
        <v>10</v>
      </c>
      <c r="G1174" s="87" t="s">
        <v>2581</v>
      </c>
      <c r="H1174" s="87" t="s">
        <v>1701</v>
      </c>
      <c r="I1174" s="55" t="s">
        <v>1445</v>
      </c>
      <c r="J1174" s="54" t="s">
        <v>2584</v>
      </c>
      <c r="K1174" s="90" t="str">
        <f t="shared" si="18"/>
        <v>F</v>
      </c>
      <c r="L1174">
        <v>1042</v>
      </c>
    </row>
    <row r="1175" spans="1:12" hidden="1">
      <c r="A1175" s="81" t="s">
        <v>3251</v>
      </c>
      <c r="B1175" s="88" t="str">
        <f>_xlfn.XLOOKUP(Tabla8[[#This Row],[Codigo Area Liquidacion]],TBLAREA[PLANTA],TBLAREA[PROG])</f>
        <v>01</v>
      </c>
      <c r="C1175" s="54" t="s">
        <v>11</v>
      </c>
      <c r="D1175" s="88" t="str">
        <f>Tabla8[[#This Row],[Numero Documento]]&amp;Tabla8[[#This Row],[PROG]]&amp;LEFT(Tabla8[[#This Row],[Tipo Empleado]],3)</f>
        <v>4021029603001FIJ</v>
      </c>
      <c r="E1175" s="87" t="s">
        <v>3250</v>
      </c>
      <c r="F1175" s="54" t="s">
        <v>8</v>
      </c>
      <c r="G1175" s="87" t="s">
        <v>2581</v>
      </c>
      <c r="H1175" s="87" t="s">
        <v>1701</v>
      </c>
      <c r="I1175" s="55" t="s">
        <v>1445</v>
      </c>
      <c r="J1175" s="54" t="s">
        <v>2584</v>
      </c>
      <c r="K1175" s="90" t="str">
        <f t="shared" si="18"/>
        <v>F</v>
      </c>
      <c r="L1175">
        <v>1070</v>
      </c>
    </row>
    <row r="1176" spans="1:12" hidden="1">
      <c r="A1176" s="81" t="s">
        <v>2814</v>
      </c>
      <c r="B1176" s="88" t="str">
        <f>_xlfn.XLOOKUP(Tabla8[[#This Row],[Codigo Area Liquidacion]],TBLAREA[PLANTA],TBLAREA[PROG])</f>
        <v>01</v>
      </c>
      <c r="C1176" s="54" t="s">
        <v>11</v>
      </c>
      <c r="D1176" s="88" t="str">
        <f>Tabla8[[#This Row],[Numero Documento]]&amp;Tabla8[[#This Row],[PROG]]&amp;LEFT(Tabla8[[#This Row],[Tipo Empleado]],3)</f>
        <v>4021250075101FIJ</v>
      </c>
      <c r="E1176" s="87" t="s">
        <v>2813</v>
      </c>
      <c r="F1176" s="54" t="s">
        <v>360</v>
      </c>
      <c r="G1176" s="87" t="s">
        <v>2581</v>
      </c>
      <c r="H1176" s="87" t="s">
        <v>1701</v>
      </c>
      <c r="I1176" s="55" t="s">
        <v>1445</v>
      </c>
      <c r="J1176" s="54" t="s">
        <v>2584</v>
      </c>
      <c r="K1176" s="90" t="str">
        <f t="shared" si="18"/>
        <v>F</v>
      </c>
      <c r="L1176">
        <v>1078</v>
      </c>
    </row>
    <row r="1177" spans="1:12" hidden="1">
      <c r="A1177" s="81" t="s">
        <v>2380</v>
      </c>
      <c r="B1177" s="88" t="str">
        <f>_xlfn.XLOOKUP(Tabla8[[#This Row],[Codigo Area Liquidacion]],TBLAREA[PLANTA],TBLAREA[PROG])</f>
        <v>01</v>
      </c>
      <c r="C1177" s="54" t="s">
        <v>2510</v>
      </c>
      <c r="D1177" s="88" t="str">
        <f>Tabla8[[#This Row],[Numero Documento]]&amp;Tabla8[[#This Row],[PROG]]&amp;LEFT(Tabla8[[#This Row],[Tipo Empleado]],3)</f>
        <v>4021268572701EMP</v>
      </c>
      <c r="E1177" s="87" t="s">
        <v>1421</v>
      </c>
      <c r="F1177" s="54" t="s">
        <v>110</v>
      </c>
      <c r="G1177" s="87" t="s">
        <v>2581</v>
      </c>
      <c r="H1177" s="87" t="s">
        <v>1701</v>
      </c>
      <c r="I1177" s="55" t="s">
        <v>1445</v>
      </c>
      <c r="J1177" s="54" t="s">
        <v>2583</v>
      </c>
      <c r="K1177" s="90" t="str">
        <f t="shared" si="18"/>
        <v>M</v>
      </c>
      <c r="L1177">
        <v>1080</v>
      </c>
    </row>
    <row r="1178" spans="1:12" hidden="1">
      <c r="A1178" s="81" t="s">
        <v>1867</v>
      </c>
      <c r="B1178" s="88" t="str">
        <f>_xlfn.XLOOKUP(Tabla8[[#This Row],[Codigo Area Liquidacion]],TBLAREA[PLANTA],TBLAREA[PROG])</f>
        <v>01</v>
      </c>
      <c r="C1178" s="54" t="s">
        <v>11</v>
      </c>
      <c r="D1178" s="88" t="str">
        <f>Tabla8[[#This Row],[Numero Documento]]&amp;Tabla8[[#This Row],[PROG]]&amp;LEFT(Tabla8[[#This Row],[Tipo Empleado]],3)</f>
        <v>4022105053301FIJ</v>
      </c>
      <c r="E1178" s="87" t="s">
        <v>791</v>
      </c>
      <c r="F1178" s="54" t="s">
        <v>75</v>
      </c>
      <c r="G1178" s="87" t="s">
        <v>2581</v>
      </c>
      <c r="H1178" s="87" t="s">
        <v>1701</v>
      </c>
      <c r="I1178" s="55" t="s">
        <v>1445</v>
      </c>
      <c r="J1178" s="54" t="s">
        <v>2583</v>
      </c>
      <c r="K1178" s="90" t="str">
        <f t="shared" si="18"/>
        <v>M</v>
      </c>
      <c r="L1178">
        <v>1111</v>
      </c>
    </row>
    <row r="1179" spans="1:12" hidden="1">
      <c r="A1179" s="81" t="s">
        <v>2889</v>
      </c>
      <c r="B1179" s="88" t="str">
        <f>_xlfn.XLOOKUP(Tabla8[[#This Row],[Codigo Area Liquidacion]],TBLAREA[PLANTA],TBLAREA[PROG])</f>
        <v>01</v>
      </c>
      <c r="C1179" s="54" t="s">
        <v>2510</v>
      </c>
      <c r="D1179" s="88" t="str">
        <f>Tabla8[[#This Row],[Numero Documento]]&amp;Tabla8[[#This Row],[PROG]]&amp;LEFT(Tabla8[[#This Row],[Tipo Empleado]],3)</f>
        <v>4022203758801EMP</v>
      </c>
      <c r="E1179" s="87" t="s">
        <v>2888</v>
      </c>
      <c r="F1179" s="54" t="s">
        <v>75</v>
      </c>
      <c r="G1179" s="87" t="s">
        <v>2581</v>
      </c>
      <c r="H1179" s="87" t="s">
        <v>1701</v>
      </c>
      <c r="I1179" s="55" t="s">
        <v>1445</v>
      </c>
      <c r="J1179" s="54" t="s">
        <v>2583</v>
      </c>
      <c r="K1179" s="90" t="str">
        <f t="shared" si="18"/>
        <v>M</v>
      </c>
      <c r="L1179">
        <v>1124</v>
      </c>
    </row>
    <row r="1180" spans="1:12" hidden="1">
      <c r="A1180" s="81" t="s">
        <v>2901</v>
      </c>
      <c r="B1180" s="88" t="str">
        <f>_xlfn.XLOOKUP(Tabla8[[#This Row],[Codigo Area Liquidacion]],TBLAREA[PLANTA],TBLAREA[PROG])</f>
        <v>01</v>
      </c>
      <c r="C1180" s="54" t="s">
        <v>2510</v>
      </c>
      <c r="D1180" s="88" t="str">
        <f>Tabla8[[#This Row],[Numero Documento]]&amp;Tabla8[[#This Row],[PROG]]&amp;LEFT(Tabla8[[#This Row],[Tipo Empleado]],3)</f>
        <v>4022278805701EMP</v>
      </c>
      <c r="E1180" s="87" t="s">
        <v>2900</v>
      </c>
      <c r="F1180" s="54" t="s">
        <v>75</v>
      </c>
      <c r="G1180" s="87" t="s">
        <v>2581</v>
      </c>
      <c r="H1180" s="87" t="s">
        <v>1701</v>
      </c>
      <c r="I1180" s="55" t="s">
        <v>1445</v>
      </c>
      <c r="J1180" s="54" t="s">
        <v>2583</v>
      </c>
      <c r="K1180" s="90" t="str">
        <f t="shared" si="18"/>
        <v>M</v>
      </c>
      <c r="L1180">
        <v>1136</v>
      </c>
    </row>
    <row r="1181" spans="1:12" hidden="1">
      <c r="A1181" s="81" t="s">
        <v>1939</v>
      </c>
      <c r="B1181" s="88" t="str">
        <f>_xlfn.XLOOKUP(Tabla8[[#This Row],[Codigo Area Liquidacion]],TBLAREA[PLANTA],TBLAREA[PROG])</f>
        <v>01</v>
      </c>
      <c r="C1181" s="54" t="s">
        <v>11</v>
      </c>
      <c r="D1181" s="88" t="str">
        <f>Tabla8[[#This Row],[Numero Documento]]&amp;Tabla8[[#This Row],[PROG]]&amp;LEFT(Tabla8[[#This Row],[Tipo Empleado]],3)</f>
        <v>4022355915001FIJ</v>
      </c>
      <c r="E1181" s="87" t="s">
        <v>806</v>
      </c>
      <c r="F1181" s="54" t="s">
        <v>59</v>
      </c>
      <c r="G1181" s="87" t="s">
        <v>2581</v>
      </c>
      <c r="H1181" s="87" t="s">
        <v>1701</v>
      </c>
      <c r="I1181" s="55" t="s">
        <v>1445</v>
      </c>
      <c r="J1181" s="54" t="s">
        <v>2583</v>
      </c>
      <c r="K1181" s="90" t="str">
        <f t="shared" si="18"/>
        <v>M</v>
      </c>
      <c r="L1181">
        <v>1149</v>
      </c>
    </row>
    <row r="1182" spans="1:12" hidden="1">
      <c r="A1182" s="81" t="s">
        <v>1935</v>
      </c>
      <c r="B1182" s="88" t="str">
        <f>_xlfn.XLOOKUP(Tabla8[[#This Row],[Codigo Area Liquidacion]],TBLAREA[PLANTA],TBLAREA[PROG])</f>
        <v>01</v>
      </c>
      <c r="C1182" s="54" t="s">
        <v>11</v>
      </c>
      <c r="D1182" s="88" t="str">
        <f>Tabla8[[#This Row],[Numero Documento]]&amp;Tabla8[[#This Row],[PROG]]&amp;LEFT(Tabla8[[#This Row],[Tipo Empleado]],3)</f>
        <v>4022477175401FIJ</v>
      </c>
      <c r="E1182" s="87" t="s">
        <v>1738</v>
      </c>
      <c r="F1182" s="54" t="s">
        <v>55</v>
      </c>
      <c r="G1182" s="87" t="s">
        <v>2581</v>
      </c>
      <c r="H1182" s="87" t="s">
        <v>1701</v>
      </c>
      <c r="I1182" s="55" t="s">
        <v>1445</v>
      </c>
      <c r="J1182" s="54" t="s">
        <v>2584</v>
      </c>
      <c r="K1182" s="90" t="str">
        <f t="shared" si="18"/>
        <v>F</v>
      </c>
      <c r="L1182">
        <v>1160</v>
      </c>
    </row>
    <row r="1183" spans="1:12" hidden="1">
      <c r="A1183" s="81" t="s">
        <v>2786</v>
      </c>
      <c r="B1183" s="88" t="str">
        <f>_xlfn.XLOOKUP(Tabla8[[#This Row],[Codigo Area Liquidacion]],TBLAREA[PLANTA],TBLAREA[PROG])</f>
        <v>01</v>
      </c>
      <c r="C1183" s="54" t="s">
        <v>11</v>
      </c>
      <c r="D1183" s="88" t="str">
        <f>Tabla8[[#This Row],[Numero Documento]]&amp;Tabla8[[#This Row],[PROG]]&amp;LEFT(Tabla8[[#This Row],[Tipo Empleado]],3)</f>
        <v>4023018639301FIJ</v>
      </c>
      <c r="E1183" s="87" t="s">
        <v>2785</v>
      </c>
      <c r="F1183" s="54" t="s">
        <v>686</v>
      </c>
      <c r="G1183" s="87" t="s">
        <v>2581</v>
      </c>
      <c r="H1183" s="87" t="s">
        <v>1701</v>
      </c>
      <c r="I1183" s="55" t="s">
        <v>1445</v>
      </c>
      <c r="J1183" s="54" t="s">
        <v>2583</v>
      </c>
      <c r="K1183" s="90" t="str">
        <f t="shared" si="18"/>
        <v>M</v>
      </c>
      <c r="L1183">
        <v>1195</v>
      </c>
    </row>
    <row r="1184" spans="1:12" hidden="1">
      <c r="A1184" s="81" t="s">
        <v>2849</v>
      </c>
      <c r="B1184" s="88" t="str">
        <f>_xlfn.XLOOKUP(Tabla8[[#This Row],[Codigo Area Liquidacion]],TBLAREA[PLANTA],TBLAREA[PROG])</f>
        <v>01</v>
      </c>
      <c r="C1184" s="54" t="s">
        <v>2510</v>
      </c>
      <c r="D1184" s="88" t="str">
        <f>Tabla8[[#This Row],[Numero Documento]]&amp;Tabla8[[#This Row],[PROG]]&amp;LEFT(Tabla8[[#This Row],[Tipo Empleado]],3)</f>
        <v>4023075083401EMP</v>
      </c>
      <c r="E1184" s="87" t="s">
        <v>2848</v>
      </c>
      <c r="F1184" s="54" t="s">
        <v>75</v>
      </c>
      <c r="G1184" s="87" t="s">
        <v>2581</v>
      </c>
      <c r="H1184" s="87" t="s">
        <v>1701</v>
      </c>
      <c r="I1184" s="55" t="s">
        <v>1445</v>
      </c>
      <c r="J1184" s="54" t="s">
        <v>2584</v>
      </c>
      <c r="K1184" s="90" t="str">
        <f t="shared" si="18"/>
        <v>F</v>
      </c>
      <c r="L1184">
        <v>1197</v>
      </c>
    </row>
    <row r="1185" spans="1:12" hidden="1">
      <c r="A1185" s="81" t="s">
        <v>2923</v>
      </c>
      <c r="B1185" s="88" t="str">
        <f>_xlfn.XLOOKUP(Tabla8[[#This Row],[Codigo Area Liquidacion]],TBLAREA[PLANTA],TBLAREA[PROG])</f>
        <v>01</v>
      </c>
      <c r="C1185" s="54" t="s">
        <v>2510</v>
      </c>
      <c r="D1185" s="88" t="str">
        <f>Tabla8[[#This Row],[Numero Documento]]&amp;Tabla8[[#This Row],[PROG]]&amp;LEFT(Tabla8[[#This Row],[Tipo Empleado]],3)</f>
        <v>4023102233201EMP</v>
      </c>
      <c r="E1185" s="87" t="s">
        <v>2922</v>
      </c>
      <c r="F1185" s="54" t="s">
        <v>75</v>
      </c>
      <c r="G1185" s="87" t="s">
        <v>2581</v>
      </c>
      <c r="H1185" s="87" t="s">
        <v>1701</v>
      </c>
      <c r="I1185" s="55" t="s">
        <v>1445</v>
      </c>
      <c r="J1185" s="54" t="s">
        <v>2584</v>
      </c>
      <c r="K1185" s="90" t="str">
        <f t="shared" si="18"/>
        <v>F</v>
      </c>
      <c r="L1185">
        <v>1199</v>
      </c>
    </row>
    <row r="1186" spans="1:12" hidden="1">
      <c r="A1186" s="81" t="s">
        <v>2554</v>
      </c>
      <c r="B1186" s="88" t="str">
        <f>_xlfn.XLOOKUP(Tabla8[[#This Row],[Codigo Area Liquidacion]],TBLAREA[PLANTA],TBLAREA[PROG])</f>
        <v>01</v>
      </c>
      <c r="C1186" s="54" t="s">
        <v>11</v>
      </c>
      <c r="D1186" s="88" t="str">
        <f>Tabla8[[#This Row],[Numero Documento]]&amp;Tabla8[[#This Row],[PROG]]&amp;LEFT(Tabla8[[#This Row],[Tipo Empleado]],3)</f>
        <v>4023219791901FIJ</v>
      </c>
      <c r="E1186" s="87" t="s">
        <v>2553</v>
      </c>
      <c r="F1186" s="54" t="s">
        <v>10</v>
      </c>
      <c r="G1186" s="87" t="s">
        <v>2581</v>
      </c>
      <c r="H1186" s="87" t="s">
        <v>1701</v>
      </c>
      <c r="I1186" s="55" t="s">
        <v>1445</v>
      </c>
      <c r="J1186" s="54" t="s">
        <v>2584</v>
      </c>
      <c r="K1186" s="90" t="str">
        <f t="shared" si="18"/>
        <v>F</v>
      </c>
      <c r="L1186">
        <v>1201</v>
      </c>
    </row>
    <row r="1187" spans="1:12" hidden="1">
      <c r="A1187" s="81" t="s">
        <v>2710</v>
      </c>
      <c r="B1187" s="88" t="str">
        <f>_xlfn.XLOOKUP(Tabla8[[#This Row],[Codigo Area Liquidacion]],TBLAREA[PLANTA],TBLAREA[PROG])</f>
        <v>01</v>
      </c>
      <c r="C1187" s="54" t="s">
        <v>11</v>
      </c>
      <c r="D1187" s="88" t="str">
        <f>Tabla8[[#This Row],[Numero Documento]]&amp;Tabla8[[#This Row],[PROG]]&amp;LEFT(Tabla8[[#This Row],[Tipo Empleado]],3)</f>
        <v>4023329250301FIJ</v>
      </c>
      <c r="E1187" s="87" t="s">
        <v>2682</v>
      </c>
      <c r="F1187" s="54" t="s">
        <v>27</v>
      </c>
      <c r="G1187" s="87" t="s">
        <v>2581</v>
      </c>
      <c r="H1187" s="87" t="s">
        <v>1701</v>
      </c>
      <c r="I1187" s="55" t="s">
        <v>1445</v>
      </c>
      <c r="J1187" s="54" t="s">
        <v>2583</v>
      </c>
      <c r="K1187" s="90" t="str">
        <f t="shared" si="18"/>
        <v>M</v>
      </c>
      <c r="L1187">
        <v>1203</v>
      </c>
    </row>
    <row r="1188" spans="1:12" hidden="1">
      <c r="A1188" s="81" t="s">
        <v>2760</v>
      </c>
      <c r="B1188" s="88" t="str">
        <f>_xlfn.XLOOKUP(Tabla8[[#This Row],[Codigo Area Liquidacion]],TBLAREA[PLANTA],TBLAREA[PROG])</f>
        <v>01</v>
      </c>
      <c r="C1188" s="54" t="s">
        <v>2510</v>
      </c>
      <c r="D1188" s="88" t="str">
        <f>Tabla8[[#This Row],[Numero Documento]]&amp;Tabla8[[#This Row],[PROG]]&amp;LEFT(Tabla8[[#This Row],[Tipo Empleado]],3)</f>
        <v>4023616928601EMP</v>
      </c>
      <c r="E1188" s="87" t="s">
        <v>2759</v>
      </c>
      <c r="F1188" s="54" t="s">
        <v>75</v>
      </c>
      <c r="G1188" s="87" t="s">
        <v>2581</v>
      </c>
      <c r="H1188" s="87" t="s">
        <v>1701</v>
      </c>
      <c r="I1188" s="55" t="s">
        <v>1445</v>
      </c>
      <c r="J1188" s="54" t="s">
        <v>2584</v>
      </c>
      <c r="K1188" s="90" t="str">
        <f t="shared" si="18"/>
        <v>F</v>
      </c>
      <c r="L1188">
        <v>1209</v>
      </c>
    </row>
    <row r="1189" spans="1:12" hidden="1">
      <c r="A1189" s="81" t="s">
        <v>3068</v>
      </c>
      <c r="B1189" s="88" t="str">
        <f>_xlfn.XLOOKUP(Tabla8[[#This Row],[Codigo Area Liquidacion]],TBLAREA[PLANTA],TBLAREA[PROG])</f>
        <v>01</v>
      </c>
      <c r="C1189" s="54" t="s">
        <v>2510</v>
      </c>
      <c r="D1189" s="88" t="str">
        <f>Tabla8[[#This Row],[Numero Documento]]&amp;Tabla8[[#This Row],[PROG]]&amp;LEFT(Tabla8[[#This Row],[Tipo Empleado]],3)</f>
        <v>4023684757601EMP</v>
      </c>
      <c r="E1189" s="87" t="s">
        <v>3067</v>
      </c>
      <c r="F1189" s="54" t="s">
        <v>1004</v>
      </c>
      <c r="G1189" s="87" t="s">
        <v>2581</v>
      </c>
      <c r="H1189" s="87" t="s">
        <v>1701</v>
      </c>
      <c r="I1189" s="55" t="s">
        <v>1445</v>
      </c>
      <c r="J1189" s="54" t="s">
        <v>2584</v>
      </c>
      <c r="K1189" s="90" t="str">
        <f t="shared" si="18"/>
        <v>F</v>
      </c>
      <c r="L1189">
        <v>1210</v>
      </c>
    </row>
    <row r="1190" spans="1:12" hidden="1">
      <c r="A1190" s="82" t="s">
        <v>2836</v>
      </c>
      <c r="B1190" s="89" t="str">
        <f>_xlfn.XLOOKUP(Tabla8[[#This Row],[Codigo Area Liquidacion]],TBLAREA[PLANTA],TBLAREA[PROG])</f>
        <v>01</v>
      </c>
      <c r="C1190" s="54" t="s">
        <v>2510</v>
      </c>
      <c r="D1190" s="88" t="str">
        <f>Tabla8[[#This Row],[Numero Documento]]&amp;Tabla8[[#This Row],[PROG]]&amp;LEFT(Tabla8[[#This Row],[Tipo Empleado]],3)</f>
        <v>4024958017201EMP</v>
      </c>
      <c r="E1190" s="87" t="s">
        <v>2835</v>
      </c>
      <c r="F1190" s="54" t="s">
        <v>75</v>
      </c>
      <c r="G1190" s="87" t="s">
        <v>2581</v>
      </c>
      <c r="H1190" s="87" t="s">
        <v>1701</v>
      </c>
      <c r="I1190" s="55" t="s">
        <v>1445</v>
      </c>
      <c r="J1190" s="54" t="s">
        <v>2583</v>
      </c>
      <c r="K1190" s="90" t="str">
        <f t="shared" si="18"/>
        <v>M</v>
      </c>
      <c r="L1190">
        <v>1222</v>
      </c>
    </row>
    <row r="1191" spans="1:12" hidden="1">
      <c r="A1191" s="82" t="s">
        <v>1906</v>
      </c>
      <c r="B1191" s="89" t="str">
        <f>_xlfn.XLOOKUP(Tabla8[[#This Row],[Codigo Area Liquidacion]],TBLAREA[PLANTA],TBLAREA[PROG])</f>
        <v>01</v>
      </c>
      <c r="C1191" s="54" t="s">
        <v>11</v>
      </c>
      <c r="D1191" s="88" t="str">
        <f>Tabla8[[#This Row],[Numero Documento]]&amp;Tabla8[[#This Row],[PROG]]&amp;LEFT(Tabla8[[#This Row],[Tipo Empleado]],3)</f>
        <v>4022492447801FIJ</v>
      </c>
      <c r="E1191" s="87" t="s">
        <v>799</v>
      </c>
      <c r="F1191" s="54" t="s">
        <v>75</v>
      </c>
      <c r="G1191" s="87" t="s">
        <v>2581</v>
      </c>
      <c r="H1191" s="87" t="s">
        <v>1701</v>
      </c>
      <c r="I1191" s="55" t="s">
        <v>1445</v>
      </c>
      <c r="J1191" s="54" t="s">
        <v>2583</v>
      </c>
      <c r="K1191" s="90" t="str">
        <f t="shared" si="18"/>
        <v>M</v>
      </c>
      <c r="L1191">
        <v>1223</v>
      </c>
    </row>
    <row r="1192" spans="1:12" hidden="1">
      <c r="A1192" s="81" t="s">
        <v>1950</v>
      </c>
      <c r="B1192" s="88" t="str">
        <f>_xlfn.XLOOKUP(Tabla8[[#This Row],[Codigo Area Liquidacion]],TBLAREA[PLANTA],TBLAREA[PROG])</f>
        <v>01</v>
      </c>
      <c r="C1192" s="54" t="s">
        <v>11</v>
      </c>
      <c r="D1192" s="88" t="str">
        <f>Tabla8[[#This Row],[Numero Documento]]&amp;Tabla8[[#This Row],[PROG]]&amp;LEFT(Tabla8[[#This Row],[Tipo Empleado]],3)</f>
        <v>0010192237501FIJ</v>
      </c>
      <c r="E1192" s="87" t="s">
        <v>1065</v>
      </c>
      <c r="F1192" s="54" t="s">
        <v>972</v>
      </c>
      <c r="G1192" s="87" t="s">
        <v>2581</v>
      </c>
      <c r="H1192" s="87" t="s">
        <v>1706</v>
      </c>
      <c r="I1192" s="55" t="s">
        <v>1452</v>
      </c>
      <c r="J1192" s="54" t="s">
        <v>2583</v>
      </c>
      <c r="K1192" s="90" t="str">
        <f t="shared" si="18"/>
        <v>M</v>
      </c>
      <c r="L1192">
        <v>109</v>
      </c>
    </row>
    <row r="1193" spans="1:12" hidden="1">
      <c r="A1193" s="81" t="s">
        <v>2874</v>
      </c>
      <c r="B1193" s="88" t="str">
        <f>_xlfn.XLOOKUP(Tabla8[[#This Row],[Codigo Area Liquidacion]],TBLAREA[PLANTA],TBLAREA[PROG])</f>
        <v>01</v>
      </c>
      <c r="C1193" s="54" t="s">
        <v>2510</v>
      </c>
      <c r="D1193" s="88" t="str">
        <f>Tabla8[[#This Row],[Numero Documento]]&amp;Tabla8[[#This Row],[PROG]]&amp;LEFT(Tabla8[[#This Row],[Tipo Empleado]],3)</f>
        <v>0010379955701EMP</v>
      </c>
      <c r="E1193" s="87" t="s">
        <v>2873</v>
      </c>
      <c r="F1193" s="54" t="s">
        <v>192</v>
      </c>
      <c r="G1193" s="87" t="s">
        <v>2581</v>
      </c>
      <c r="H1193" s="87" t="s">
        <v>1706</v>
      </c>
      <c r="I1193" s="55" t="s">
        <v>1452</v>
      </c>
      <c r="J1193" s="54" t="s">
        <v>2583</v>
      </c>
      <c r="K1193" s="90" t="str">
        <f t="shared" si="18"/>
        <v>M</v>
      </c>
      <c r="L1193">
        <v>172</v>
      </c>
    </row>
    <row r="1194" spans="1:12" hidden="1">
      <c r="A1194" s="81" t="s">
        <v>1172</v>
      </c>
      <c r="B1194" s="88" t="str">
        <f>_xlfn.XLOOKUP(Tabla8[[#This Row],[Codigo Area Liquidacion]],TBLAREA[PLANTA],TBLAREA[PROG])</f>
        <v>01</v>
      </c>
      <c r="C1194" s="54" t="s">
        <v>11</v>
      </c>
      <c r="D1194" s="88" t="str">
        <f>Tabla8[[#This Row],[Numero Documento]]&amp;Tabla8[[#This Row],[PROG]]&amp;LEFT(Tabla8[[#This Row],[Tipo Empleado]],3)</f>
        <v>0010624582201FIJ</v>
      </c>
      <c r="E1194" s="87" t="s">
        <v>461</v>
      </c>
      <c r="F1194" s="54" t="s">
        <v>8</v>
      </c>
      <c r="G1194" s="87" t="s">
        <v>2581</v>
      </c>
      <c r="H1194" s="87" t="s">
        <v>1706</v>
      </c>
      <c r="I1194" s="55" t="s">
        <v>1452</v>
      </c>
      <c r="J1194" s="54" t="s">
        <v>2584</v>
      </c>
      <c r="K1194" s="90" t="str">
        <f t="shared" si="18"/>
        <v>F</v>
      </c>
      <c r="L1194">
        <v>233</v>
      </c>
    </row>
    <row r="1195" spans="1:12" hidden="1">
      <c r="A1195" s="81" t="s">
        <v>2109</v>
      </c>
      <c r="B1195" s="88" t="str">
        <f>_xlfn.XLOOKUP(Tabla8[[#This Row],[Codigo Area Liquidacion]],TBLAREA[PLANTA],TBLAREA[PROG])</f>
        <v>01</v>
      </c>
      <c r="C1195" s="54" t="s">
        <v>11</v>
      </c>
      <c r="D1195" s="88" t="str">
        <f>Tabla8[[#This Row],[Numero Documento]]&amp;Tabla8[[#This Row],[PROG]]&amp;LEFT(Tabla8[[#This Row],[Tipo Empleado]],3)</f>
        <v>0011452958901FIJ</v>
      </c>
      <c r="E1195" s="87" t="s">
        <v>330</v>
      </c>
      <c r="F1195" s="54" t="s">
        <v>292</v>
      </c>
      <c r="G1195" s="87" t="s">
        <v>2581</v>
      </c>
      <c r="H1195" s="87" t="s">
        <v>1706</v>
      </c>
      <c r="I1195" s="55" t="s">
        <v>1452</v>
      </c>
      <c r="J1195" s="54" t="s">
        <v>2584</v>
      </c>
      <c r="K1195" s="90" t="str">
        <f t="shared" si="18"/>
        <v>F</v>
      </c>
      <c r="L1195">
        <v>429</v>
      </c>
    </row>
    <row r="1196" spans="1:12" hidden="1">
      <c r="A1196" s="81" t="s">
        <v>3075</v>
      </c>
      <c r="B1196" s="88" t="str">
        <f>_xlfn.XLOOKUP(Tabla8[[#This Row],[Codigo Area Liquidacion]],TBLAREA[PLANTA],TBLAREA[PROG])</f>
        <v>01</v>
      </c>
      <c r="C1196" s="54" t="s">
        <v>2510</v>
      </c>
      <c r="D1196" s="88" t="str">
        <f>Tabla8[[#This Row],[Numero Documento]]&amp;Tabla8[[#This Row],[PROG]]&amp;LEFT(Tabla8[[#This Row],[Tipo Empleado]],3)</f>
        <v>0310097377901EMP</v>
      </c>
      <c r="E1196" s="87" t="s">
        <v>3074</v>
      </c>
      <c r="F1196" s="54" t="s">
        <v>192</v>
      </c>
      <c r="G1196" s="87" t="s">
        <v>2581</v>
      </c>
      <c r="H1196" s="87" t="s">
        <v>1706</v>
      </c>
      <c r="I1196" s="55" t="s">
        <v>1452</v>
      </c>
      <c r="J1196" s="54" t="s">
        <v>2583</v>
      </c>
      <c r="K1196" s="90" t="str">
        <f t="shared" si="18"/>
        <v>M</v>
      </c>
      <c r="L1196">
        <v>731</v>
      </c>
    </row>
    <row r="1197" spans="1:12" hidden="1">
      <c r="A1197" s="81" t="s">
        <v>1774</v>
      </c>
      <c r="B1197" s="88" t="str">
        <f>_xlfn.XLOOKUP(Tabla8[[#This Row],[Codigo Area Liquidacion]],TBLAREA[PLANTA],TBLAREA[PROG])</f>
        <v>01</v>
      </c>
      <c r="C1197" s="54" t="s">
        <v>11</v>
      </c>
      <c r="D1197" s="88" t="str">
        <f>Tabla8[[#This Row],[Numero Documento]]&amp;Tabla8[[#This Row],[PROG]]&amp;LEFT(Tabla8[[#This Row],[Tipo Empleado]],3)</f>
        <v>0310097626901FIJ</v>
      </c>
      <c r="E1197" s="87" t="s">
        <v>943</v>
      </c>
      <c r="F1197" s="54" t="s">
        <v>192</v>
      </c>
      <c r="G1197" s="87" t="s">
        <v>2581</v>
      </c>
      <c r="H1197" s="87" t="s">
        <v>1706</v>
      </c>
      <c r="I1197" s="55" t="s">
        <v>1452</v>
      </c>
      <c r="J1197" s="54" t="s">
        <v>2584</v>
      </c>
      <c r="K1197" s="90" t="str">
        <f t="shared" si="18"/>
        <v>F</v>
      </c>
      <c r="L1197">
        <v>732</v>
      </c>
    </row>
    <row r="1198" spans="1:12" hidden="1">
      <c r="A1198" s="81" t="s">
        <v>1957</v>
      </c>
      <c r="B1198" s="88" t="str">
        <f>_xlfn.XLOOKUP(Tabla8[[#This Row],[Codigo Area Liquidacion]],TBLAREA[PLANTA],TBLAREA[PROG])</f>
        <v>01</v>
      </c>
      <c r="C1198" s="54" t="s">
        <v>11</v>
      </c>
      <c r="D1198" s="88" t="str">
        <f>Tabla8[[#This Row],[Numero Documento]]&amp;Tabla8[[#This Row],[PROG]]&amp;LEFT(Tabla8[[#This Row],[Tipo Empleado]],3)</f>
        <v>0470140162401FIJ</v>
      </c>
      <c r="E1198" s="87" t="s">
        <v>1028</v>
      </c>
      <c r="F1198" s="54" t="s">
        <v>793</v>
      </c>
      <c r="G1198" s="87" t="s">
        <v>2581</v>
      </c>
      <c r="H1198" s="87" t="s">
        <v>1706</v>
      </c>
      <c r="I1198" s="55" t="s">
        <v>1452</v>
      </c>
      <c r="J1198" s="54" t="s">
        <v>2583</v>
      </c>
      <c r="K1198" s="90" t="str">
        <f t="shared" si="18"/>
        <v>M</v>
      </c>
      <c r="L1198">
        <v>864</v>
      </c>
    </row>
    <row r="1199" spans="1:12" hidden="1">
      <c r="A1199" s="81" t="s">
        <v>1864</v>
      </c>
      <c r="B1199" s="88" t="str">
        <f>_xlfn.XLOOKUP(Tabla8[[#This Row],[Codigo Area Liquidacion]],TBLAREA[PLANTA],TBLAREA[PROG])</f>
        <v>01</v>
      </c>
      <c r="C1199" s="54" t="s">
        <v>11</v>
      </c>
      <c r="D1199" s="88" t="str">
        <f>Tabla8[[#This Row],[Numero Documento]]&amp;Tabla8[[#This Row],[PROG]]&amp;LEFT(Tabla8[[#This Row],[Tipo Empleado]],3)</f>
        <v>0540114593201FIJ</v>
      </c>
      <c r="E1199" s="87" t="s">
        <v>1072</v>
      </c>
      <c r="F1199" s="54" t="s">
        <v>360</v>
      </c>
      <c r="G1199" s="87" t="s">
        <v>2581</v>
      </c>
      <c r="H1199" s="87" t="s">
        <v>1706</v>
      </c>
      <c r="I1199" s="55" t="s">
        <v>1452</v>
      </c>
      <c r="J1199" s="54" t="s">
        <v>2583</v>
      </c>
      <c r="K1199" s="90" t="str">
        <f t="shared" si="18"/>
        <v>M</v>
      </c>
      <c r="L1199">
        <v>894</v>
      </c>
    </row>
    <row r="1200" spans="1:12" hidden="1">
      <c r="A1200" s="81" t="s">
        <v>2379</v>
      </c>
      <c r="B1200" s="88" t="str">
        <f>_xlfn.XLOOKUP(Tabla8[[#This Row],[Codigo Area Liquidacion]],TBLAREA[PLANTA],TBLAREA[PROG])</f>
        <v>01</v>
      </c>
      <c r="C1200" s="54" t="s">
        <v>2510</v>
      </c>
      <c r="D1200" s="88" t="str">
        <f>Tabla8[[#This Row],[Numero Documento]]&amp;Tabla8[[#This Row],[PROG]]&amp;LEFT(Tabla8[[#This Row],[Tipo Empleado]],3)</f>
        <v>2240017086001EMP</v>
      </c>
      <c r="E1200" s="87" t="s">
        <v>1719</v>
      </c>
      <c r="F1200" s="54" t="s">
        <v>1004</v>
      </c>
      <c r="G1200" s="87" t="s">
        <v>2581</v>
      </c>
      <c r="H1200" s="87" t="s">
        <v>1706</v>
      </c>
      <c r="I1200" s="55" t="s">
        <v>1452</v>
      </c>
      <c r="J1200" s="54" t="s">
        <v>2584</v>
      </c>
      <c r="K1200" s="90" t="str">
        <f t="shared" si="18"/>
        <v>F</v>
      </c>
      <c r="L1200">
        <v>1012</v>
      </c>
    </row>
    <row r="1201" spans="1:12" hidden="1">
      <c r="A1201" s="81" t="s">
        <v>1105</v>
      </c>
      <c r="B1201" s="88" t="str">
        <f>_xlfn.XLOOKUP(Tabla8[[#This Row],[Codigo Area Liquidacion]],TBLAREA[PLANTA],TBLAREA[PROG])</f>
        <v>01</v>
      </c>
      <c r="C1201" s="54" t="s">
        <v>11</v>
      </c>
      <c r="D1201" s="88" t="str">
        <f>Tabla8[[#This Row],[Numero Documento]]&amp;Tabla8[[#This Row],[PROG]]&amp;LEFT(Tabla8[[#This Row],[Tipo Empleado]],3)</f>
        <v>2240031022701FIJ</v>
      </c>
      <c r="E1201" s="87" t="s">
        <v>649</v>
      </c>
      <c r="F1201" s="54" t="s">
        <v>32</v>
      </c>
      <c r="G1201" s="87" t="s">
        <v>2581</v>
      </c>
      <c r="H1201" s="87" t="s">
        <v>1706</v>
      </c>
      <c r="I1201" s="55" t="s">
        <v>1452</v>
      </c>
      <c r="J1201" s="54" t="s">
        <v>2584</v>
      </c>
      <c r="K1201" s="90" t="str">
        <f t="shared" si="18"/>
        <v>F</v>
      </c>
      <c r="L1201">
        <v>1013</v>
      </c>
    </row>
    <row r="1202" spans="1:12" hidden="1">
      <c r="A1202" s="81" t="s">
        <v>2049</v>
      </c>
      <c r="B1202" s="88" t="str">
        <f>_xlfn.XLOOKUP(Tabla8[[#This Row],[Codigo Area Liquidacion]],TBLAREA[PLANTA],TBLAREA[PROG])</f>
        <v>01</v>
      </c>
      <c r="C1202" s="54" t="s">
        <v>11</v>
      </c>
      <c r="D1202" s="88" t="str">
        <f>Tabla8[[#This Row],[Numero Documento]]&amp;Tabla8[[#This Row],[PROG]]&amp;LEFT(Tabla8[[#This Row],[Tipo Empleado]],3)</f>
        <v>4021021856201FIJ</v>
      </c>
      <c r="E1202" s="87" t="s">
        <v>886</v>
      </c>
      <c r="F1202" s="54" t="s">
        <v>10</v>
      </c>
      <c r="G1202" s="87" t="s">
        <v>2581</v>
      </c>
      <c r="H1202" s="87" t="s">
        <v>1706</v>
      </c>
      <c r="I1202" s="55" t="s">
        <v>1452</v>
      </c>
      <c r="J1202" s="54" t="s">
        <v>2584</v>
      </c>
      <c r="K1202" s="90" t="str">
        <f t="shared" si="18"/>
        <v>F</v>
      </c>
      <c r="L1202">
        <v>1069</v>
      </c>
    </row>
    <row r="1203" spans="1:12" hidden="1">
      <c r="A1203" s="81" t="s">
        <v>1175</v>
      </c>
      <c r="B1203" s="88" t="str">
        <f>_xlfn.XLOOKUP(Tabla8[[#This Row],[Codigo Area Liquidacion]],TBLAREA[PLANTA],TBLAREA[PROG])</f>
        <v>01</v>
      </c>
      <c r="C1203" s="54" t="s">
        <v>11</v>
      </c>
      <c r="D1203" s="88" t="str">
        <f>Tabla8[[#This Row],[Numero Documento]]&amp;Tabla8[[#This Row],[PROG]]&amp;LEFT(Tabla8[[#This Row],[Tipo Empleado]],3)</f>
        <v>0010276050101FIJ</v>
      </c>
      <c r="E1203" s="87" t="s">
        <v>817</v>
      </c>
      <c r="F1203" s="54" t="s">
        <v>760</v>
      </c>
      <c r="G1203" s="87" t="s">
        <v>2581</v>
      </c>
      <c r="H1203" s="87" t="s">
        <v>818</v>
      </c>
      <c r="I1203" s="55" t="s">
        <v>1493</v>
      </c>
      <c r="J1203" s="54" t="s">
        <v>2584</v>
      </c>
      <c r="K1203" s="90" t="str">
        <f t="shared" si="18"/>
        <v>F</v>
      </c>
      <c r="L1203">
        <v>143</v>
      </c>
    </row>
    <row r="1204" spans="1:12" hidden="1">
      <c r="A1204" s="81" t="s">
        <v>2899</v>
      </c>
      <c r="B1204" s="88" t="str">
        <f>_xlfn.XLOOKUP(Tabla8[[#This Row],[Codigo Area Liquidacion]],TBLAREA[PLANTA],TBLAREA[PROG])</f>
        <v>01</v>
      </c>
      <c r="C1204" s="54" t="s">
        <v>2510</v>
      </c>
      <c r="D1204" s="88" t="str">
        <f>Tabla8[[#This Row],[Numero Documento]]&amp;Tabla8[[#This Row],[PROG]]&amp;LEFT(Tabla8[[#This Row],[Tipo Empleado]],3)</f>
        <v>0011479390401EMP</v>
      </c>
      <c r="E1204" s="87" t="s">
        <v>2898</v>
      </c>
      <c r="F1204" s="54" t="s">
        <v>192</v>
      </c>
      <c r="G1204" s="87" t="s">
        <v>2581</v>
      </c>
      <c r="H1204" s="87" t="s">
        <v>818</v>
      </c>
      <c r="I1204" s="55" t="s">
        <v>1493</v>
      </c>
      <c r="J1204" s="54" t="s">
        <v>2583</v>
      </c>
      <c r="K1204" s="90" t="str">
        <f t="shared" si="18"/>
        <v>M</v>
      </c>
      <c r="L1204">
        <v>432</v>
      </c>
    </row>
    <row r="1205" spans="1:12" hidden="1">
      <c r="A1205" s="81" t="s">
        <v>1243</v>
      </c>
      <c r="B1205" s="88" t="str">
        <f>_xlfn.XLOOKUP(Tabla8[[#This Row],[Codigo Area Liquidacion]],TBLAREA[PLANTA],TBLAREA[PROG])</f>
        <v>01</v>
      </c>
      <c r="C1205" s="54" t="s">
        <v>11</v>
      </c>
      <c r="D1205" s="88" t="str">
        <f>Tabla8[[#This Row],[Numero Documento]]&amp;Tabla8[[#This Row],[PROG]]&amp;LEFT(Tabla8[[#This Row],[Tipo Empleado]],3)</f>
        <v>0490034781801FIJ</v>
      </c>
      <c r="E1205" s="87" t="s">
        <v>248</v>
      </c>
      <c r="F1205" s="54" t="s">
        <v>249</v>
      </c>
      <c r="G1205" s="87" t="s">
        <v>2581</v>
      </c>
      <c r="H1205" s="87" t="s">
        <v>818</v>
      </c>
      <c r="I1205" s="55" t="s">
        <v>1493</v>
      </c>
      <c r="J1205" s="54" t="s">
        <v>2584</v>
      </c>
      <c r="K1205" s="90" t="str">
        <f t="shared" si="18"/>
        <v>F</v>
      </c>
      <c r="L1205">
        <v>875</v>
      </c>
    </row>
    <row r="1206" spans="1:12" hidden="1">
      <c r="A1206" s="81" t="s">
        <v>1131</v>
      </c>
      <c r="B1206" s="88" t="str">
        <f>_xlfn.XLOOKUP(Tabla8[[#This Row],[Codigo Area Liquidacion]],TBLAREA[PLANTA],TBLAREA[PROG])</f>
        <v>01</v>
      </c>
      <c r="C1206" s="54" t="s">
        <v>11</v>
      </c>
      <c r="D1206" s="88" t="str">
        <f>Tabla8[[#This Row],[Numero Documento]]&amp;Tabla8[[#This Row],[PROG]]&amp;LEFT(Tabla8[[#This Row],[Tipo Empleado]],3)</f>
        <v>0490056358801FIJ</v>
      </c>
      <c r="E1206" s="87" t="s">
        <v>815</v>
      </c>
      <c r="F1206" s="54" t="s">
        <v>10</v>
      </c>
      <c r="G1206" s="87" t="s">
        <v>2581</v>
      </c>
      <c r="H1206" s="87" t="s">
        <v>818</v>
      </c>
      <c r="I1206" s="55" t="s">
        <v>1493</v>
      </c>
      <c r="J1206" s="54" t="s">
        <v>2584</v>
      </c>
      <c r="K1206" s="90" t="str">
        <f t="shared" si="18"/>
        <v>F</v>
      </c>
      <c r="L1206">
        <v>877</v>
      </c>
    </row>
    <row r="1207" spans="1:12" hidden="1">
      <c r="A1207" s="81" t="s">
        <v>1958</v>
      </c>
      <c r="B1207" s="88" t="str">
        <f>_xlfn.XLOOKUP(Tabla8[[#This Row],[Codigo Area Liquidacion]],TBLAREA[PLANTA],TBLAREA[PROG])</f>
        <v>01</v>
      </c>
      <c r="C1207" s="54" t="s">
        <v>11</v>
      </c>
      <c r="D1207" s="88" t="str">
        <f>Tabla8[[#This Row],[Numero Documento]]&amp;Tabla8[[#This Row],[PROG]]&amp;LEFT(Tabla8[[#This Row],[Tipo Empleado]],3)</f>
        <v>0560150269201FIJ</v>
      </c>
      <c r="E1207" s="87" t="s">
        <v>819</v>
      </c>
      <c r="F1207" s="54" t="s">
        <v>8</v>
      </c>
      <c r="G1207" s="87" t="s">
        <v>2581</v>
      </c>
      <c r="H1207" s="87" t="s">
        <v>818</v>
      </c>
      <c r="I1207" s="55" t="s">
        <v>1493</v>
      </c>
      <c r="J1207" s="54" t="s">
        <v>2584</v>
      </c>
      <c r="K1207" s="90" t="str">
        <f t="shared" si="18"/>
        <v>F</v>
      </c>
      <c r="L1207">
        <v>904</v>
      </c>
    </row>
    <row r="1208" spans="1:12" hidden="1">
      <c r="A1208" s="81" t="s">
        <v>1981</v>
      </c>
      <c r="B1208" s="88" t="str">
        <f>_xlfn.XLOOKUP(Tabla8[[#This Row],[Codigo Area Liquidacion]],TBLAREA[PLANTA],TBLAREA[PROG])</f>
        <v>01</v>
      </c>
      <c r="C1208" s="54" t="s">
        <v>11</v>
      </c>
      <c r="D1208" s="88" t="str">
        <f>Tabla8[[#This Row],[Numero Documento]]&amp;Tabla8[[#This Row],[PROG]]&amp;LEFT(Tabla8[[#This Row],[Tipo Empleado]],3)</f>
        <v>4023745052901FIJ</v>
      </c>
      <c r="E1208" s="87" t="s">
        <v>1611</v>
      </c>
      <c r="F1208" s="54" t="s">
        <v>32</v>
      </c>
      <c r="G1208" s="87" t="s">
        <v>2581</v>
      </c>
      <c r="H1208" s="87" t="s">
        <v>818</v>
      </c>
      <c r="I1208" s="55" t="s">
        <v>1493</v>
      </c>
      <c r="J1208" s="54" t="s">
        <v>2584</v>
      </c>
      <c r="K1208" s="90" t="str">
        <f t="shared" si="18"/>
        <v>F</v>
      </c>
      <c r="L1208">
        <v>1211</v>
      </c>
    </row>
    <row r="1209" spans="1:12" hidden="1">
      <c r="A1209" s="81" t="s">
        <v>2953</v>
      </c>
      <c r="B1209" s="88" t="str">
        <f>_xlfn.XLOOKUP(Tabla8[[#This Row],[Codigo Area Liquidacion]],TBLAREA[PLANTA],TBLAREA[PROG])</f>
        <v>01</v>
      </c>
      <c r="C1209" s="54" t="s">
        <v>2510</v>
      </c>
      <c r="D1209" s="88" t="str">
        <f>Tabla8[[#This Row],[Numero Documento]]&amp;Tabla8[[#This Row],[PROG]]&amp;LEFT(Tabla8[[#This Row],[Tipo Empleado]],3)</f>
        <v>0010020079901EMP</v>
      </c>
      <c r="E1209" s="87" t="s">
        <v>2952</v>
      </c>
      <c r="F1209" s="54" t="s">
        <v>2667</v>
      </c>
      <c r="G1209" s="87" t="s">
        <v>2581</v>
      </c>
      <c r="H1209" s="87" t="s">
        <v>821</v>
      </c>
      <c r="I1209" s="55" t="s">
        <v>1486</v>
      </c>
      <c r="J1209" s="54" t="s">
        <v>2583</v>
      </c>
      <c r="K1209" s="90" t="str">
        <f t="shared" si="18"/>
        <v>M</v>
      </c>
      <c r="L1209">
        <v>21</v>
      </c>
    </row>
    <row r="1210" spans="1:12" hidden="1">
      <c r="A1210" s="81" t="s">
        <v>1129</v>
      </c>
      <c r="B1210" s="88" t="str">
        <f>_xlfn.XLOOKUP(Tabla8[[#This Row],[Codigo Area Liquidacion]],TBLAREA[PLANTA],TBLAREA[PROG])</f>
        <v>01</v>
      </c>
      <c r="C1210" s="54" t="s">
        <v>11</v>
      </c>
      <c r="D1210" s="88" t="str">
        <f>Tabla8[[#This Row],[Numero Documento]]&amp;Tabla8[[#This Row],[PROG]]&amp;LEFT(Tabla8[[#This Row],[Tipo Empleado]],3)</f>
        <v>0010036045201FIJ</v>
      </c>
      <c r="E1210" s="87" t="s">
        <v>2606</v>
      </c>
      <c r="F1210" s="54" t="s">
        <v>837</v>
      </c>
      <c r="G1210" s="87" t="s">
        <v>2581</v>
      </c>
      <c r="H1210" s="87" t="s">
        <v>821</v>
      </c>
      <c r="I1210" s="55" t="s">
        <v>1486</v>
      </c>
      <c r="J1210" s="54" t="s">
        <v>2583</v>
      </c>
      <c r="K1210" s="90" t="str">
        <f t="shared" si="18"/>
        <v>M</v>
      </c>
      <c r="L1210">
        <v>29</v>
      </c>
    </row>
    <row r="1211" spans="1:12" hidden="1">
      <c r="A1211" s="84" t="s">
        <v>1842</v>
      </c>
      <c r="B1211" s="88" t="str">
        <f>_xlfn.XLOOKUP(Tabla8[[#This Row],[Codigo Area Liquidacion]],TBLAREA[PLANTA],TBLAREA[PROG])</f>
        <v>01</v>
      </c>
      <c r="C1211" s="54" t="s">
        <v>11</v>
      </c>
      <c r="D1211" s="88" t="str">
        <f>Tabla8[[#This Row],[Numero Documento]]&amp;Tabla8[[#This Row],[PROG]]&amp;LEFT(Tabla8[[#This Row],[Tipo Empleado]],3)</f>
        <v>0010049746001FIJ</v>
      </c>
      <c r="E1211" s="87" t="s">
        <v>831</v>
      </c>
      <c r="F1211" s="54" t="s">
        <v>17</v>
      </c>
      <c r="G1211" s="87" t="s">
        <v>2581</v>
      </c>
      <c r="H1211" s="87" t="s">
        <v>821</v>
      </c>
      <c r="I1211" s="55" t="s">
        <v>1486</v>
      </c>
      <c r="J1211" s="54" t="s">
        <v>2584</v>
      </c>
      <c r="K1211" s="90" t="str">
        <f t="shared" si="18"/>
        <v>F</v>
      </c>
      <c r="L1211">
        <v>37</v>
      </c>
    </row>
    <row r="1212" spans="1:12" hidden="1">
      <c r="A1212" s="84" t="s">
        <v>1091</v>
      </c>
      <c r="B1212" s="88" t="str">
        <f>_xlfn.XLOOKUP(Tabla8[[#This Row],[Codigo Area Liquidacion]],TBLAREA[PLANTA],TBLAREA[PROG])</f>
        <v>01</v>
      </c>
      <c r="C1212" s="54" t="s">
        <v>11</v>
      </c>
      <c r="D1212" s="88" t="str">
        <f>Tabla8[[#This Row],[Numero Documento]]&amp;Tabla8[[#This Row],[PROG]]&amp;LEFT(Tabla8[[#This Row],[Tipo Empleado]],3)</f>
        <v>0010056188501FIJ</v>
      </c>
      <c r="E1212" s="87" t="s">
        <v>820</v>
      </c>
      <c r="F1212" s="54" t="s">
        <v>822</v>
      </c>
      <c r="G1212" s="87" t="s">
        <v>2581</v>
      </c>
      <c r="H1212" s="87" t="s">
        <v>821</v>
      </c>
      <c r="I1212" s="55" t="s">
        <v>1486</v>
      </c>
      <c r="J1212" s="54" t="s">
        <v>2583</v>
      </c>
      <c r="K1212" s="90" t="str">
        <f t="shared" si="18"/>
        <v>M</v>
      </c>
      <c r="L1212">
        <v>42</v>
      </c>
    </row>
    <row r="1213" spans="1:12" hidden="1">
      <c r="A1213" s="84" t="s">
        <v>1140</v>
      </c>
      <c r="B1213" s="88" t="str">
        <f>_xlfn.XLOOKUP(Tabla8[[#This Row],[Codigo Area Liquidacion]],TBLAREA[PLANTA],TBLAREA[PROG])</f>
        <v>01</v>
      </c>
      <c r="C1213" s="54" t="s">
        <v>11</v>
      </c>
      <c r="D1213" s="88" t="str">
        <f>Tabla8[[#This Row],[Numero Documento]]&amp;Tabla8[[#This Row],[PROG]]&amp;LEFT(Tabla8[[#This Row],[Tipo Empleado]],3)</f>
        <v>0010078754801FIJ</v>
      </c>
      <c r="E1213" s="87" t="s">
        <v>842</v>
      </c>
      <c r="F1213" s="54" t="s">
        <v>824</v>
      </c>
      <c r="G1213" s="87" t="s">
        <v>2581</v>
      </c>
      <c r="H1213" s="87" t="s">
        <v>821</v>
      </c>
      <c r="I1213" s="55" t="s">
        <v>1486</v>
      </c>
      <c r="J1213" s="54" t="s">
        <v>2584</v>
      </c>
      <c r="K1213" s="90" t="str">
        <f t="shared" si="18"/>
        <v>F</v>
      </c>
      <c r="L1213">
        <v>64</v>
      </c>
    </row>
    <row r="1214" spans="1:12" hidden="1">
      <c r="A1214" s="81" t="s">
        <v>1927</v>
      </c>
      <c r="B1214" s="88" t="str">
        <f>_xlfn.XLOOKUP(Tabla8[[#This Row],[Codigo Area Liquidacion]],TBLAREA[PLANTA],TBLAREA[PROG])</f>
        <v>01</v>
      </c>
      <c r="C1214" s="54" t="s">
        <v>11</v>
      </c>
      <c r="D1214" s="88" t="str">
        <f>Tabla8[[#This Row],[Numero Documento]]&amp;Tabla8[[#This Row],[PROG]]&amp;LEFT(Tabla8[[#This Row],[Tipo Empleado]],3)</f>
        <v>0010089186001FIJ</v>
      </c>
      <c r="E1214" s="87" t="s">
        <v>847</v>
      </c>
      <c r="F1214" s="54" t="s">
        <v>848</v>
      </c>
      <c r="G1214" s="87" t="s">
        <v>2581</v>
      </c>
      <c r="H1214" s="87" t="s">
        <v>821</v>
      </c>
      <c r="I1214" s="55" t="s">
        <v>1486</v>
      </c>
      <c r="J1214" s="54" t="s">
        <v>2584</v>
      </c>
      <c r="K1214" s="90" t="str">
        <f t="shared" si="18"/>
        <v>F</v>
      </c>
      <c r="L1214">
        <v>67</v>
      </c>
    </row>
    <row r="1215" spans="1:12" hidden="1">
      <c r="A1215" s="81" t="s">
        <v>1913</v>
      </c>
      <c r="B1215" s="88" t="str">
        <f>_xlfn.XLOOKUP(Tabla8[[#This Row],[Codigo Area Liquidacion]],TBLAREA[PLANTA],TBLAREA[PROG])</f>
        <v>01</v>
      </c>
      <c r="C1215" s="54" t="s">
        <v>11</v>
      </c>
      <c r="D1215" s="88" t="str">
        <f>Tabla8[[#This Row],[Numero Documento]]&amp;Tabla8[[#This Row],[PROG]]&amp;LEFT(Tabla8[[#This Row],[Tipo Empleado]],3)</f>
        <v>0010124380601FIJ</v>
      </c>
      <c r="E1215" s="87" t="s">
        <v>2610</v>
      </c>
      <c r="F1215" s="54" t="s">
        <v>916</v>
      </c>
      <c r="G1215" s="87" t="s">
        <v>2581</v>
      </c>
      <c r="H1215" s="87" t="s">
        <v>821</v>
      </c>
      <c r="I1215" s="55" t="s">
        <v>1486</v>
      </c>
      <c r="J1215" s="54" t="s">
        <v>2584</v>
      </c>
      <c r="K1215" s="90" t="str">
        <f t="shared" si="18"/>
        <v>F</v>
      </c>
      <c r="L1215">
        <v>82</v>
      </c>
    </row>
    <row r="1216" spans="1:12" hidden="1">
      <c r="A1216" s="81" t="s">
        <v>1109</v>
      </c>
      <c r="B1216" s="88" t="str">
        <f>_xlfn.XLOOKUP(Tabla8[[#This Row],[Codigo Area Liquidacion]],TBLAREA[PLANTA],TBLAREA[PROG])</f>
        <v>01</v>
      </c>
      <c r="C1216" s="54" t="s">
        <v>11</v>
      </c>
      <c r="D1216" s="88" t="str">
        <f>Tabla8[[#This Row],[Numero Documento]]&amp;Tabla8[[#This Row],[PROG]]&amp;LEFT(Tabla8[[#This Row],[Tipo Empleado]],3)</f>
        <v>0010129229001FIJ</v>
      </c>
      <c r="E1216" s="87" t="s">
        <v>2602</v>
      </c>
      <c r="F1216" s="54" t="s">
        <v>2603</v>
      </c>
      <c r="G1216" s="87" t="s">
        <v>2581</v>
      </c>
      <c r="H1216" s="87" t="s">
        <v>821</v>
      </c>
      <c r="I1216" s="55" t="s">
        <v>1486</v>
      </c>
      <c r="J1216" s="54" t="s">
        <v>2584</v>
      </c>
      <c r="K1216" s="90" t="str">
        <f t="shared" si="18"/>
        <v>F</v>
      </c>
      <c r="L1216">
        <v>83</v>
      </c>
    </row>
    <row r="1217" spans="1:12" hidden="1">
      <c r="A1217" s="81" t="s">
        <v>1126</v>
      </c>
      <c r="B1217" s="88" t="str">
        <f>_xlfn.XLOOKUP(Tabla8[[#This Row],[Codigo Area Liquidacion]],TBLAREA[PLANTA],TBLAREA[PROG])</f>
        <v>01</v>
      </c>
      <c r="C1217" s="54" t="s">
        <v>11</v>
      </c>
      <c r="D1217" s="88" t="str">
        <f>Tabla8[[#This Row],[Numero Documento]]&amp;Tabla8[[#This Row],[PROG]]&amp;LEFT(Tabla8[[#This Row],[Tipo Empleado]],3)</f>
        <v>0010135736601FIJ</v>
      </c>
      <c r="E1217" s="87" t="s">
        <v>834</v>
      </c>
      <c r="F1217" s="54" t="s">
        <v>835</v>
      </c>
      <c r="G1217" s="87" t="s">
        <v>2581</v>
      </c>
      <c r="H1217" s="87" t="s">
        <v>821</v>
      </c>
      <c r="I1217" s="55" t="s">
        <v>1486</v>
      </c>
      <c r="J1217" s="54" t="s">
        <v>2584</v>
      </c>
      <c r="K1217" s="90" t="str">
        <f t="shared" si="18"/>
        <v>F</v>
      </c>
      <c r="L1217">
        <v>85</v>
      </c>
    </row>
    <row r="1218" spans="1:12" hidden="1">
      <c r="A1218" s="81" t="s">
        <v>1155</v>
      </c>
      <c r="B1218" s="88" t="str">
        <f>_xlfn.XLOOKUP(Tabla8[[#This Row],[Codigo Area Liquidacion]],TBLAREA[PLANTA],TBLAREA[PROG])</f>
        <v>01</v>
      </c>
      <c r="C1218" s="54" t="s">
        <v>11</v>
      </c>
      <c r="D1218" s="88" t="str">
        <f>Tabla8[[#This Row],[Numero Documento]]&amp;Tabla8[[#This Row],[PROG]]&amp;LEFT(Tabla8[[#This Row],[Tipo Empleado]],3)</f>
        <v>0010149784001FIJ</v>
      </c>
      <c r="E1218" s="87" t="s">
        <v>845</v>
      </c>
      <c r="F1218" s="54" t="s">
        <v>846</v>
      </c>
      <c r="G1218" s="87" t="s">
        <v>2581</v>
      </c>
      <c r="H1218" s="87" t="s">
        <v>821</v>
      </c>
      <c r="I1218" s="55" t="s">
        <v>1486</v>
      </c>
      <c r="J1218" s="54" t="s">
        <v>2584</v>
      </c>
      <c r="K1218" s="90" t="str">
        <f t="shared" si="18"/>
        <v>F</v>
      </c>
      <c r="L1218">
        <v>89</v>
      </c>
    </row>
    <row r="1219" spans="1:12" hidden="1">
      <c r="A1219" s="81" t="s">
        <v>1998</v>
      </c>
      <c r="B1219" s="88" t="str">
        <f>_xlfn.XLOOKUP(Tabla8[[#This Row],[Codigo Area Liquidacion]],TBLAREA[PLANTA],TBLAREA[PROG])</f>
        <v>01</v>
      </c>
      <c r="C1219" s="54" t="s">
        <v>11</v>
      </c>
      <c r="D1219" s="88" t="str">
        <f>Tabla8[[#This Row],[Numero Documento]]&amp;Tabla8[[#This Row],[PROG]]&amp;LEFT(Tabla8[[#This Row],[Tipo Empleado]],3)</f>
        <v>0010171561301FIJ</v>
      </c>
      <c r="E1219" s="87" t="s">
        <v>855</v>
      </c>
      <c r="F1219" s="54" t="s">
        <v>793</v>
      </c>
      <c r="G1219" s="87" t="s">
        <v>2581</v>
      </c>
      <c r="H1219" s="87" t="s">
        <v>821</v>
      </c>
      <c r="I1219" s="55" t="s">
        <v>1486</v>
      </c>
      <c r="J1219" s="54" t="s">
        <v>2583</v>
      </c>
      <c r="K1219" s="90" t="str">
        <f t="shared" si="18"/>
        <v>M</v>
      </c>
      <c r="L1219">
        <v>98</v>
      </c>
    </row>
    <row r="1220" spans="1:12" hidden="1">
      <c r="A1220" s="81" t="s">
        <v>1777</v>
      </c>
      <c r="B1220" s="88" t="str">
        <f>_xlfn.XLOOKUP(Tabla8[[#This Row],[Codigo Area Liquidacion]],TBLAREA[PLANTA],TBLAREA[PROG])</f>
        <v>01</v>
      </c>
      <c r="C1220" s="54" t="s">
        <v>11</v>
      </c>
      <c r="D1220" s="88" t="str">
        <f>Tabla8[[#This Row],[Numero Documento]]&amp;Tabla8[[#This Row],[PROG]]&amp;LEFT(Tabla8[[#This Row],[Tipo Empleado]],3)</f>
        <v>0010172001901FIJ</v>
      </c>
      <c r="E1220" s="87" t="s">
        <v>826</v>
      </c>
      <c r="F1220" s="54" t="s">
        <v>59</v>
      </c>
      <c r="G1220" s="87" t="s">
        <v>2581</v>
      </c>
      <c r="H1220" s="87" t="s">
        <v>821</v>
      </c>
      <c r="I1220" s="55" t="s">
        <v>1486</v>
      </c>
      <c r="J1220" s="54" t="s">
        <v>2583</v>
      </c>
      <c r="K1220" s="90" t="str">
        <f t="shared" ref="K1220:K1262" si="19">LEFT(J1220,1)</f>
        <v>M</v>
      </c>
      <c r="L1220">
        <v>99</v>
      </c>
    </row>
    <row r="1221" spans="1:12" hidden="1">
      <c r="A1221" s="81" t="s">
        <v>2527</v>
      </c>
      <c r="B1221" s="88" t="str">
        <f>_xlfn.XLOOKUP(Tabla8[[#This Row],[Codigo Area Liquidacion]],TBLAREA[PLANTA],TBLAREA[PROG])</f>
        <v>01</v>
      </c>
      <c r="C1221" s="54" t="s">
        <v>11</v>
      </c>
      <c r="D1221" s="88" t="str">
        <f>Tabla8[[#This Row],[Numero Documento]]&amp;Tabla8[[#This Row],[PROG]]&amp;LEFT(Tabla8[[#This Row],[Tipo Empleado]],3)</f>
        <v>0010317973501FIJ</v>
      </c>
      <c r="E1221" s="87" t="s">
        <v>2539</v>
      </c>
      <c r="F1221" s="54" t="s">
        <v>32</v>
      </c>
      <c r="G1221" s="87" t="s">
        <v>2581</v>
      </c>
      <c r="H1221" s="87" t="s">
        <v>821</v>
      </c>
      <c r="I1221" s="55" t="s">
        <v>1486</v>
      </c>
      <c r="J1221" s="54" t="s">
        <v>2584</v>
      </c>
      <c r="K1221" s="90" t="str">
        <f t="shared" si="19"/>
        <v>F</v>
      </c>
      <c r="L1221">
        <v>155</v>
      </c>
    </row>
    <row r="1222" spans="1:12" hidden="1">
      <c r="A1222" s="81" t="s">
        <v>1093</v>
      </c>
      <c r="B1222" s="88" t="str">
        <f>_xlfn.XLOOKUP(Tabla8[[#This Row],[Codigo Area Liquidacion]],TBLAREA[PLANTA],TBLAREA[PROG])</f>
        <v>01</v>
      </c>
      <c r="C1222" s="54" t="s">
        <v>11</v>
      </c>
      <c r="D1222" s="88" t="str">
        <f>Tabla8[[#This Row],[Numero Documento]]&amp;Tabla8[[#This Row],[PROG]]&amp;LEFT(Tabla8[[#This Row],[Tipo Empleado]],3)</f>
        <v>0010332836501FIJ</v>
      </c>
      <c r="E1222" s="87" t="s">
        <v>823</v>
      </c>
      <c r="F1222" s="54" t="s">
        <v>824</v>
      </c>
      <c r="G1222" s="87" t="s">
        <v>2581</v>
      </c>
      <c r="H1222" s="87" t="s">
        <v>821</v>
      </c>
      <c r="I1222" s="55" t="s">
        <v>1486</v>
      </c>
      <c r="J1222" s="54" t="s">
        <v>2584</v>
      </c>
      <c r="K1222" s="90" t="str">
        <f t="shared" si="19"/>
        <v>F</v>
      </c>
      <c r="L1222">
        <v>158</v>
      </c>
    </row>
    <row r="1223" spans="1:12" hidden="1">
      <c r="A1223" s="81" t="s">
        <v>1907</v>
      </c>
      <c r="B1223" s="88" t="str">
        <f>_xlfn.XLOOKUP(Tabla8[[#This Row],[Codigo Area Liquidacion]],TBLAREA[PLANTA],TBLAREA[PROG])</f>
        <v>01</v>
      </c>
      <c r="C1223" s="54" t="s">
        <v>11</v>
      </c>
      <c r="D1223" s="88" t="str">
        <f>Tabla8[[#This Row],[Numero Documento]]&amp;Tabla8[[#This Row],[PROG]]&amp;LEFT(Tabla8[[#This Row],[Tipo Empleado]],3)</f>
        <v>0010360301501FIJ</v>
      </c>
      <c r="E1223" s="87" t="s">
        <v>841</v>
      </c>
      <c r="F1223" s="54" t="s">
        <v>396</v>
      </c>
      <c r="G1223" s="87" t="s">
        <v>2581</v>
      </c>
      <c r="H1223" s="87" t="s">
        <v>821</v>
      </c>
      <c r="I1223" s="55" t="s">
        <v>1486</v>
      </c>
      <c r="J1223" s="54" t="s">
        <v>2583</v>
      </c>
      <c r="K1223" s="90" t="str">
        <f t="shared" si="19"/>
        <v>M</v>
      </c>
      <c r="L1223">
        <v>167</v>
      </c>
    </row>
    <row r="1224" spans="1:12" hidden="1">
      <c r="A1224" s="81" t="s">
        <v>1139</v>
      </c>
      <c r="B1224" s="88" t="str">
        <f>_xlfn.XLOOKUP(Tabla8[[#This Row],[Codigo Area Liquidacion]],TBLAREA[PLANTA],TBLAREA[PROG])</f>
        <v>01</v>
      </c>
      <c r="C1224" s="54" t="s">
        <v>11</v>
      </c>
      <c r="D1224" s="88" t="str">
        <f>Tabla8[[#This Row],[Numero Documento]]&amp;Tabla8[[#This Row],[PROG]]&amp;LEFT(Tabla8[[#This Row],[Tipo Empleado]],3)</f>
        <v>0010385410501FIJ</v>
      </c>
      <c r="E1224" s="87" t="s">
        <v>839</v>
      </c>
      <c r="F1224" s="54" t="s">
        <v>840</v>
      </c>
      <c r="G1224" s="87" t="s">
        <v>2581</v>
      </c>
      <c r="H1224" s="87" t="s">
        <v>821</v>
      </c>
      <c r="I1224" s="55" t="s">
        <v>1486</v>
      </c>
      <c r="J1224" s="54" t="s">
        <v>2584</v>
      </c>
      <c r="K1224" s="90" t="str">
        <f t="shared" si="19"/>
        <v>F</v>
      </c>
      <c r="L1224">
        <v>175</v>
      </c>
    </row>
    <row r="1225" spans="1:12" hidden="1">
      <c r="A1225" s="81" t="s">
        <v>1164</v>
      </c>
      <c r="B1225" s="88" t="str">
        <f>_xlfn.XLOOKUP(Tabla8[[#This Row],[Codigo Area Liquidacion]],TBLAREA[PLANTA],TBLAREA[PROG])</f>
        <v>01</v>
      </c>
      <c r="C1225" s="54" t="s">
        <v>11</v>
      </c>
      <c r="D1225" s="88" t="str">
        <f>Tabla8[[#This Row],[Numero Documento]]&amp;Tabla8[[#This Row],[PROG]]&amp;LEFT(Tabla8[[#This Row],[Tipo Empleado]],3)</f>
        <v>0010403304801FIJ</v>
      </c>
      <c r="E1225" s="87" t="s">
        <v>852</v>
      </c>
      <c r="F1225" s="54" t="s">
        <v>1050</v>
      </c>
      <c r="G1225" s="87" t="s">
        <v>2581</v>
      </c>
      <c r="H1225" s="87" t="s">
        <v>821</v>
      </c>
      <c r="I1225" s="55" t="s">
        <v>1486</v>
      </c>
      <c r="J1225" s="54" t="s">
        <v>2584</v>
      </c>
      <c r="K1225" s="90" t="str">
        <f t="shared" si="19"/>
        <v>F</v>
      </c>
      <c r="L1225">
        <v>180</v>
      </c>
    </row>
    <row r="1226" spans="1:12" hidden="1">
      <c r="A1226" s="81" t="s">
        <v>1138</v>
      </c>
      <c r="B1226" s="88" t="str">
        <f>_xlfn.XLOOKUP(Tabla8[[#This Row],[Codigo Area Liquidacion]],TBLAREA[PLANTA],TBLAREA[PROG])</f>
        <v>01</v>
      </c>
      <c r="C1226" s="54" t="s">
        <v>11</v>
      </c>
      <c r="D1226" s="88" t="str">
        <f>Tabla8[[#This Row],[Numero Documento]]&amp;Tabla8[[#This Row],[PROG]]&amp;LEFT(Tabla8[[#This Row],[Tipo Empleado]],3)</f>
        <v>0010472950401FIJ</v>
      </c>
      <c r="E1226" s="87" t="s">
        <v>838</v>
      </c>
      <c r="F1226" s="54" t="s">
        <v>412</v>
      </c>
      <c r="G1226" s="87" t="s">
        <v>2581</v>
      </c>
      <c r="H1226" s="87" t="s">
        <v>821</v>
      </c>
      <c r="I1226" s="55" t="s">
        <v>1486</v>
      </c>
      <c r="J1226" s="54" t="s">
        <v>2584</v>
      </c>
      <c r="K1226" s="90" t="str">
        <f t="shared" si="19"/>
        <v>F</v>
      </c>
      <c r="L1226">
        <v>197</v>
      </c>
    </row>
    <row r="1227" spans="1:12" hidden="1">
      <c r="A1227" s="84" t="s">
        <v>1174</v>
      </c>
      <c r="B1227" s="88" t="str">
        <f>_xlfn.XLOOKUP(Tabla8[[#This Row],[Codigo Area Liquidacion]],TBLAREA[PLANTA],TBLAREA[PROG])</f>
        <v>01</v>
      </c>
      <c r="C1227" s="54" t="s">
        <v>11</v>
      </c>
      <c r="D1227" s="88" t="str">
        <f>Tabla8[[#This Row],[Numero Documento]]&amp;Tabla8[[#This Row],[PROG]]&amp;LEFT(Tabla8[[#This Row],[Tipo Empleado]],3)</f>
        <v>0010545823601FIJ</v>
      </c>
      <c r="E1227" s="87" t="s">
        <v>854</v>
      </c>
      <c r="F1227" s="54" t="s">
        <v>32</v>
      </c>
      <c r="G1227" s="87" t="s">
        <v>2581</v>
      </c>
      <c r="H1227" s="87" t="s">
        <v>821</v>
      </c>
      <c r="I1227" s="55" t="s">
        <v>1486</v>
      </c>
      <c r="J1227" s="54" t="s">
        <v>2584</v>
      </c>
      <c r="K1227" s="90" t="str">
        <f t="shared" si="19"/>
        <v>F</v>
      </c>
      <c r="L1227">
        <v>216</v>
      </c>
    </row>
    <row r="1228" spans="1:12" hidden="1">
      <c r="A1228" s="84" t="s">
        <v>1097</v>
      </c>
      <c r="B1228" s="88" t="str">
        <f>_xlfn.XLOOKUP(Tabla8[[#This Row],[Codigo Area Liquidacion]],TBLAREA[PLANTA],TBLAREA[PROG])</f>
        <v>01</v>
      </c>
      <c r="C1228" s="54" t="s">
        <v>11</v>
      </c>
      <c r="D1228" s="88" t="str">
        <f>Tabla8[[#This Row],[Numero Documento]]&amp;Tabla8[[#This Row],[PROG]]&amp;LEFT(Tabla8[[#This Row],[Tipo Empleado]],3)</f>
        <v>0011001152501FIJ</v>
      </c>
      <c r="E1228" s="87" t="s">
        <v>825</v>
      </c>
      <c r="F1228" s="54" t="s">
        <v>824</v>
      </c>
      <c r="G1228" s="87" t="s">
        <v>2581</v>
      </c>
      <c r="H1228" s="87" t="s">
        <v>821</v>
      </c>
      <c r="I1228" s="55" t="s">
        <v>1486</v>
      </c>
      <c r="J1228" s="54" t="s">
        <v>2584</v>
      </c>
      <c r="K1228" s="90" t="str">
        <f t="shared" si="19"/>
        <v>F</v>
      </c>
      <c r="L1228">
        <v>317</v>
      </c>
    </row>
    <row r="1229" spans="1:12" hidden="1">
      <c r="A1229" s="84" t="s">
        <v>1960</v>
      </c>
      <c r="B1229" s="88" t="str">
        <f>_xlfn.XLOOKUP(Tabla8[[#This Row],[Codigo Area Liquidacion]],TBLAREA[PLANTA],TBLAREA[PROG])</f>
        <v>01</v>
      </c>
      <c r="C1229" s="54" t="s">
        <v>11</v>
      </c>
      <c r="D1229" s="88" t="str">
        <f>Tabla8[[#This Row],[Numero Documento]]&amp;Tabla8[[#This Row],[PROG]]&amp;LEFT(Tabla8[[#This Row],[Tipo Empleado]],3)</f>
        <v>0011151771001FIJ</v>
      </c>
      <c r="E1229" s="87" t="s">
        <v>851</v>
      </c>
      <c r="F1229" s="54" t="s">
        <v>412</v>
      </c>
      <c r="G1229" s="87" t="s">
        <v>2581</v>
      </c>
      <c r="H1229" s="87" t="s">
        <v>821</v>
      </c>
      <c r="I1229" s="55" t="s">
        <v>1486</v>
      </c>
      <c r="J1229" s="54" t="s">
        <v>2584</v>
      </c>
      <c r="K1229" s="90" t="str">
        <f t="shared" si="19"/>
        <v>F</v>
      </c>
      <c r="L1229">
        <v>351</v>
      </c>
    </row>
    <row r="1230" spans="1:12" hidden="1">
      <c r="A1230" s="84" t="s">
        <v>2808</v>
      </c>
      <c r="B1230" s="88" t="str">
        <f>_xlfn.XLOOKUP(Tabla8[[#This Row],[Codigo Area Liquidacion]],TBLAREA[PLANTA],TBLAREA[PROG])</f>
        <v>01</v>
      </c>
      <c r="C1230" s="54" t="s">
        <v>11</v>
      </c>
      <c r="D1230" s="88" t="str">
        <f>Tabla8[[#This Row],[Numero Documento]]&amp;Tabla8[[#This Row],[PROG]]&amp;LEFT(Tabla8[[#This Row],[Tipo Empleado]],3)</f>
        <v>0011280858901FIJ</v>
      </c>
      <c r="E1230" s="87" t="s">
        <v>2807</v>
      </c>
      <c r="F1230" s="54" t="s">
        <v>10</v>
      </c>
      <c r="G1230" s="87" t="s">
        <v>2581</v>
      </c>
      <c r="H1230" s="87" t="s">
        <v>821</v>
      </c>
      <c r="I1230" s="55" t="s">
        <v>1486</v>
      </c>
      <c r="J1230" s="54" t="s">
        <v>2584</v>
      </c>
      <c r="K1230" s="90" t="str">
        <f t="shared" si="19"/>
        <v>F</v>
      </c>
      <c r="L1230">
        <v>385</v>
      </c>
    </row>
    <row r="1231" spans="1:12" hidden="1">
      <c r="A1231" s="84" t="s">
        <v>1153</v>
      </c>
      <c r="B1231" s="88" t="str">
        <f>_xlfn.XLOOKUP(Tabla8[[#This Row],[Codigo Area Liquidacion]],TBLAREA[PLANTA],TBLAREA[PROG])</f>
        <v>01</v>
      </c>
      <c r="C1231" s="54" t="s">
        <v>11</v>
      </c>
      <c r="D1231" s="88" t="str">
        <f>Tabla8[[#This Row],[Numero Documento]]&amp;Tabla8[[#This Row],[PROG]]&amp;LEFT(Tabla8[[#This Row],[Tipo Empleado]],3)</f>
        <v>0011294643901FIJ</v>
      </c>
      <c r="E1231" s="87" t="s">
        <v>843</v>
      </c>
      <c r="F1231" s="54" t="s">
        <v>844</v>
      </c>
      <c r="G1231" s="87" t="s">
        <v>2581</v>
      </c>
      <c r="H1231" s="87" t="s">
        <v>821</v>
      </c>
      <c r="I1231" s="55" t="s">
        <v>1486</v>
      </c>
      <c r="J1231" s="54" t="s">
        <v>2584</v>
      </c>
      <c r="K1231" s="90" t="str">
        <f t="shared" si="19"/>
        <v>F</v>
      </c>
      <c r="L1231">
        <v>393</v>
      </c>
    </row>
    <row r="1232" spans="1:12" hidden="1">
      <c r="A1232" s="84" t="s">
        <v>2698</v>
      </c>
      <c r="B1232" s="88" t="str">
        <f>_xlfn.XLOOKUP(Tabla8[[#This Row],[Codigo Area Liquidacion]],TBLAREA[PLANTA],TBLAREA[PROG])</f>
        <v>01</v>
      </c>
      <c r="C1232" s="54" t="s">
        <v>2510</v>
      </c>
      <c r="D1232" s="88" t="str">
        <f>Tabla8[[#This Row],[Numero Documento]]&amp;Tabla8[[#This Row],[PROG]]&amp;LEFT(Tabla8[[#This Row],[Tipo Empleado]],3)</f>
        <v>0011348281401EMP</v>
      </c>
      <c r="E1232" s="87" t="s">
        <v>2666</v>
      </c>
      <c r="F1232" s="54" t="s">
        <v>2667</v>
      </c>
      <c r="G1232" s="87" t="s">
        <v>2581</v>
      </c>
      <c r="H1232" s="87" t="s">
        <v>821</v>
      </c>
      <c r="I1232" s="55" t="s">
        <v>1486</v>
      </c>
      <c r="J1232" s="54" t="s">
        <v>2583</v>
      </c>
      <c r="K1232" s="90" t="str">
        <f t="shared" si="19"/>
        <v>M</v>
      </c>
      <c r="L1232">
        <v>401</v>
      </c>
    </row>
    <row r="1233" spans="1:12" hidden="1">
      <c r="A1233" s="84" t="s">
        <v>1122</v>
      </c>
      <c r="B1233" s="88" t="str">
        <f>_xlfn.XLOOKUP(Tabla8[[#This Row],[Codigo Area Liquidacion]],TBLAREA[PLANTA],TBLAREA[PROG])</f>
        <v>01</v>
      </c>
      <c r="C1233" s="54" t="s">
        <v>11</v>
      </c>
      <c r="D1233" s="88" t="str">
        <f>Tabla8[[#This Row],[Numero Documento]]&amp;Tabla8[[#This Row],[PROG]]&amp;LEFT(Tabla8[[#This Row],[Tipo Empleado]],3)</f>
        <v>0011364937001FIJ</v>
      </c>
      <c r="E1233" s="87" t="s">
        <v>832</v>
      </c>
      <c r="F1233" s="54" t="s">
        <v>833</v>
      </c>
      <c r="G1233" s="87" t="s">
        <v>2581</v>
      </c>
      <c r="H1233" s="87" t="s">
        <v>821</v>
      </c>
      <c r="I1233" s="55" t="s">
        <v>1486</v>
      </c>
      <c r="J1233" s="54" t="s">
        <v>2584</v>
      </c>
      <c r="K1233" s="90" t="str">
        <f t="shared" si="19"/>
        <v>F</v>
      </c>
      <c r="L1233">
        <v>405</v>
      </c>
    </row>
    <row r="1234" spans="1:12" hidden="1">
      <c r="A1234" s="84" t="s">
        <v>1176</v>
      </c>
      <c r="B1234" s="88" t="str">
        <f>_xlfn.XLOOKUP(Tabla8[[#This Row],[Codigo Area Liquidacion]],TBLAREA[PLANTA],TBLAREA[PROG])</f>
        <v>01</v>
      </c>
      <c r="C1234" s="54" t="s">
        <v>11</v>
      </c>
      <c r="D1234" s="88" t="str">
        <f>Tabla8[[#This Row],[Numero Documento]]&amp;Tabla8[[#This Row],[PROG]]&amp;LEFT(Tabla8[[#This Row],[Tipo Empleado]],3)</f>
        <v>0011717985301FIJ</v>
      </c>
      <c r="E1234" s="87" t="s">
        <v>856</v>
      </c>
      <c r="F1234" s="54" t="s">
        <v>664</v>
      </c>
      <c r="G1234" s="87" t="s">
        <v>2581</v>
      </c>
      <c r="H1234" s="87" t="s">
        <v>821</v>
      </c>
      <c r="I1234" s="55" t="s">
        <v>1486</v>
      </c>
      <c r="J1234" s="54" t="s">
        <v>2584</v>
      </c>
      <c r="K1234" s="90" t="str">
        <f t="shared" si="19"/>
        <v>F</v>
      </c>
      <c r="L1234">
        <v>491</v>
      </c>
    </row>
    <row r="1235" spans="1:12" hidden="1">
      <c r="A1235" s="84" t="s">
        <v>1833</v>
      </c>
      <c r="B1235" s="88" t="str">
        <f>_xlfn.XLOOKUP(Tabla8[[#This Row],[Codigo Area Liquidacion]],TBLAREA[PLANTA],TBLAREA[PROG])</f>
        <v>01</v>
      </c>
      <c r="C1235" s="54" t="s">
        <v>11</v>
      </c>
      <c r="D1235" s="88" t="str">
        <f>Tabla8[[#This Row],[Numero Documento]]&amp;Tabla8[[#This Row],[PROG]]&amp;LEFT(Tabla8[[#This Row],[Tipo Empleado]],3)</f>
        <v>0011876067701FIJ</v>
      </c>
      <c r="E1235" s="87" t="s">
        <v>830</v>
      </c>
      <c r="F1235" s="54" t="s">
        <v>396</v>
      </c>
      <c r="G1235" s="87" t="s">
        <v>2581</v>
      </c>
      <c r="H1235" s="87" t="s">
        <v>821</v>
      </c>
      <c r="I1235" s="55" t="s">
        <v>1486</v>
      </c>
      <c r="J1235" s="54" t="s">
        <v>2583</v>
      </c>
      <c r="K1235" s="90" t="str">
        <f t="shared" si="19"/>
        <v>M</v>
      </c>
      <c r="L1235">
        <v>543</v>
      </c>
    </row>
    <row r="1236" spans="1:12" hidden="1">
      <c r="A1236" s="84" t="s">
        <v>3138</v>
      </c>
      <c r="B1236" s="88" t="str">
        <f>_xlfn.XLOOKUP(Tabla8[[#This Row],[Codigo Area Liquidacion]],TBLAREA[PLANTA],TBLAREA[PROG])</f>
        <v>01</v>
      </c>
      <c r="C1236" s="54" t="s">
        <v>2510</v>
      </c>
      <c r="D1236" s="88" t="str">
        <f>Tabla8[[#This Row],[Numero Documento]]&amp;Tabla8[[#This Row],[PROG]]&amp;LEFT(Tabla8[[#This Row],[Tipo Empleado]],3)</f>
        <v>0011889519201EMP</v>
      </c>
      <c r="E1236" s="87" t="s">
        <v>3158</v>
      </c>
      <c r="F1236" s="54" t="s">
        <v>2667</v>
      </c>
      <c r="G1236" s="87" t="s">
        <v>2581</v>
      </c>
      <c r="H1236" s="87" t="s">
        <v>821</v>
      </c>
      <c r="I1236" s="55" t="s">
        <v>1486</v>
      </c>
      <c r="J1236" s="54" t="s">
        <v>2583</v>
      </c>
      <c r="K1236" s="90" t="str">
        <f t="shared" si="19"/>
        <v>M</v>
      </c>
      <c r="L1236">
        <v>548</v>
      </c>
    </row>
    <row r="1237" spans="1:12" hidden="1">
      <c r="A1237" s="84" t="s">
        <v>1753</v>
      </c>
      <c r="B1237" s="88" t="str">
        <f>_xlfn.XLOOKUP(Tabla8[[#This Row],[Codigo Area Liquidacion]],TBLAREA[PLANTA],TBLAREA[PROG])</f>
        <v>01</v>
      </c>
      <c r="C1237" s="54" t="s">
        <v>11</v>
      </c>
      <c r="D1237" s="88" t="str">
        <f>Tabla8[[#This Row],[Numero Documento]]&amp;Tabla8[[#This Row],[PROG]]&amp;LEFT(Tabla8[[#This Row],[Tipo Empleado]],3)</f>
        <v>0011908081001FIJ</v>
      </c>
      <c r="E1237" s="87" t="s">
        <v>1023</v>
      </c>
      <c r="F1237" s="54" t="s">
        <v>55</v>
      </c>
      <c r="G1237" s="87" t="s">
        <v>2581</v>
      </c>
      <c r="H1237" s="87" t="s">
        <v>821</v>
      </c>
      <c r="I1237" s="55" t="s">
        <v>1486</v>
      </c>
      <c r="J1237" s="54" t="s">
        <v>2584</v>
      </c>
      <c r="K1237" s="90" t="str">
        <f t="shared" si="19"/>
        <v>F</v>
      </c>
      <c r="L1237">
        <v>557</v>
      </c>
    </row>
    <row r="1238" spans="1:12" hidden="1">
      <c r="A1238" s="84" t="s">
        <v>1115</v>
      </c>
      <c r="B1238" s="88" t="str">
        <f>_xlfn.XLOOKUP(Tabla8[[#This Row],[Codigo Area Liquidacion]],TBLAREA[PLANTA],TBLAREA[PROG])</f>
        <v>01</v>
      </c>
      <c r="C1238" s="54" t="s">
        <v>11</v>
      </c>
      <c r="D1238" s="88" t="str">
        <f>Tabla8[[#This Row],[Numero Documento]]&amp;Tabla8[[#This Row],[PROG]]&amp;LEFT(Tabla8[[#This Row],[Tipo Empleado]],3)</f>
        <v>0020044098001FIJ</v>
      </c>
      <c r="E1238" s="87" t="s">
        <v>828</v>
      </c>
      <c r="F1238" s="54" t="s">
        <v>2605</v>
      </c>
      <c r="G1238" s="87" t="s">
        <v>2581</v>
      </c>
      <c r="H1238" s="87" t="s">
        <v>821</v>
      </c>
      <c r="I1238" s="55" t="s">
        <v>1486</v>
      </c>
      <c r="J1238" s="54" t="s">
        <v>2584</v>
      </c>
      <c r="K1238" s="90" t="str">
        <f t="shared" si="19"/>
        <v>F</v>
      </c>
      <c r="L1238">
        <v>571</v>
      </c>
    </row>
    <row r="1239" spans="1:12" hidden="1">
      <c r="A1239" s="84" t="s">
        <v>1157</v>
      </c>
      <c r="B1239" s="88" t="str">
        <f>_xlfn.XLOOKUP(Tabla8[[#This Row],[Codigo Area Liquidacion]],TBLAREA[PLANTA],TBLAREA[PROG])</f>
        <v>01</v>
      </c>
      <c r="C1239" s="54" t="s">
        <v>11</v>
      </c>
      <c r="D1239" s="88" t="str">
        <f>Tabla8[[#This Row],[Numero Documento]]&amp;Tabla8[[#This Row],[PROG]]&amp;LEFT(Tabla8[[#This Row],[Tipo Empleado]],3)</f>
        <v>0030032727701FIJ</v>
      </c>
      <c r="E1239" s="87" t="s">
        <v>849</v>
      </c>
      <c r="F1239" s="54" t="s">
        <v>850</v>
      </c>
      <c r="G1239" s="87" t="s">
        <v>2581</v>
      </c>
      <c r="H1239" s="87" t="s">
        <v>821</v>
      </c>
      <c r="I1239" s="55" t="s">
        <v>1486</v>
      </c>
      <c r="J1239" s="54" t="s">
        <v>2584</v>
      </c>
      <c r="K1239" s="90" t="str">
        <f t="shared" si="19"/>
        <v>F</v>
      </c>
      <c r="L1239">
        <v>583</v>
      </c>
    </row>
    <row r="1240" spans="1:12" hidden="1">
      <c r="A1240" s="84" t="s">
        <v>1877</v>
      </c>
      <c r="B1240" s="88" t="str">
        <f>_xlfn.XLOOKUP(Tabla8[[#This Row],[Codigo Area Liquidacion]],TBLAREA[PLANTA],TBLAREA[PROG])</f>
        <v>01</v>
      </c>
      <c r="C1240" s="54" t="s">
        <v>11</v>
      </c>
      <c r="D1240" s="88" t="str">
        <f>Tabla8[[#This Row],[Numero Documento]]&amp;Tabla8[[#This Row],[PROG]]&amp;LEFT(Tabla8[[#This Row],[Tipo Empleado]],3)</f>
        <v>0030062078801FIJ</v>
      </c>
      <c r="E1240" s="87" t="s">
        <v>1434</v>
      </c>
      <c r="F1240" s="54" t="s">
        <v>132</v>
      </c>
      <c r="G1240" s="87" t="s">
        <v>2581</v>
      </c>
      <c r="H1240" s="87" t="s">
        <v>821</v>
      </c>
      <c r="I1240" s="55" t="s">
        <v>1486</v>
      </c>
      <c r="J1240" s="54" t="s">
        <v>2583</v>
      </c>
      <c r="K1240" s="90" t="str">
        <f t="shared" si="19"/>
        <v>M</v>
      </c>
      <c r="L1240">
        <v>584</v>
      </c>
    </row>
    <row r="1241" spans="1:12" hidden="1">
      <c r="A1241" s="84" t="s">
        <v>3052</v>
      </c>
      <c r="B1241" s="88" t="str">
        <f>_xlfn.XLOOKUP(Tabla8[[#This Row],[Codigo Area Liquidacion]],TBLAREA[PLANTA],TBLAREA[PROG])</f>
        <v>01</v>
      </c>
      <c r="C1241" s="54" t="s">
        <v>2510</v>
      </c>
      <c r="D1241" s="88" t="str">
        <f>Tabla8[[#This Row],[Numero Documento]]&amp;Tabla8[[#This Row],[PROG]]&amp;LEFT(Tabla8[[#This Row],[Tipo Empleado]],3)</f>
        <v>0500006377501EMP</v>
      </c>
      <c r="E1241" s="87" t="s">
        <v>3113</v>
      </c>
      <c r="F1241" s="54" t="s">
        <v>256</v>
      </c>
      <c r="G1241" s="87" t="s">
        <v>2581</v>
      </c>
      <c r="H1241" s="87" t="s">
        <v>821</v>
      </c>
      <c r="I1241" s="55" t="s">
        <v>1486</v>
      </c>
      <c r="J1241" s="54" t="s">
        <v>2584</v>
      </c>
      <c r="K1241" s="90" t="str">
        <f t="shared" si="19"/>
        <v>F</v>
      </c>
      <c r="L1241">
        <v>879</v>
      </c>
    </row>
    <row r="1242" spans="1:12" hidden="1">
      <c r="A1242" s="84" t="s">
        <v>1949</v>
      </c>
      <c r="B1242" s="88" t="str">
        <f>_xlfn.XLOOKUP(Tabla8[[#This Row],[Codigo Area Liquidacion]],TBLAREA[PLANTA],TBLAREA[PROG])</f>
        <v>01</v>
      </c>
      <c r="C1242" s="54" t="s">
        <v>11</v>
      </c>
      <c r="D1242" s="88" t="str">
        <f>Tabla8[[#This Row],[Numero Documento]]&amp;Tabla8[[#This Row],[PROG]]&amp;LEFT(Tabla8[[#This Row],[Tipo Empleado]],3)</f>
        <v>0530027841201FIJ</v>
      </c>
      <c r="E1242" s="87" t="s">
        <v>1160</v>
      </c>
      <c r="F1242" s="54" t="s">
        <v>8</v>
      </c>
      <c r="G1242" s="87" t="s">
        <v>2581</v>
      </c>
      <c r="H1242" s="87" t="s">
        <v>821</v>
      </c>
      <c r="I1242" s="55" t="s">
        <v>1486</v>
      </c>
      <c r="J1242" s="54" t="s">
        <v>2583</v>
      </c>
      <c r="K1242" s="90" t="str">
        <f t="shared" si="19"/>
        <v>M</v>
      </c>
      <c r="L1242">
        <v>886</v>
      </c>
    </row>
    <row r="1243" spans="1:12" hidden="1">
      <c r="A1243" s="84" t="s">
        <v>1973</v>
      </c>
      <c r="B1243" s="88" t="str">
        <f>_xlfn.XLOOKUP(Tabla8[[#This Row],[Codigo Area Liquidacion]],TBLAREA[PLANTA],TBLAREA[PROG])</f>
        <v>01</v>
      </c>
      <c r="C1243" s="54" t="s">
        <v>11</v>
      </c>
      <c r="D1243" s="88" t="str">
        <f>Tabla8[[#This Row],[Numero Documento]]&amp;Tabla8[[#This Row],[PROG]]&amp;LEFT(Tabla8[[#This Row],[Tipo Empleado]],3)</f>
        <v>0580024083901FIJ</v>
      </c>
      <c r="E1243" s="87" t="s">
        <v>853</v>
      </c>
      <c r="F1243" s="54" t="s">
        <v>658</v>
      </c>
      <c r="G1243" s="87" t="s">
        <v>2581</v>
      </c>
      <c r="H1243" s="87" t="s">
        <v>821</v>
      </c>
      <c r="I1243" s="55" t="s">
        <v>1486</v>
      </c>
      <c r="J1243" s="54" t="s">
        <v>2583</v>
      </c>
      <c r="K1243" s="90" t="str">
        <f t="shared" si="19"/>
        <v>M</v>
      </c>
      <c r="L1243">
        <v>907</v>
      </c>
    </row>
    <row r="1244" spans="1:12" hidden="1">
      <c r="A1244" s="84" t="s">
        <v>2005</v>
      </c>
      <c r="B1244" s="88" t="str">
        <f>_xlfn.XLOOKUP(Tabla8[[#This Row],[Codigo Area Liquidacion]],TBLAREA[PLANTA],TBLAREA[PROG])</f>
        <v>01</v>
      </c>
      <c r="C1244" s="54" t="s">
        <v>11</v>
      </c>
      <c r="D1244" s="88" t="str">
        <f>Tabla8[[#This Row],[Numero Documento]]&amp;Tabla8[[#This Row],[PROG]]&amp;LEFT(Tabla8[[#This Row],[Tipo Empleado]],3)</f>
        <v>2230145697001FIJ</v>
      </c>
      <c r="E1244" s="87" t="s">
        <v>968</v>
      </c>
      <c r="F1244" s="54" t="s">
        <v>8</v>
      </c>
      <c r="G1244" s="87" t="s">
        <v>2581</v>
      </c>
      <c r="H1244" s="87" t="s">
        <v>821</v>
      </c>
      <c r="I1244" s="55" t="s">
        <v>1486</v>
      </c>
      <c r="J1244" s="54" t="s">
        <v>2584</v>
      </c>
      <c r="K1244" s="90" t="str">
        <f t="shared" si="19"/>
        <v>F</v>
      </c>
      <c r="L1244">
        <v>1004</v>
      </c>
    </row>
    <row r="1245" spans="1:12" hidden="1">
      <c r="A1245" s="84" t="s">
        <v>3147</v>
      </c>
      <c r="B1245" s="88" t="str">
        <f>_xlfn.XLOOKUP(Tabla8[[#This Row],[Codigo Area Liquidacion]],TBLAREA[PLANTA],TBLAREA[PROG])</f>
        <v>01</v>
      </c>
      <c r="C1245" s="54" t="s">
        <v>2510</v>
      </c>
      <c r="D1245" s="88" t="str">
        <f>Tabla8[[#This Row],[Numero Documento]]&amp;Tabla8[[#This Row],[PROG]]&amp;LEFT(Tabla8[[#This Row],[Tipo Empleado]],3)</f>
        <v>4020042432901EMP</v>
      </c>
      <c r="E1245" s="87" t="s">
        <v>3167</v>
      </c>
      <c r="F1245" s="54" t="s">
        <v>2667</v>
      </c>
      <c r="G1245" s="87" t="s">
        <v>2581</v>
      </c>
      <c r="H1245" s="87" t="s">
        <v>821</v>
      </c>
      <c r="I1245" s="55" t="s">
        <v>1486</v>
      </c>
      <c r="J1245" s="54" t="s">
        <v>2584</v>
      </c>
      <c r="K1245" s="90" t="str">
        <f t="shared" si="19"/>
        <v>F</v>
      </c>
      <c r="L1245">
        <v>1054</v>
      </c>
    </row>
    <row r="1246" spans="1:12" hidden="1">
      <c r="A1246" s="84" t="s">
        <v>3148</v>
      </c>
      <c r="B1246" s="88" t="str">
        <f>_xlfn.XLOOKUP(Tabla8[[#This Row],[Codigo Area Liquidacion]],TBLAREA[PLANTA],TBLAREA[PROG])</f>
        <v>01</v>
      </c>
      <c r="C1246" s="54" t="s">
        <v>2510</v>
      </c>
      <c r="D1246" s="88" t="str">
        <f>Tabla8[[#This Row],[Numero Documento]]&amp;Tabla8[[#This Row],[PROG]]&amp;LEFT(Tabla8[[#This Row],[Tipo Empleado]],3)</f>
        <v>4021220716701EMP</v>
      </c>
      <c r="E1246" s="87" t="s">
        <v>3298</v>
      </c>
      <c r="F1246" s="54" t="s">
        <v>2667</v>
      </c>
      <c r="G1246" s="87" t="s">
        <v>2581</v>
      </c>
      <c r="H1246" s="87" t="s">
        <v>821</v>
      </c>
      <c r="I1246" s="55" t="s">
        <v>1486</v>
      </c>
      <c r="J1246" s="54" t="s">
        <v>2584</v>
      </c>
      <c r="K1246" s="90" t="str">
        <f t="shared" si="19"/>
        <v>F</v>
      </c>
      <c r="L1246">
        <v>1076</v>
      </c>
    </row>
    <row r="1247" spans="1:12">
      <c r="A1247" s="55" t="s">
        <v>3506</v>
      </c>
      <c r="B1247" s="89" t="s">
        <v>2552</v>
      </c>
      <c r="C1247" s="54" t="s">
        <v>11</v>
      </c>
      <c r="D1247" s="88" t="str">
        <f>Tabla8[[#This Row],[Numero Documento]]&amp;Tabla8[[#This Row],[PROG]]&amp;LEFT(Tabla8[[#This Row],[Tipo Empleado]],3)</f>
        <v>4021985876401FIJ</v>
      </c>
      <c r="E1247" s="87" t="s">
        <v>3505</v>
      </c>
      <c r="F1247" s="54" t="s">
        <v>360</v>
      </c>
      <c r="G1247" s="87" t="s">
        <v>2581</v>
      </c>
      <c r="H1247" s="87" t="s">
        <v>1704</v>
      </c>
      <c r="I1247" s="55" t="s">
        <v>1475</v>
      </c>
      <c r="J1247" s="54" t="s">
        <v>2583</v>
      </c>
      <c r="K1247" s="90" t="str">
        <f t="shared" si="19"/>
        <v>M</v>
      </c>
      <c r="L1247">
        <v>1224</v>
      </c>
    </row>
    <row r="1248" spans="1:12">
      <c r="A1248" s="55" t="s">
        <v>3749</v>
      </c>
      <c r="B1248" s="89" t="s">
        <v>2552</v>
      </c>
      <c r="C1248" s="54" t="s">
        <v>11</v>
      </c>
      <c r="D1248" s="88" t="str">
        <f>Tabla8[[#This Row],[Numero Documento]]&amp;Tabla8[[#This Row],[PROG]]&amp;LEFT(Tabla8[[#This Row],[Tipo Empleado]],3)</f>
        <v>4022189455901FIJ</v>
      </c>
      <c r="E1248" s="87" t="s">
        <v>3748</v>
      </c>
      <c r="F1248" s="54" t="s">
        <v>10</v>
      </c>
      <c r="G1248" s="87" t="s">
        <v>2581</v>
      </c>
      <c r="H1248" s="87" t="s">
        <v>1704</v>
      </c>
      <c r="I1248" s="55" t="s">
        <v>1475</v>
      </c>
      <c r="J1248" s="54" t="s">
        <v>2584</v>
      </c>
      <c r="K1248" s="90" t="str">
        <f t="shared" si="19"/>
        <v>F</v>
      </c>
      <c r="L1248">
        <v>1226</v>
      </c>
    </row>
    <row r="1249" spans="1:12" hidden="1">
      <c r="A1249" s="84" t="s">
        <v>1801</v>
      </c>
      <c r="B1249" s="88" t="str">
        <f>_xlfn.XLOOKUP(Tabla8[[#This Row],[Codigo Area Liquidacion]],TBLAREA[PLANTA],TBLAREA[PROG])</f>
        <v>01</v>
      </c>
      <c r="C1249" s="54" t="s">
        <v>11</v>
      </c>
      <c r="D1249" s="88" t="str">
        <f>Tabla8[[#This Row],[Numero Documento]]&amp;Tabla8[[#This Row],[PROG]]&amp;LEFT(Tabla8[[#This Row],[Tipo Empleado]],3)</f>
        <v>0010004918801FIJ</v>
      </c>
      <c r="E1249" s="87" t="s">
        <v>1019</v>
      </c>
      <c r="F1249" s="54" t="s">
        <v>360</v>
      </c>
      <c r="G1249" s="87" t="s">
        <v>2581</v>
      </c>
      <c r="H1249" s="87" t="s">
        <v>1704</v>
      </c>
      <c r="I1249" s="55" t="s">
        <v>1475</v>
      </c>
      <c r="J1249" s="54" t="s">
        <v>2583</v>
      </c>
      <c r="K1249" s="90" t="str">
        <f t="shared" si="19"/>
        <v>M</v>
      </c>
      <c r="L1249">
        <v>6</v>
      </c>
    </row>
    <row r="1250" spans="1:12" hidden="1">
      <c r="A1250" s="84" t="s">
        <v>3051</v>
      </c>
      <c r="B1250" s="88" t="str">
        <f>_xlfn.XLOOKUP(Tabla8[[#This Row],[Codigo Area Liquidacion]],TBLAREA[PLANTA],TBLAREA[PROG])</f>
        <v>01</v>
      </c>
      <c r="C1250" s="54" t="s">
        <v>2510</v>
      </c>
      <c r="D1250" s="88" t="str">
        <f>Tabla8[[#This Row],[Numero Documento]]&amp;Tabla8[[#This Row],[PROG]]&amp;LEFT(Tabla8[[#This Row],[Tipo Empleado]],3)</f>
        <v>0010738409101EMP</v>
      </c>
      <c r="E1250" s="87" t="s">
        <v>3050</v>
      </c>
      <c r="F1250" s="54" t="s">
        <v>192</v>
      </c>
      <c r="G1250" s="87" t="s">
        <v>2581</v>
      </c>
      <c r="H1250" s="87" t="s">
        <v>1704</v>
      </c>
      <c r="I1250" s="55" t="s">
        <v>1475</v>
      </c>
      <c r="J1250" s="54" t="s">
        <v>2583</v>
      </c>
      <c r="K1250" s="90" t="str">
        <f t="shared" si="19"/>
        <v>M</v>
      </c>
      <c r="L1250">
        <v>249</v>
      </c>
    </row>
    <row r="1251" spans="1:12" hidden="1">
      <c r="A1251" s="84" t="s">
        <v>1149</v>
      </c>
      <c r="B1251" s="88" t="str">
        <f>_xlfn.XLOOKUP(Tabla8[[#This Row],[Codigo Area Liquidacion]],TBLAREA[PLANTA],TBLAREA[PROG])</f>
        <v>01</v>
      </c>
      <c r="C1251" s="54" t="s">
        <v>11</v>
      </c>
      <c r="D1251" s="88" t="str">
        <f>Tabla8[[#This Row],[Numero Documento]]&amp;Tabla8[[#This Row],[PROG]]&amp;LEFT(Tabla8[[#This Row],[Tipo Empleado]],3)</f>
        <v>0011702168301FIJ</v>
      </c>
      <c r="E1251" s="87" t="s">
        <v>561</v>
      </c>
      <c r="F1251" s="54" t="s">
        <v>562</v>
      </c>
      <c r="G1251" s="87" t="s">
        <v>2581</v>
      </c>
      <c r="H1251" s="87" t="s">
        <v>1704</v>
      </c>
      <c r="I1251" s="55" t="s">
        <v>1475</v>
      </c>
      <c r="J1251" s="54" t="s">
        <v>2584</v>
      </c>
      <c r="K1251" s="90" t="str">
        <f t="shared" si="19"/>
        <v>F</v>
      </c>
      <c r="L1251">
        <v>487</v>
      </c>
    </row>
    <row r="1252" spans="1:12" hidden="1">
      <c r="A1252" s="81" t="s">
        <v>1948</v>
      </c>
      <c r="B1252" s="88" t="str">
        <f>_xlfn.XLOOKUP(Tabla8[[#This Row],[Codigo Area Liquidacion]],TBLAREA[PLANTA],TBLAREA[PROG])</f>
        <v>01</v>
      </c>
      <c r="C1252" s="54" t="s">
        <v>11</v>
      </c>
      <c r="D1252" s="88" t="str">
        <f>Tabla8[[#This Row],[Numero Documento]]&amp;Tabla8[[#This Row],[PROG]]&amp;LEFT(Tabla8[[#This Row],[Tipo Empleado]],3)</f>
        <v>0011807700701FIJ</v>
      </c>
      <c r="E1252" s="87" t="s">
        <v>2613</v>
      </c>
      <c r="F1252" s="54" t="s">
        <v>360</v>
      </c>
      <c r="G1252" s="87" t="s">
        <v>2581</v>
      </c>
      <c r="H1252" s="87" t="s">
        <v>1704</v>
      </c>
      <c r="I1252" s="55" t="s">
        <v>1475</v>
      </c>
      <c r="J1252" s="54" t="s">
        <v>2583</v>
      </c>
      <c r="K1252" s="90" t="str">
        <f t="shared" si="19"/>
        <v>M</v>
      </c>
      <c r="L1252">
        <v>519</v>
      </c>
    </row>
    <row r="1253" spans="1:12" hidden="1">
      <c r="A1253" s="84" t="s">
        <v>1825</v>
      </c>
      <c r="B1253" s="88" t="str">
        <f>_xlfn.XLOOKUP(Tabla8[[#This Row],[Codigo Area Liquidacion]],TBLAREA[PLANTA],TBLAREA[PROG])</f>
        <v>01</v>
      </c>
      <c r="C1253" s="54" t="s">
        <v>11</v>
      </c>
      <c r="D1253" s="88" t="str">
        <f>Tabla8[[#This Row],[Numero Documento]]&amp;Tabla8[[#This Row],[PROG]]&amp;LEFT(Tabla8[[#This Row],[Tipo Empleado]],3)</f>
        <v>0100061489901FIJ</v>
      </c>
      <c r="E1253" s="87" t="s">
        <v>946</v>
      </c>
      <c r="F1253" s="54" t="s">
        <v>132</v>
      </c>
      <c r="G1253" s="87" t="s">
        <v>2581</v>
      </c>
      <c r="H1253" s="87" t="s">
        <v>1704</v>
      </c>
      <c r="I1253" s="55" t="s">
        <v>1475</v>
      </c>
      <c r="J1253" s="54" t="s">
        <v>2583</v>
      </c>
      <c r="K1253" s="90" t="str">
        <f t="shared" si="19"/>
        <v>M</v>
      </c>
      <c r="L1253">
        <v>597</v>
      </c>
    </row>
    <row r="1254" spans="1:12" hidden="1">
      <c r="A1254" s="81" t="s">
        <v>1823</v>
      </c>
      <c r="B1254" s="88" t="str">
        <f>_xlfn.XLOOKUP(Tabla8[[#This Row],[Codigo Area Liquidacion]],TBLAREA[PLANTA],TBLAREA[PROG])</f>
        <v>01</v>
      </c>
      <c r="C1254" s="54" t="s">
        <v>11</v>
      </c>
      <c r="D1254" s="88" t="str">
        <f>Tabla8[[#This Row],[Numero Documento]]&amp;Tabla8[[#This Row],[PROG]]&amp;LEFT(Tabla8[[#This Row],[Tipo Empleado]],3)</f>
        <v>2250032081101FIJ</v>
      </c>
      <c r="E1254" s="87" t="s">
        <v>857</v>
      </c>
      <c r="F1254" s="54" t="s">
        <v>793</v>
      </c>
      <c r="G1254" s="87" t="s">
        <v>2581</v>
      </c>
      <c r="H1254" s="87" t="s">
        <v>1704</v>
      </c>
      <c r="I1254" s="55" t="s">
        <v>1475</v>
      </c>
      <c r="J1254" s="54" t="s">
        <v>2583</v>
      </c>
      <c r="K1254" s="90" t="str">
        <f t="shared" si="19"/>
        <v>M</v>
      </c>
      <c r="L1254">
        <v>1035</v>
      </c>
    </row>
    <row r="1255" spans="1:12" hidden="1">
      <c r="A1255" s="84" t="s">
        <v>1971</v>
      </c>
      <c r="B1255" s="88" t="str">
        <f>_xlfn.XLOOKUP(Tabla8[[#This Row],[Codigo Area Liquidacion]],TBLAREA[PLANTA],TBLAREA[PROG])</f>
        <v>01</v>
      </c>
      <c r="C1255" s="54" t="s">
        <v>11</v>
      </c>
      <c r="D1255" s="88" t="str">
        <f>Tabla8[[#This Row],[Numero Documento]]&amp;Tabla8[[#This Row],[PROG]]&amp;LEFT(Tabla8[[#This Row],[Tipo Empleado]],3)</f>
        <v>2260008540501FIJ</v>
      </c>
      <c r="E1255" s="87" t="s">
        <v>1167</v>
      </c>
      <c r="F1255" s="54" t="s">
        <v>360</v>
      </c>
      <c r="G1255" s="87" t="s">
        <v>2581</v>
      </c>
      <c r="H1255" s="87" t="s">
        <v>1704</v>
      </c>
      <c r="I1255" s="55" t="s">
        <v>1475</v>
      </c>
      <c r="J1255" s="54" t="s">
        <v>2583</v>
      </c>
      <c r="K1255" s="90" t="str">
        <f t="shared" si="19"/>
        <v>M</v>
      </c>
      <c r="L1255">
        <v>1047</v>
      </c>
    </row>
    <row r="1256" spans="1:12" hidden="1">
      <c r="A1256" s="84" t="s">
        <v>1814</v>
      </c>
      <c r="B1256" s="88" t="str">
        <f>_xlfn.XLOOKUP(Tabla8[[#This Row],[Codigo Area Liquidacion]],TBLAREA[PLANTA],TBLAREA[PROG])</f>
        <v>01</v>
      </c>
      <c r="C1256" s="54" t="s">
        <v>11</v>
      </c>
      <c r="D1256" s="88" t="str">
        <f>Tabla8[[#This Row],[Numero Documento]]&amp;Tabla8[[#This Row],[PROG]]&amp;LEFT(Tabla8[[#This Row],[Tipo Empleado]],3)</f>
        <v>4021223775001FIJ</v>
      </c>
      <c r="E1256" s="87" t="s">
        <v>1390</v>
      </c>
      <c r="F1256" s="54" t="s">
        <v>360</v>
      </c>
      <c r="G1256" s="87" t="s">
        <v>2581</v>
      </c>
      <c r="H1256" s="87" t="s">
        <v>1704</v>
      </c>
      <c r="I1256" s="55" t="s">
        <v>1475</v>
      </c>
      <c r="J1256" s="54" t="s">
        <v>2584</v>
      </c>
      <c r="K1256" s="90" t="str">
        <f t="shared" si="19"/>
        <v>F</v>
      </c>
      <c r="L1256">
        <v>1077</v>
      </c>
    </row>
    <row r="1257" spans="1:12" hidden="1">
      <c r="A1257" s="84" t="s">
        <v>2529</v>
      </c>
      <c r="B1257" s="88" t="str">
        <f>_xlfn.XLOOKUP(Tabla8[[#This Row],[Codigo Area Liquidacion]],TBLAREA[PLANTA],TBLAREA[PROG])</f>
        <v>01</v>
      </c>
      <c r="C1257" s="54" t="s">
        <v>11</v>
      </c>
      <c r="D1257" s="88" t="str">
        <f>Tabla8[[#This Row],[Numero Documento]]&amp;Tabla8[[#This Row],[PROG]]&amp;LEFT(Tabla8[[#This Row],[Tipo Empleado]],3)</f>
        <v>0011183321601FIJ</v>
      </c>
      <c r="E1257" s="87" t="s">
        <v>2541</v>
      </c>
      <c r="F1257" s="54" t="s">
        <v>598</v>
      </c>
      <c r="G1257" s="87" t="s">
        <v>2581</v>
      </c>
      <c r="H1257" s="87" t="s">
        <v>1702</v>
      </c>
      <c r="I1257" s="55" t="s">
        <v>1476</v>
      </c>
      <c r="J1257" s="54" t="s">
        <v>2583</v>
      </c>
      <c r="K1257" s="90" t="str">
        <f t="shared" si="19"/>
        <v>M</v>
      </c>
      <c r="L1257">
        <v>364</v>
      </c>
    </row>
    <row r="1258" spans="1:12" hidden="1">
      <c r="A1258" s="84" t="s">
        <v>2308</v>
      </c>
      <c r="B1258" s="88" t="str">
        <f>_xlfn.XLOOKUP(Tabla8[[#This Row],[Codigo Area Liquidacion]],TBLAREA[PLANTA],TBLAREA[PROG])</f>
        <v>01</v>
      </c>
      <c r="C1258" s="54" t="s">
        <v>2510</v>
      </c>
      <c r="D1258" s="88" t="str">
        <f>Tabla8[[#This Row],[Numero Documento]]&amp;Tabla8[[#This Row],[PROG]]&amp;LEFT(Tabla8[[#This Row],[Tipo Empleado]],3)</f>
        <v>0011564779401EMP</v>
      </c>
      <c r="E1258" s="87" t="s">
        <v>1632</v>
      </c>
      <c r="F1258" s="54" t="s">
        <v>192</v>
      </c>
      <c r="G1258" s="87" t="s">
        <v>2581</v>
      </c>
      <c r="H1258" s="87" t="s">
        <v>1702</v>
      </c>
      <c r="I1258" s="55" t="s">
        <v>1476</v>
      </c>
      <c r="J1258" s="54" t="s">
        <v>2584</v>
      </c>
      <c r="K1258" s="90" t="str">
        <f t="shared" si="19"/>
        <v>F</v>
      </c>
      <c r="L1258">
        <v>451</v>
      </c>
    </row>
    <row r="1259" spans="1:12" hidden="1">
      <c r="A1259" s="84" t="s">
        <v>2316</v>
      </c>
      <c r="B1259" s="88" t="str">
        <f>_xlfn.XLOOKUP(Tabla8[[#This Row],[Codigo Area Liquidacion]],TBLAREA[PLANTA],TBLAREA[PROG])</f>
        <v>01</v>
      </c>
      <c r="C1259" s="54" t="s">
        <v>2510</v>
      </c>
      <c r="D1259" s="88" t="str">
        <f>Tabla8[[#This Row],[Numero Documento]]&amp;Tabla8[[#This Row],[PROG]]&amp;LEFT(Tabla8[[#This Row],[Tipo Empleado]],3)</f>
        <v>0310479727301EMP</v>
      </c>
      <c r="E1259" s="87" t="s">
        <v>1409</v>
      </c>
      <c r="F1259" s="54" t="s">
        <v>100</v>
      </c>
      <c r="G1259" s="87" t="s">
        <v>2581</v>
      </c>
      <c r="H1259" s="87" t="s">
        <v>1702</v>
      </c>
      <c r="I1259" s="55" t="s">
        <v>1476</v>
      </c>
      <c r="J1259" s="54" t="s">
        <v>2583</v>
      </c>
      <c r="K1259" s="90" t="str">
        <f t="shared" si="19"/>
        <v>M</v>
      </c>
      <c r="L1259">
        <v>798</v>
      </c>
    </row>
    <row r="1260" spans="1:12" hidden="1">
      <c r="A1260" s="84" t="s">
        <v>1869</v>
      </c>
      <c r="B1260" s="88" t="str">
        <f>_xlfn.XLOOKUP(Tabla8[[#This Row],[Codigo Area Liquidacion]],TBLAREA[PLANTA],TBLAREA[PROG])</f>
        <v>01</v>
      </c>
      <c r="C1260" s="54" t="s">
        <v>11</v>
      </c>
      <c r="D1260" s="88" t="str">
        <f>Tabla8[[#This Row],[Numero Documento]]&amp;Tabla8[[#This Row],[PROG]]&amp;LEFT(Tabla8[[#This Row],[Tipo Empleado]],3)</f>
        <v>0310542195601FIJ</v>
      </c>
      <c r="E1260" s="87" t="s">
        <v>1026</v>
      </c>
      <c r="F1260" s="54" t="s">
        <v>793</v>
      </c>
      <c r="G1260" s="87" t="s">
        <v>2581</v>
      </c>
      <c r="H1260" s="87" t="s">
        <v>1702</v>
      </c>
      <c r="I1260" s="55" t="s">
        <v>1476</v>
      </c>
      <c r="J1260" s="54" t="s">
        <v>2583</v>
      </c>
      <c r="K1260" s="90" t="str">
        <f t="shared" si="19"/>
        <v>M</v>
      </c>
      <c r="L1260">
        <v>805</v>
      </c>
    </row>
    <row r="1261" spans="1:12" hidden="1">
      <c r="A1261" s="84" t="s">
        <v>1803</v>
      </c>
      <c r="B1261" s="88" t="str">
        <f>_xlfn.XLOOKUP(Tabla8[[#This Row],[Codigo Area Liquidacion]],TBLAREA[PLANTA],TBLAREA[PROG])</f>
        <v>01</v>
      </c>
      <c r="C1261" s="54" t="s">
        <v>11</v>
      </c>
      <c r="D1261" s="88" t="str">
        <f>Tabla8[[#This Row],[Numero Documento]]&amp;Tabla8[[#This Row],[PROG]]&amp;LEFT(Tabla8[[#This Row],[Tipo Empleado]],3)</f>
        <v>2250070589601FIJ</v>
      </c>
      <c r="E1261" s="87" t="s">
        <v>1736</v>
      </c>
      <c r="F1261" s="54" t="s">
        <v>32</v>
      </c>
      <c r="G1261" s="87" t="s">
        <v>2581</v>
      </c>
      <c r="H1261" s="87" t="s">
        <v>1702</v>
      </c>
      <c r="I1261" s="55" t="s">
        <v>1476</v>
      </c>
      <c r="J1261" s="54" t="s">
        <v>2584</v>
      </c>
      <c r="K1261" s="90" t="str">
        <f t="shared" si="19"/>
        <v>F</v>
      </c>
      <c r="L1261">
        <v>1043</v>
      </c>
    </row>
    <row r="1262" spans="1:12" hidden="1">
      <c r="A1262" s="84" t="s">
        <v>2891</v>
      </c>
      <c r="B1262" s="88" t="str">
        <f>_xlfn.XLOOKUP(Tabla8[[#This Row],[Codigo Area Liquidacion]],TBLAREA[PLANTA],TBLAREA[PROG])</f>
        <v>01</v>
      </c>
      <c r="C1262" s="54" t="s">
        <v>2510</v>
      </c>
      <c r="D1262" s="88" t="str">
        <f>Tabla8[[#This Row],[Numero Documento]]&amp;Tabla8[[#This Row],[PROG]]&amp;LEFT(Tabla8[[#This Row],[Tipo Empleado]],3)</f>
        <v>4020063837301EMP</v>
      </c>
      <c r="E1262" s="87" t="s">
        <v>2890</v>
      </c>
      <c r="F1262" s="54" t="s">
        <v>1004</v>
      </c>
      <c r="G1262" s="87" t="s">
        <v>2581</v>
      </c>
      <c r="H1262" s="87" t="s">
        <v>1702</v>
      </c>
      <c r="I1262" s="55" t="s">
        <v>1476</v>
      </c>
      <c r="J1262" s="54" t="s">
        <v>2584</v>
      </c>
      <c r="K1262" s="90" t="str">
        <f t="shared" si="19"/>
        <v>F</v>
      </c>
      <c r="L1262">
        <v>1060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T1262"/>
  <sheetViews>
    <sheetView topLeftCell="F1" zoomScale="85" zoomScaleNormal="85" workbookViewId="0">
      <selection activeCell="A284" sqref="A284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9" bestFit="1" customWidth="1"/>
    <col min="7" max="7" width="47.140625" style="49" bestFit="1" customWidth="1"/>
    <col min="8" max="8" width="21.85546875" style="49" bestFit="1" customWidth="1"/>
    <col min="9" max="9" width="25.28515625" style="70" bestFit="1" customWidth="1"/>
    <col min="10" max="10" width="36.42578125" style="49" bestFit="1" customWidth="1"/>
    <col min="11" max="11" width="25.28515625" style="49" bestFit="1" customWidth="1"/>
    <col min="12" max="12" width="12.7109375" style="49" bestFit="1" customWidth="1"/>
    <col min="13" max="13" width="10.5703125" style="49" bestFit="1" customWidth="1"/>
    <col min="14" max="14" width="10" style="49" bestFit="1" customWidth="1"/>
    <col min="15" max="15" width="10.42578125" style="49" bestFit="1" customWidth="1"/>
    <col min="16" max="16" width="17.85546875" style="49" bestFit="1" customWidth="1"/>
    <col min="17" max="17" width="12" style="49" bestFit="1" customWidth="1"/>
    <col min="18" max="18" width="9.42578125" bestFit="1" customWidth="1"/>
    <col min="19" max="19" width="18.5703125" bestFit="1" customWidth="1"/>
  </cols>
  <sheetData>
    <row r="1" spans="1:20" ht="90.75" customHeight="1"/>
    <row r="2" spans="1:20">
      <c r="A2" s="50" t="s">
        <v>2547</v>
      </c>
      <c r="B2" s="50" t="s">
        <v>2548</v>
      </c>
      <c r="C2" s="50" t="s">
        <v>2551</v>
      </c>
      <c r="D2" s="50" t="s">
        <v>3121</v>
      </c>
      <c r="E2" s="50" t="s">
        <v>2726</v>
      </c>
      <c r="F2" s="50" t="s">
        <v>2727</v>
      </c>
      <c r="G2" s="50" t="s">
        <v>1726</v>
      </c>
      <c r="H2" s="50" t="s">
        <v>3206</v>
      </c>
      <c r="I2" s="71" t="s">
        <v>3129</v>
      </c>
      <c r="J2" s="50" t="s">
        <v>5839</v>
      </c>
      <c r="K2" s="50" t="s">
        <v>2663</v>
      </c>
      <c r="L2" s="51" t="s">
        <v>1751</v>
      </c>
      <c r="M2" s="51" t="s">
        <v>3</v>
      </c>
      <c r="N2" s="51" t="s">
        <v>4</v>
      </c>
      <c r="O2" s="51" t="s">
        <v>5</v>
      </c>
      <c r="P2" s="51" t="s">
        <v>1427</v>
      </c>
      <c r="Q2" s="51" t="s">
        <v>1752</v>
      </c>
      <c r="R2" s="50" t="s">
        <v>2630</v>
      </c>
      <c r="S2" s="50" t="s">
        <v>3123</v>
      </c>
      <c r="T2" s="109" t="s">
        <v>5838</v>
      </c>
    </row>
    <row r="3" spans="1:20" hidden="1">
      <c r="A3" s="56" t="s">
        <v>2522</v>
      </c>
      <c r="B3" s="56" t="s">
        <v>1922</v>
      </c>
      <c r="C3" s="56" t="s">
        <v>2552</v>
      </c>
      <c r="D3" s="56" t="str">
        <f>Tabla15[[#This Row],[cedula]]&amp;Tabla15[[#This Row],[prog]]&amp;LEFT(Tabla15[[#This Row],[TIPO]],3)</f>
        <v>0010073246001FIJ</v>
      </c>
      <c r="E3" s="56" t="str">
        <f>_xlfn.XLOOKUP(Tabla15[[#This Row],[cedula]],Tabla8[Numero Documento],Tabla8[Empleado])</f>
        <v>MILAGROS CONSUELO DE LA ALTAGR GERMAN OLALLA</v>
      </c>
      <c r="F3" s="56" t="str">
        <f>_xlfn.XLOOKUP(Tabla15[[#This Row],[cedula]],Tabla8[Numero Documento],Tabla8[Cargo])</f>
        <v>MINISTRO (A) DE CULTURA</v>
      </c>
      <c r="G3" s="56" t="str">
        <f>_xlfn.XLOOKUP(Tabla15[[#This Row],[cedula]],Tabla8[Numero Documento],Tabla8[Lugar de Funciones])</f>
        <v>MINISTERIO DE CULTURA</v>
      </c>
      <c r="H3" s="107" t="s">
        <v>11</v>
      </c>
      <c r="I3" s="78">
        <f>_xlfn.XLOOKUP(Tabla15[[#This Row],[cedula]],TCARRERA[CEDULA],TCARRERA[CATEGORIA DEL SERVIDOR],0)</f>
        <v>0</v>
      </c>
      <c r="J3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6" t="str">
        <f>IF(ISTEXT(Tabla15[[#This Row],[CARRERA]]),Tabla15[[#This Row],[CARRERA]],Tabla15[[#This Row],[STATUS_01]])</f>
        <v>DE LIBRE NOMBRAMIENTO Y REMOCION</v>
      </c>
      <c r="L3" s="72">
        <v>300000</v>
      </c>
      <c r="M3" s="75">
        <v>60009.02</v>
      </c>
      <c r="N3" s="72">
        <v>5685.41</v>
      </c>
      <c r="O3" s="72">
        <v>8610</v>
      </c>
      <c r="P3" s="33">
        <f>Tabla15[[#This Row],[sbruto]]-Tabla15[[#This Row],[ISR]]-Tabla15[[#This Row],[SFS]]-Tabla15[[#This Row],[AFP]]-Tabla15[[#This Row],[sneto]]</f>
        <v>2025</v>
      </c>
      <c r="Q3" s="33">
        <v>223670.57</v>
      </c>
      <c r="R3" s="56" t="str">
        <f>_xlfn.XLOOKUP(Tabla15[[#This Row],[cedula]],Tabla8[Numero Documento],Tabla8[Gen])</f>
        <v>F</v>
      </c>
      <c r="S3" s="56" t="str">
        <f>_xlfn.XLOOKUP(Tabla15[[#This Row],[cedula]],Tabla8[Numero Documento],Tabla8[Lugar Funciones Codigo])</f>
        <v>01.83</v>
      </c>
      <c r="T3">
        <v>264</v>
      </c>
    </row>
    <row r="4" spans="1:20" hidden="1">
      <c r="A4" s="56" t="s">
        <v>2522</v>
      </c>
      <c r="B4" s="56" t="s">
        <v>1850</v>
      </c>
      <c r="C4" s="56" t="s">
        <v>2552</v>
      </c>
      <c r="D4" s="56" t="str">
        <f>Tabla15[[#This Row],[cedula]]&amp;Tabla15[[#This Row],[prog]]&amp;LEFT(Tabla15[[#This Row],[TIPO]],3)</f>
        <v>0010067285601FIJ</v>
      </c>
      <c r="E4" s="56" t="str">
        <f>_xlfn.XLOOKUP(Tabla15[[#This Row],[cedula]],Tabla8[Numero Documento],Tabla8[Empleado])</f>
        <v>HENRY ARTURO MERCEDES VALES</v>
      </c>
      <c r="F4" s="56" t="str">
        <f>_xlfn.XLOOKUP(Tabla15[[#This Row],[cedula]],Tabla8[Numero Documento],Tabla8[Cargo])</f>
        <v>DIRECTOR GENERAL</v>
      </c>
      <c r="G4" s="56" t="str">
        <f>_xlfn.XLOOKUP(Tabla15[[#This Row],[cedula]],Tabla8[Numero Documento],Tabla8[Lugar de Funciones])</f>
        <v>MINISTERIO DE CULTURA</v>
      </c>
      <c r="H4" s="107" t="s">
        <v>11</v>
      </c>
      <c r="I4" s="78">
        <f>_xlfn.XLOOKUP(Tabla15[[#This Row],[cedula]],TCARRERA[CEDULA],TCARRERA[CATEGORIA DEL SERVIDOR],0)</f>
        <v>0</v>
      </c>
      <c r="J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6" t="str">
        <f>IF(ISTEXT(Tabla15[[#This Row],[CARRERA]]),Tabla15[[#This Row],[CARRERA]],Tabla15[[#This Row],[STATUS_01]])</f>
        <v>EMPLEADO DE CONFIANZA</v>
      </c>
      <c r="L4" s="72">
        <v>220000</v>
      </c>
      <c r="M4" s="76">
        <v>40583.019999999997</v>
      </c>
      <c r="N4" s="72">
        <v>5685.41</v>
      </c>
      <c r="O4" s="72">
        <v>6314</v>
      </c>
      <c r="P4" s="33">
        <f>Tabla15[[#This Row],[sbruto]]-Tabla15[[#This Row],[ISR]]-Tabla15[[#This Row],[SFS]]-Tabla15[[#This Row],[AFP]]-Tabla15[[#This Row],[sneto]]</f>
        <v>25</v>
      </c>
      <c r="Q4" s="33">
        <v>167392.57</v>
      </c>
      <c r="R4" s="56" t="str">
        <f>_xlfn.XLOOKUP(Tabla15[[#This Row],[cedula]],Tabla8[Numero Documento],Tabla8[Gen])</f>
        <v>M</v>
      </c>
      <c r="S4" s="56" t="str">
        <f>_xlfn.XLOOKUP(Tabla15[[#This Row],[cedula]],Tabla8[Numero Documento],Tabla8[Lugar Funciones Codigo])</f>
        <v>01.83</v>
      </c>
      <c r="T4">
        <v>144</v>
      </c>
    </row>
    <row r="5" spans="1:20" hidden="1">
      <c r="A5" s="56" t="s">
        <v>2522</v>
      </c>
      <c r="B5" s="56" t="s">
        <v>3853</v>
      </c>
      <c r="C5" s="56" t="s">
        <v>2552</v>
      </c>
      <c r="D5" s="56" t="str">
        <f>Tabla15[[#This Row],[cedula]]&amp;Tabla15[[#This Row],[prog]]&amp;LEFT(Tabla15[[#This Row],[TIPO]],3)</f>
        <v>0010082939901FIJ</v>
      </c>
      <c r="E5" s="56" t="str">
        <f>_xlfn.XLOOKUP(Tabla15[[#This Row],[cedula]],Tabla8[Numero Documento],Tabla8[Empleado])</f>
        <v>MARIO JOSE LEBRON HERNANDEZ</v>
      </c>
      <c r="F5" s="56" t="str">
        <f>_xlfn.XLOOKUP(Tabla15[[#This Row],[cedula]],Tabla8[Numero Documento],Tabla8[Cargo])</f>
        <v>ASESOR</v>
      </c>
      <c r="G5" s="56" t="str">
        <f>_xlfn.XLOOKUP(Tabla15[[#This Row],[cedula]],Tabla8[Numero Documento],Tabla8[Lugar de Funciones])</f>
        <v>MINISTERIO DE CULTURA</v>
      </c>
      <c r="H5" s="107" t="s">
        <v>11</v>
      </c>
      <c r="I5" s="78">
        <f>_xlfn.XLOOKUP(Tabla15[[#This Row],[cedula]],TCARRERA[CEDULA],TCARRERA[CATEGORIA DEL SERVIDOR],0)</f>
        <v>0</v>
      </c>
      <c r="J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6" t="str">
        <f>IF(ISTEXT(Tabla15[[#This Row],[CARRERA]]),Tabla15[[#This Row],[CARRERA]],Tabla15[[#This Row],[STATUS_01]])</f>
        <v>FIJO</v>
      </c>
      <c r="L5" s="72">
        <v>220000</v>
      </c>
      <c r="M5" s="76">
        <v>40583.019999999997</v>
      </c>
      <c r="N5" s="72">
        <v>5685.41</v>
      </c>
      <c r="O5" s="72">
        <v>6314</v>
      </c>
      <c r="P5" s="33">
        <f>Tabla15[[#This Row],[sbruto]]-Tabla15[[#This Row],[ISR]]-Tabla15[[#This Row],[SFS]]-Tabla15[[#This Row],[AFP]]-Tabla15[[#This Row],[sneto]]</f>
        <v>25</v>
      </c>
      <c r="Q5" s="33">
        <v>167392.57</v>
      </c>
      <c r="R5" s="56" t="str">
        <f>_xlfn.XLOOKUP(Tabla15[[#This Row],[cedula]],Tabla8[Numero Documento],Tabla8[Gen])</f>
        <v>M</v>
      </c>
      <c r="S5" s="56" t="str">
        <f>_xlfn.XLOOKUP(Tabla15[[#This Row],[cedula]],Tabla8[Numero Documento],Tabla8[Lugar Funciones Codigo])</f>
        <v>01.83</v>
      </c>
      <c r="T5">
        <v>249</v>
      </c>
    </row>
    <row r="6" spans="1:20" hidden="1">
      <c r="A6" s="56" t="s">
        <v>2522</v>
      </c>
      <c r="B6" s="56" t="s">
        <v>2386</v>
      </c>
      <c r="C6" s="56" t="s">
        <v>2552</v>
      </c>
      <c r="D6" s="56" t="str">
        <f>Tabla15[[#This Row],[cedula]]&amp;Tabla15[[#This Row],[prog]]&amp;LEFT(Tabla15[[#This Row],[TIPO]],3)</f>
        <v>4022394301601FIJ</v>
      </c>
      <c r="E6" s="56" t="str">
        <f>_xlfn.XLOOKUP(Tabla15[[#This Row],[cedula]],Tabla8[Numero Documento],Tabla8[Empleado])</f>
        <v>YELTSIN DANIEL SANCHEZ MORENO</v>
      </c>
      <c r="F6" s="56" t="str">
        <f>_xlfn.XLOOKUP(Tabla15[[#This Row],[cedula]],Tabla8[Numero Documento],Tabla8[Cargo])</f>
        <v>DIRECTOR(A) DE GABINETE</v>
      </c>
      <c r="G6" s="56" t="str">
        <f>_xlfn.XLOOKUP(Tabla15[[#This Row],[cedula]],Tabla8[Numero Documento],Tabla8[Lugar de Funciones])</f>
        <v>MINISTERIO DE CULTURA</v>
      </c>
      <c r="H6" s="107" t="s">
        <v>11</v>
      </c>
      <c r="I6" s="78">
        <f>_xlfn.XLOOKUP(Tabla15[[#This Row],[cedula]],TCARRERA[CEDULA],TCARRERA[CATEGORIA DEL SERVIDOR],0)</f>
        <v>0</v>
      </c>
      <c r="J6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6" t="str">
        <f>IF(ISTEXT(Tabla15[[#This Row],[CARRERA]]),Tabla15[[#This Row],[CARRERA]],Tabla15[[#This Row],[STATUS_01]])</f>
        <v>EMPLEADO DE CONFIANZA</v>
      </c>
      <c r="L6" s="72">
        <v>200000</v>
      </c>
      <c r="M6" s="76">
        <v>35726.519999999997</v>
      </c>
      <c r="N6" s="72">
        <v>5685.41</v>
      </c>
      <c r="O6" s="72">
        <v>5740</v>
      </c>
      <c r="P6" s="33">
        <f>Tabla15[[#This Row],[sbruto]]-Tabla15[[#This Row],[ISR]]-Tabla15[[#This Row],[SFS]]-Tabla15[[#This Row],[AFP]]-Tabla15[[#This Row],[sneto]]</f>
        <v>25</v>
      </c>
      <c r="Q6" s="33">
        <v>152823.07</v>
      </c>
      <c r="R6" s="56" t="str">
        <f>_xlfn.XLOOKUP(Tabla15[[#This Row],[cedula]],Tabla8[Numero Documento],Tabla8[Gen])</f>
        <v>M</v>
      </c>
      <c r="S6" s="56" t="str">
        <f>_xlfn.XLOOKUP(Tabla15[[#This Row],[cedula]],Tabla8[Numero Documento],Tabla8[Lugar Funciones Codigo])</f>
        <v>01.83</v>
      </c>
      <c r="T6">
        <v>373</v>
      </c>
    </row>
    <row r="7" spans="1:20" hidden="1">
      <c r="A7" s="56" t="s">
        <v>2522</v>
      </c>
      <c r="B7" s="56" t="s">
        <v>2273</v>
      </c>
      <c r="C7" s="56" t="s">
        <v>2552</v>
      </c>
      <c r="D7" s="56" t="str">
        <f>Tabla15[[#This Row],[cedula]]&amp;Tabla15[[#This Row],[prog]]&amp;LEFT(Tabla15[[#This Row],[TIPO]],3)</f>
        <v>0011321675801FIJ</v>
      </c>
      <c r="E7" s="56" t="str">
        <f>_xlfn.XLOOKUP(Tabla15[[#This Row],[cedula]],Tabla8[Numero Documento],Tabla8[Empleado])</f>
        <v>AMIN STALIN GERMAN DISLA</v>
      </c>
      <c r="F7" s="56" t="str">
        <f>_xlfn.XLOOKUP(Tabla15[[#This Row],[cedula]],Tabla8[Numero Documento],Tabla8[Cargo])</f>
        <v>ASESOR</v>
      </c>
      <c r="G7" s="56" t="str">
        <f>_xlfn.XLOOKUP(Tabla15[[#This Row],[cedula]],Tabla8[Numero Documento],Tabla8[Lugar de Funciones])</f>
        <v>MINISTERIO DE CULTURA</v>
      </c>
      <c r="H7" s="107" t="s">
        <v>11</v>
      </c>
      <c r="I7" s="78">
        <f>_xlfn.XLOOKUP(Tabla15[[#This Row],[cedula]],TCARRERA[CEDULA],TCARRERA[CATEGORIA DEL SERVIDOR],0)</f>
        <v>0</v>
      </c>
      <c r="J7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6" t="str">
        <f>IF(ISTEXT(Tabla15[[#This Row],[CARRERA]]),Tabla15[[#This Row],[CARRERA]],Tabla15[[#This Row],[STATUS_01]])</f>
        <v>EMPLEADO DE CONFIANZA</v>
      </c>
      <c r="L7" s="72">
        <v>180000</v>
      </c>
      <c r="M7" s="75">
        <v>30923.37</v>
      </c>
      <c r="N7" s="72">
        <v>5472</v>
      </c>
      <c r="O7" s="72">
        <v>5166</v>
      </c>
      <c r="P7" s="33">
        <f>Tabla15[[#This Row],[sbruto]]-Tabla15[[#This Row],[ISR]]-Tabla15[[#This Row],[SFS]]-Tabla15[[#This Row],[AFP]]-Tabla15[[#This Row],[sneto]]</f>
        <v>25</v>
      </c>
      <c r="Q7" s="33">
        <v>138413.63</v>
      </c>
      <c r="R7" s="56" t="str">
        <f>_xlfn.XLOOKUP(Tabla15[[#This Row],[cedula]],Tabla8[Numero Documento],Tabla8[Gen])</f>
        <v>M</v>
      </c>
      <c r="S7" s="56" t="str">
        <f>_xlfn.XLOOKUP(Tabla15[[#This Row],[cedula]],Tabla8[Numero Documento],Tabla8[Lugar Funciones Codigo])</f>
        <v>01.83</v>
      </c>
      <c r="T7">
        <v>17</v>
      </c>
    </row>
    <row r="8" spans="1:20" hidden="1">
      <c r="A8" s="56" t="s">
        <v>2522</v>
      </c>
      <c r="B8" s="56" t="s">
        <v>1779</v>
      </c>
      <c r="C8" s="56" t="s">
        <v>2552</v>
      </c>
      <c r="D8" s="56" t="str">
        <f>Tabla15[[#This Row],[cedula]]&amp;Tabla15[[#This Row],[prog]]&amp;LEFT(Tabla15[[#This Row],[TIPO]],3)</f>
        <v>0011534458201FIJ</v>
      </c>
      <c r="E8" s="56" t="str">
        <f>_xlfn.XLOOKUP(Tabla15[[#This Row],[cedula]],Tabla8[Numero Documento],Tabla8[Empleado])</f>
        <v>BEATRIZ FERRER RODRIGUEZ</v>
      </c>
      <c r="F8" s="56" t="str">
        <f>_xlfn.XLOOKUP(Tabla15[[#This Row],[cedula]],Tabla8[Numero Documento],Tabla8[Cargo])</f>
        <v>COORDINADOR (A)</v>
      </c>
      <c r="G8" s="56" t="str">
        <f>_xlfn.XLOOKUP(Tabla15[[#This Row],[cedula]],Tabla8[Numero Documento],Tabla8[Lugar de Funciones])</f>
        <v>MINISTERIO DE CULTURA</v>
      </c>
      <c r="H8" s="107" t="s">
        <v>11</v>
      </c>
      <c r="I8" s="78">
        <f>_xlfn.XLOOKUP(Tabla15[[#This Row],[cedula]],TCARRERA[CEDULA],TCARRERA[CATEGORIA DEL SERVIDOR],0)</f>
        <v>0</v>
      </c>
      <c r="J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6" t="str">
        <f>IF(ISTEXT(Tabla15[[#This Row],[CARRERA]]),Tabla15[[#This Row],[CARRERA]],Tabla15[[#This Row],[STATUS_01]])</f>
        <v>EMPLEADO DE CONFIANZA</v>
      </c>
      <c r="L8" s="72">
        <v>180000</v>
      </c>
      <c r="M8" s="76">
        <v>30923.37</v>
      </c>
      <c r="N8" s="72">
        <v>5472</v>
      </c>
      <c r="O8" s="72">
        <v>5166</v>
      </c>
      <c r="P8" s="33">
        <f>Tabla15[[#This Row],[sbruto]]-Tabla15[[#This Row],[ISR]]-Tabla15[[#This Row],[SFS]]-Tabla15[[#This Row],[AFP]]-Tabla15[[#This Row],[sneto]]</f>
        <v>1025</v>
      </c>
      <c r="Q8" s="33">
        <v>137413.63</v>
      </c>
      <c r="R8" s="56" t="str">
        <f>_xlfn.XLOOKUP(Tabla15[[#This Row],[cedula]],Tabla8[Numero Documento],Tabla8[Gen])</f>
        <v>F</v>
      </c>
      <c r="S8" s="56" t="str">
        <f>_xlfn.XLOOKUP(Tabla15[[#This Row],[cedula]],Tabla8[Numero Documento],Tabla8[Lugar Funciones Codigo])</f>
        <v>01.83</v>
      </c>
      <c r="T8">
        <v>40</v>
      </c>
    </row>
    <row r="9" spans="1:20" hidden="1">
      <c r="A9" s="56" t="s">
        <v>2522</v>
      </c>
      <c r="B9" s="56" t="s">
        <v>2202</v>
      </c>
      <c r="C9" s="56" t="s">
        <v>2552</v>
      </c>
      <c r="D9" s="56" t="str">
        <f>Tabla15[[#This Row],[cedula]]&amp;Tabla15[[#This Row],[prog]]&amp;LEFT(Tabla15[[#This Row],[TIPO]],3)</f>
        <v>0011643205501FIJ</v>
      </c>
      <c r="E9" s="56" t="str">
        <f>_xlfn.XLOOKUP(Tabla15[[#This Row],[cedula]],Tabla8[Numero Documento],Tabla8[Empleado])</f>
        <v>LUIS MARCELL RICART GRULLON</v>
      </c>
      <c r="F9" s="56" t="str">
        <f>_xlfn.XLOOKUP(Tabla15[[#This Row],[cedula]],Tabla8[Numero Documento],Tabla8[Cargo])</f>
        <v>ASESOR</v>
      </c>
      <c r="G9" s="56" t="str">
        <f>_xlfn.XLOOKUP(Tabla15[[#This Row],[cedula]],Tabla8[Numero Documento],Tabla8[Lugar de Funciones])</f>
        <v>MINISTERIO DE CULTURA</v>
      </c>
      <c r="H9" s="107" t="s">
        <v>11</v>
      </c>
      <c r="I9" s="78">
        <f>_xlfn.XLOOKUP(Tabla15[[#This Row],[cedula]],TCARRERA[CEDULA],TCARRERA[CATEGORIA DEL SERVIDOR],0)</f>
        <v>0</v>
      </c>
      <c r="J9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6" t="str">
        <f>IF(ISTEXT(Tabla15[[#This Row],[CARRERA]]),Tabla15[[#This Row],[CARRERA]],Tabla15[[#This Row],[STATUS_01]])</f>
        <v>EMPLEADO DE CONFIANZA</v>
      </c>
      <c r="L9" s="72">
        <v>180000</v>
      </c>
      <c r="M9" s="75">
        <v>30923.37</v>
      </c>
      <c r="N9" s="72">
        <v>5472</v>
      </c>
      <c r="O9" s="72">
        <v>5166</v>
      </c>
      <c r="P9" s="33">
        <f>Tabla15[[#This Row],[sbruto]]-Tabla15[[#This Row],[ISR]]-Tabla15[[#This Row],[SFS]]-Tabla15[[#This Row],[AFP]]-Tabla15[[#This Row],[sneto]]</f>
        <v>25</v>
      </c>
      <c r="Q9" s="33">
        <v>138413.63</v>
      </c>
      <c r="R9" s="56" t="str">
        <f>_xlfn.XLOOKUP(Tabla15[[#This Row],[cedula]],Tabla8[Numero Documento],Tabla8[Gen])</f>
        <v>M</v>
      </c>
      <c r="S9" s="56" t="str">
        <f>_xlfn.XLOOKUP(Tabla15[[#This Row],[cedula]],Tabla8[Numero Documento],Tabla8[Lugar Funciones Codigo])</f>
        <v>01.83</v>
      </c>
      <c r="T9">
        <v>227</v>
      </c>
    </row>
    <row r="10" spans="1:20" hidden="1">
      <c r="A10" s="56" t="s">
        <v>5514</v>
      </c>
      <c r="B10" s="56" t="s">
        <v>3190</v>
      </c>
      <c r="C10" s="56" t="s">
        <v>2552</v>
      </c>
      <c r="D10" s="56" t="str">
        <f>Tabla15[[#This Row],[cedula]]&amp;Tabla15[[#This Row],[prog]]&amp;LEFT(Tabla15[[#This Row],[TIPO]],3)</f>
        <v>0011824362501CAR</v>
      </c>
      <c r="E10" s="56" t="str">
        <f>_xlfn.XLOOKUP(Tabla15[[#This Row],[cedula]],Tabla8[Numero Documento],Tabla8[Empleado])</f>
        <v>ANDREA BAVESTRELLO DIAZ</v>
      </c>
      <c r="F10" s="56" t="str">
        <f>_xlfn.XLOOKUP(Tabla15[[#This Row],[cedula]],Tabla8[Numero Documento],Tabla8[Cargo])</f>
        <v>ASESORA ESTRATEGICA</v>
      </c>
      <c r="G10" s="56" t="str">
        <f>_xlfn.XLOOKUP(Tabla15[[#This Row],[cedula]],Tabla8[Numero Documento],Tabla8[Lugar de Funciones])</f>
        <v>MINISTERIO DE CULTURA</v>
      </c>
      <c r="H10" s="107" t="s">
        <v>5515</v>
      </c>
      <c r="I10" s="78">
        <f>_xlfn.XLOOKUP(Tabla15[[#This Row],[cedula]],TCARRERA[CEDULA],TCARRERA[CATEGORIA DEL SERVIDOR],0)</f>
        <v>0</v>
      </c>
      <c r="J10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" s="56" t="str">
        <f>IF(ISTEXT(Tabla15[[#This Row],[CARRERA]]),Tabla15[[#This Row],[CARRERA]],Tabla15[[#This Row],[STATUS_01]])</f>
        <v>CARACTER EVENTUAL</v>
      </c>
      <c r="L10" s="72">
        <v>175000</v>
      </c>
      <c r="M10" s="76">
        <v>29747.24</v>
      </c>
      <c r="N10" s="72">
        <v>5320</v>
      </c>
      <c r="O10" s="72">
        <v>5022.5</v>
      </c>
      <c r="P10" s="33">
        <f>Tabla15[[#This Row],[sbruto]]-Tabla15[[#This Row],[ISR]]-Tabla15[[#This Row],[SFS]]-Tabla15[[#This Row],[AFP]]-Tabla15[[#This Row],[sneto]]</f>
        <v>25</v>
      </c>
      <c r="Q10" s="33">
        <v>134885.26</v>
      </c>
      <c r="R10" s="56" t="str">
        <f>_xlfn.XLOOKUP(Tabla15[[#This Row],[cedula]],Tabla8[Numero Documento],Tabla8[Gen])</f>
        <v>F</v>
      </c>
      <c r="S10" s="56" t="str">
        <f>_xlfn.XLOOKUP(Tabla15[[#This Row],[cedula]],Tabla8[Numero Documento],Tabla8[Lugar Funciones Codigo])</f>
        <v>01.83</v>
      </c>
      <c r="T10">
        <v>1044</v>
      </c>
    </row>
    <row r="11" spans="1:20" hidden="1">
      <c r="A11" s="56" t="s">
        <v>2522</v>
      </c>
      <c r="B11" s="56" t="s">
        <v>3144</v>
      </c>
      <c r="C11" s="56" t="s">
        <v>2552</v>
      </c>
      <c r="D11" s="56" t="str">
        <f>Tabla15[[#This Row],[cedula]]&amp;Tabla15[[#This Row],[prog]]&amp;LEFT(Tabla15[[#This Row],[TIPO]],3)</f>
        <v>2230080624101FIJ</v>
      </c>
      <c r="E11" s="56" t="str">
        <f>_xlfn.XLOOKUP(Tabla15[[#This Row],[cedula]],Tabla8[Numero Documento],Tabla8[Empleado])</f>
        <v>LORENA MERCEDES JIMENEZ MICHEL</v>
      </c>
      <c r="F11" s="56" t="str">
        <f>_xlfn.XLOOKUP(Tabla15[[#This Row],[cedula]],Tabla8[Numero Documento],Tabla8[Cargo])</f>
        <v>ASESOR (A)</v>
      </c>
      <c r="G11" s="56" t="str">
        <f>_xlfn.XLOOKUP(Tabla15[[#This Row],[cedula]],Tabla8[Numero Documento],Tabla8[Lugar de Funciones])</f>
        <v>MINISTERIO DE CULTURA</v>
      </c>
      <c r="H11" s="107" t="s">
        <v>11</v>
      </c>
      <c r="I11" s="78">
        <f>_xlfn.XLOOKUP(Tabla15[[#This Row],[cedula]],TCARRERA[CEDULA],TCARRERA[CATEGORIA DEL SERVIDOR],0)</f>
        <v>0</v>
      </c>
      <c r="J11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1" s="56" t="str">
        <f>IF(ISTEXT(Tabla15[[#This Row],[CARRERA]]),Tabla15[[#This Row],[CARRERA]],Tabla15[[#This Row],[STATUS_01]])</f>
        <v>EMPLEADO DE CONFIANZA</v>
      </c>
      <c r="L11" s="72">
        <v>175000</v>
      </c>
      <c r="M11" s="72">
        <v>29747.24</v>
      </c>
      <c r="N11" s="72">
        <v>5320</v>
      </c>
      <c r="O11" s="72">
        <v>5022.5</v>
      </c>
      <c r="P11" s="33">
        <f>Tabla15[[#This Row],[sbruto]]-Tabla15[[#This Row],[ISR]]-Tabla15[[#This Row],[SFS]]-Tabla15[[#This Row],[AFP]]-Tabla15[[#This Row],[sneto]]</f>
        <v>25</v>
      </c>
      <c r="Q11" s="33">
        <v>134885.26</v>
      </c>
      <c r="R11" s="56" t="str">
        <f>_xlfn.XLOOKUP(Tabla15[[#This Row],[cedula]],Tabla8[Numero Documento],Tabla8[Gen])</f>
        <v>F</v>
      </c>
      <c r="S11" s="56" t="str">
        <f>_xlfn.XLOOKUP(Tabla15[[#This Row],[cedula]],Tabla8[Numero Documento],Tabla8[Lugar Funciones Codigo])</f>
        <v>01.83</v>
      </c>
      <c r="T11">
        <v>217</v>
      </c>
    </row>
    <row r="12" spans="1:20" hidden="1">
      <c r="A12" s="56" t="s">
        <v>2522</v>
      </c>
      <c r="B12" s="56" t="s">
        <v>2792</v>
      </c>
      <c r="C12" s="56" t="s">
        <v>2552</v>
      </c>
      <c r="D12" s="56" t="str">
        <f>Tabla15[[#This Row],[cedula]]&amp;Tabla15[[#This Row],[prog]]&amp;LEFT(Tabla15[[#This Row],[TIPO]],3)</f>
        <v>0011844133601FIJ</v>
      </c>
      <c r="E12" s="56" t="str">
        <f>_xlfn.XLOOKUP(Tabla15[[#This Row],[cedula]],Tabla8[Numero Documento],Tabla8[Empleado])</f>
        <v>LAURA ISABEL SANCHEZ RODRIGUEZ</v>
      </c>
      <c r="F12" s="56" t="str">
        <f>_xlfn.XLOOKUP(Tabla15[[#This Row],[cedula]],Tabla8[Numero Documento],Tabla8[Cargo])</f>
        <v>ASESOR (A)</v>
      </c>
      <c r="G12" s="56" t="str">
        <f>_xlfn.XLOOKUP(Tabla15[[#This Row],[cedula]],Tabla8[Numero Documento],Tabla8[Lugar de Funciones])</f>
        <v>MINISTERIO DE CULTURA</v>
      </c>
      <c r="H12" s="107" t="s">
        <v>11</v>
      </c>
      <c r="I12" s="78">
        <f>_xlfn.XLOOKUP(Tabla15[[#This Row],[cedula]],TCARRERA[CEDULA],TCARRERA[CATEGORIA DEL SERVIDOR],0)</f>
        <v>0</v>
      </c>
      <c r="J1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6" t="str">
        <f>IF(ISTEXT(Tabla15[[#This Row],[CARRERA]]),Tabla15[[#This Row],[CARRERA]],Tabla15[[#This Row],[STATUS_01]])</f>
        <v>EMPLEADO DE CONFIANZA</v>
      </c>
      <c r="L12" s="72">
        <v>170000</v>
      </c>
      <c r="M12" s="75">
        <v>28571.119999999999</v>
      </c>
      <c r="N12" s="72">
        <v>5168</v>
      </c>
      <c r="O12" s="72">
        <v>4879</v>
      </c>
      <c r="P12" s="33">
        <f>Tabla15[[#This Row],[sbruto]]-Tabla15[[#This Row],[ISR]]-Tabla15[[#This Row],[SFS]]-Tabla15[[#This Row],[AFP]]-Tabla15[[#This Row],[sneto]]</f>
        <v>25</v>
      </c>
      <c r="Q12" s="33">
        <v>131356.88</v>
      </c>
      <c r="R12" s="56" t="str">
        <f>_xlfn.XLOOKUP(Tabla15[[#This Row],[cedula]],Tabla8[Numero Documento],Tabla8[Gen])</f>
        <v>F</v>
      </c>
      <c r="S12" s="56" t="str">
        <f>_xlfn.XLOOKUP(Tabla15[[#This Row],[cedula]],Tabla8[Numero Documento],Tabla8[Lugar Funciones Codigo])</f>
        <v>01.83</v>
      </c>
      <c r="T12">
        <v>202</v>
      </c>
    </row>
    <row r="13" spans="1:20" hidden="1">
      <c r="A13" s="56" t="s">
        <v>5514</v>
      </c>
      <c r="B13" s="56" t="s">
        <v>3198</v>
      </c>
      <c r="C13" s="56" t="s">
        <v>2552</v>
      </c>
      <c r="D13" s="56" t="str">
        <f>Tabla15[[#This Row],[cedula]]&amp;Tabla15[[#This Row],[prog]]&amp;LEFT(Tabla15[[#This Row],[TIPO]],3)</f>
        <v>0011776215301CAR</v>
      </c>
      <c r="E13" s="56" t="str">
        <f>_xlfn.XLOOKUP(Tabla15[[#This Row],[cedula]],Tabla8[Numero Documento],Tabla8[Empleado])</f>
        <v>LENIZA DASSIER HERNANDEZ OROZCO</v>
      </c>
      <c r="F13" s="56" t="str">
        <f>_xlfn.XLOOKUP(Tabla15[[#This Row],[cedula]],Tabla8[Numero Documento],Tabla8[Cargo])</f>
        <v>ASESORA ADMINISTRATIVA</v>
      </c>
      <c r="G13" s="56" t="str">
        <f>_xlfn.XLOOKUP(Tabla15[[#This Row],[cedula]],Tabla8[Numero Documento],Tabla8[Lugar de Funciones])</f>
        <v>MINISTERIO DE CULTURA</v>
      </c>
      <c r="H13" s="107" t="s">
        <v>5515</v>
      </c>
      <c r="I13" s="78">
        <f>_xlfn.XLOOKUP(Tabla15[[#This Row],[cedula]],TCARRERA[CEDULA],TCARRERA[CATEGORIA DEL SERVIDOR],0)</f>
        <v>0</v>
      </c>
      <c r="J13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3" s="56" t="str">
        <f>IF(ISTEXT(Tabla15[[#This Row],[CARRERA]]),Tabla15[[#This Row],[CARRERA]],Tabla15[[#This Row],[STATUS_01]])</f>
        <v>CARACTER EVENTUAL</v>
      </c>
      <c r="L13" s="72">
        <v>150000</v>
      </c>
      <c r="M13" s="72">
        <v>23866.62</v>
      </c>
      <c r="N13" s="72">
        <v>4560</v>
      </c>
      <c r="O13" s="72">
        <v>4305</v>
      </c>
      <c r="P13" s="33">
        <f>Tabla15[[#This Row],[sbruto]]-Tabla15[[#This Row],[ISR]]-Tabla15[[#This Row],[SFS]]-Tabla15[[#This Row],[AFP]]-Tabla15[[#This Row],[sneto]]</f>
        <v>25</v>
      </c>
      <c r="Q13" s="33">
        <v>117243.38</v>
      </c>
      <c r="R13" s="56" t="str">
        <f>_xlfn.XLOOKUP(Tabla15[[#This Row],[cedula]],Tabla8[Numero Documento],Tabla8[Gen])</f>
        <v>F</v>
      </c>
      <c r="S13" s="56" t="str">
        <f>_xlfn.XLOOKUP(Tabla15[[#This Row],[cedula]],Tabla8[Numero Documento],Tabla8[Lugar Funciones Codigo])</f>
        <v>01.83</v>
      </c>
      <c r="T13">
        <v>1052</v>
      </c>
    </row>
    <row r="14" spans="1:20" hidden="1">
      <c r="A14" s="56" t="s">
        <v>2522</v>
      </c>
      <c r="B14" s="56" t="s">
        <v>1904</v>
      </c>
      <c r="C14" s="56" t="s">
        <v>2552</v>
      </c>
      <c r="D14" s="56" t="str">
        <f>Tabla15[[#This Row],[cedula]]&amp;Tabla15[[#This Row],[prog]]&amp;LEFT(Tabla15[[#This Row],[TIPO]],3)</f>
        <v>0010062150701FIJ</v>
      </c>
      <c r="E14" s="56" t="str">
        <f>_xlfn.XLOOKUP(Tabla15[[#This Row],[cedula]],Tabla8[Numero Documento],Tabla8[Empleado])</f>
        <v>MANUEL DE JESUS NUÑEZ ASENCIO</v>
      </c>
      <c r="F14" s="56" t="str">
        <f>_xlfn.XLOOKUP(Tabla15[[#This Row],[cedula]],Tabla8[Numero Documento],Tabla8[Cargo])</f>
        <v>COORD. CENTRO INVEST. LINGUIST</v>
      </c>
      <c r="G14" s="56" t="str">
        <f>_xlfn.XLOOKUP(Tabla15[[#This Row],[cedula]],Tabla8[Numero Documento],Tabla8[Lugar de Funciones])</f>
        <v>MINISTERIO DE CULTURA</v>
      </c>
      <c r="H14" s="107" t="s">
        <v>11</v>
      </c>
      <c r="I14" s="78">
        <f>_xlfn.XLOOKUP(Tabla15[[#This Row],[cedula]],TCARRERA[CEDULA],TCARRERA[CATEGORIA DEL SERVIDOR],0)</f>
        <v>0</v>
      </c>
      <c r="J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4" s="56" t="str">
        <f>IF(ISTEXT(Tabla15[[#This Row],[CARRERA]]),Tabla15[[#This Row],[CARRERA]],Tabla15[[#This Row],[STATUS_01]])</f>
        <v>FIJO</v>
      </c>
      <c r="L14" s="72">
        <v>150000</v>
      </c>
      <c r="M14" s="76">
        <v>23077.89</v>
      </c>
      <c r="N14" s="72">
        <v>4560</v>
      </c>
      <c r="O14" s="72">
        <v>4305</v>
      </c>
      <c r="P14" s="33">
        <f>Tabla15[[#This Row],[sbruto]]-Tabla15[[#This Row],[ISR]]-Tabla15[[#This Row],[SFS]]-Tabla15[[#This Row],[AFP]]-Tabla15[[#This Row],[sneto]]</f>
        <v>3179.8999999999942</v>
      </c>
      <c r="Q14" s="33">
        <v>114877.21</v>
      </c>
      <c r="R14" s="56" t="str">
        <f>_xlfn.XLOOKUP(Tabla15[[#This Row],[cedula]],Tabla8[Numero Documento],Tabla8[Gen])</f>
        <v>M</v>
      </c>
      <c r="S14" s="56" t="str">
        <f>_xlfn.XLOOKUP(Tabla15[[#This Row],[cedula]],Tabla8[Numero Documento],Tabla8[Lugar Funciones Codigo])</f>
        <v>01.83</v>
      </c>
      <c r="T14">
        <v>234</v>
      </c>
    </row>
    <row r="15" spans="1:20" hidden="1">
      <c r="A15" s="56" t="s">
        <v>2522</v>
      </c>
      <c r="B15" s="56" t="s">
        <v>1889</v>
      </c>
      <c r="C15" s="56" t="s">
        <v>2552</v>
      </c>
      <c r="D15" s="56" t="str">
        <f>Tabla15[[#This Row],[cedula]]&amp;Tabla15[[#This Row],[prog]]&amp;LEFT(Tabla15[[#This Row],[TIPO]],3)</f>
        <v>0011429542101FIJ</v>
      </c>
      <c r="E15" s="56" t="str">
        <f>_xlfn.XLOOKUP(Tabla15[[#This Row],[cedula]],Tabla8[Numero Documento],Tabla8[Empleado])</f>
        <v>LAURA MARGARITA KHOURI CUOMO</v>
      </c>
      <c r="F15" s="56" t="str">
        <f>_xlfn.XLOOKUP(Tabla15[[#This Row],[cedula]],Tabla8[Numero Documento],Tabla8[Cargo])</f>
        <v>ASISTENTE</v>
      </c>
      <c r="G15" s="56" t="str">
        <f>_xlfn.XLOOKUP(Tabla15[[#This Row],[cedula]],Tabla8[Numero Documento],Tabla8[Lugar de Funciones])</f>
        <v>MINISTERIO DE CULTURA</v>
      </c>
      <c r="H15" s="107" t="s">
        <v>11</v>
      </c>
      <c r="I15" s="78">
        <f>_xlfn.XLOOKUP(Tabla15[[#This Row],[cedula]],TCARRERA[CEDULA],TCARRERA[CATEGORIA DEL SERVIDOR],0)</f>
        <v>0</v>
      </c>
      <c r="J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6" t="str">
        <f>IF(ISTEXT(Tabla15[[#This Row],[CARRERA]]),Tabla15[[#This Row],[CARRERA]],Tabla15[[#This Row],[STATUS_01]])</f>
        <v>FIJO</v>
      </c>
      <c r="L15" s="72">
        <v>145000</v>
      </c>
      <c r="M15" s="75">
        <v>22690.49</v>
      </c>
      <c r="N15" s="72">
        <v>4408</v>
      </c>
      <c r="O15" s="72">
        <v>4161.5</v>
      </c>
      <c r="P15" s="33">
        <f>Tabla15[[#This Row],[sbruto]]-Tabla15[[#This Row],[ISR]]-Tabla15[[#This Row],[SFS]]-Tabla15[[#This Row],[AFP]]-Tabla15[[#This Row],[sneto]]</f>
        <v>425</v>
      </c>
      <c r="Q15" s="33">
        <v>113315.01</v>
      </c>
      <c r="R15" s="56" t="str">
        <f>_xlfn.XLOOKUP(Tabla15[[#This Row],[cedula]],Tabla8[Numero Documento],Tabla8[Gen])</f>
        <v>F</v>
      </c>
      <c r="S15" s="56" t="str">
        <f>_xlfn.XLOOKUP(Tabla15[[#This Row],[cedula]],Tabla8[Numero Documento],Tabla8[Lugar Funciones Codigo])</f>
        <v>01.83</v>
      </c>
      <c r="T15">
        <v>203</v>
      </c>
    </row>
    <row r="16" spans="1:20" hidden="1">
      <c r="A16" s="56" t="s">
        <v>2522</v>
      </c>
      <c r="B16" s="56" t="s">
        <v>2734</v>
      </c>
      <c r="C16" s="56" t="s">
        <v>2552</v>
      </c>
      <c r="D16" s="56" t="str">
        <f>Tabla15[[#This Row],[cedula]]&amp;Tabla15[[#This Row],[prog]]&amp;LEFT(Tabla15[[#This Row],[TIPO]],3)</f>
        <v>0011744866201FIJ</v>
      </c>
      <c r="E16" s="56" t="str">
        <f>_xlfn.XLOOKUP(Tabla15[[#This Row],[cedula]],Tabla8[Numero Documento],Tabla8[Empleado])</f>
        <v>CAROLINA MICHELLE MORALES HERRERA</v>
      </c>
      <c r="F16" s="56" t="str">
        <f>_xlfn.XLOOKUP(Tabla15[[#This Row],[cedula]],Tabla8[Numero Documento],Tabla8[Cargo])</f>
        <v>ASESOR (A)</v>
      </c>
      <c r="G16" s="56" t="str">
        <f>_xlfn.XLOOKUP(Tabla15[[#This Row],[cedula]],Tabla8[Numero Documento],Tabla8[Lugar de Funciones])</f>
        <v>MINISTERIO DE CULTURA</v>
      </c>
      <c r="H16" s="107" t="s">
        <v>11</v>
      </c>
      <c r="I16" s="78">
        <f>_xlfn.XLOOKUP(Tabla15[[#This Row],[cedula]],TCARRERA[CEDULA],TCARRERA[CATEGORIA DEL SERVIDOR],0)</f>
        <v>0</v>
      </c>
      <c r="J16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6" s="56" t="str">
        <f>IF(ISTEXT(Tabla15[[#This Row],[CARRERA]]),Tabla15[[#This Row],[CARRERA]],Tabla15[[#This Row],[STATUS_01]])</f>
        <v>EMPLEADO DE CONFIANZA</v>
      </c>
      <c r="L16" s="72">
        <v>135000</v>
      </c>
      <c r="M16" s="75">
        <v>20338.240000000002</v>
      </c>
      <c r="N16" s="72">
        <v>4104</v>
      </c>
      <c r="O16" s="72">
        <v>3874.5</v>
      </c>
      <c r="P16" s="33">
        <f>Tabla15[[#This Row],[sbruto]]-Tabla15[[#This Row],[ISR]]-Tabla15[[#This Row],[SFS]]-Tabla15[[#This Row],[AFP]]-Tabla15[[#This Row],[sneto]]</f>
        <v>25</v>
      </c>
      <c r="Q16" s="33">
        <v>106658.26</v>
      </c>
      <c r="R16" s="56" t="str">
        <f>_xlfn.XLOOKUP(Tabla15[[#This Row],[cedula]],Tabla8[Numero Documento],Tabla8[Gen])</f>
        <v>F</v>
      </c>
      <c r="S16" s="56" t="str">
        <f>_xlfn.XLOOKUP(Tabla15[[#This Row],[cedula]],Tabla8[Numero Documento],Tabla8[Lugar Funciones Codigo])</f>
        <v>01.83</v>
      </c>
      <c r="T16">
        <v>56</v>
      </c>
    </row>
    <row r="17" spans="1:20" hidden="1">
      <c r="A17" s="56" t="s">
        <v>5514</v>
      </c>
      <c r="B17" s="56" t="s">
        <v>3200</v>
      </c>
      <c r="C17" s="56" t="s">
        <v>2552</v>
      </c>
      <c r="D17" s="56" t="str">
        <f>Tabla15[[#This Row],[cedula]]&amp;Tabla15[[#This Row],[prog]]&amp;LEFT(Tabla15[[#This Row],[TIPO]],3)</f>
        <v>0011701859801CAR</v>
      </c>
      <c r="E17" s="56" t="str">
        <f>_xlfn.XLOOKUP(Tabla15[[#This Row],[cedula]],Tabla8[Numero Documento],Tabla8[Empleado])</f>
        <v>NILKA ELISA JANSEN SOLANO</v>
      </c>
      <c r="F17" s="56" t="str">
        <f>_xlfn.XLOOKUP(Tabla15[[#This Row],[cedula]],Tabla8[Numero Documento],Tabla8[Cargo])</f>
        <v>ASESORA DEL MINISTRO</v>
      </c>
      <c r="G17" s="56" t="str">
        <f>_xlfn.XLOOKUP(Tabla15[[#This Row],[cedula]],Tabla8[Numero Documento],Tabla8[Lugar de Funciones])</f>
        <v>MINISTERIO DE CULTURA</v>
      </c>
      <c r="H17" s="107" t="s">
        <v>5515</v>
      </c>
      <c r="I17" s="78">
        <f>_xlfn.XLOOKUP(Tabla15[[#This Row],[cedula]],TCARRERA[CEDULA],TCARRERA[CATEGORIA DEL SERVIDOR],0)</f>
        <v>0</v>
      </c>
      <c r="J17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7" s="56" t="str">
        <f>IF(ISTEXT(Tabla15[[#This Row],[CARRERA]]),Tabla15[[#This Row],[CARRERA]],Tabla15[[#This Row],[STATUS_01]])</f>
        <v>CARACTER EVENTUAL</v>
      </c>
      <c r="L17" s="72">
        <v>135000</v>
      </c>
      <c r="M17" s="72">
        <v>20338.240000000002</v>
      </c>
      <c r="N17" s="72">
        <v>4104</v>
      </c>
      <c r="O17" s="72">
        <v>3874.5</v>
      </c>
      <c r="P17" s="33">
        <f>Tabla15[[#This Row],[sbruto]]-Tabla15[[#This Row],[ISR]]-Tabla15[[#This Row],[SFS]]-Tabla15[[#This Row],[AFP]]-Tabla15[[#This Row],[sneto]]</f>
        <v>25</v>
      </c>
      <c r="Q17" s="33">
        <v>106658.26</v>
      </c>
      <c r="R17" s="56" t="str">
        <f>_xlfn.XLOOKUP(Tabla15[[#This Row],[cedula]],Tabla8[Numero Documento],Tabla8[Gen])</f>
        <v>F</v>
      </c>
      <c r="S17" s="56" t="str">
        <f>_xlfn.XLOOKUP(Tabla15[[#This Row],[cedula]],Tabla8[Numero Documento],Tabla8[Lugar Funciones Codigo])</f>
        <v>01.83</v>
      </c>
      <c r="T17">
        <v>1054</v>
      </c>
    </row>
    <row r="18" spans="1:20" hidden="1">
      <c r="A18" s="56" t="s">
        <v>2522</v>
      </c>
      <c r="B18" s="56" t="s">
        <v>2810</v>
      </c>
      <c r="C18" s="56" t="s">
        <v>2552</v>
      </c>
      <c r="D18" s="56" t="str">
        <f>Tabla15[[#This Row],[cedula]]&amp;Tabla15[[#This Row],[prog]]&amp;LEFT(Tabla15[[#This Row],[TIPO]],3)</f>
        <v>0010097960801FIJ</v>
      </c>
      <c r="E18" s="56" t="str">
        <f>_xlfn.XLOOKUP(Tabla15[[#This Row],[cedula]],Tabla8[Numero Documento],Tabla8[Empleado])</f>
        <v>VICTOR RAMON RAMIREZ MARTINEZ</v>
      </c>
      <c r="F18" s="56" t="str">
        <f>_xlfn.XLOOKUP(Tabla15[[#This Row],[cedula]],Tabla8[Numero Documento],Tabla8[Cargo])</f>
        <v>ASESOR (A)</v>
      </c>
      <c r="G18" s="56" t="str">
        <f>_xlfn.XLOOKUP(Tabla15[[#This Row],[cedula]],Tabla8[Numero Documento],Tabla8[Lugar de Funciones])</f>
        <v>MINISTERIO DE CULTURA</v>
      </c>
      <c r="H18" s="107" t="s">
        <v>11</v>
      </c>
      <c r="I18" s="78">
        <f>_xlfn.XLOOKUP(Tabla15[[#This Row],[cedula]],TCARRERA[CEDULA],TCARRERA[CATEGORIA DEL SERVIDOR],0)</f>
        <v>0</v>
      </c>
      <c r="J1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6" t="str">
        <f>IF(ISTEXT(Tabla15[[#This Row],[CARRERA]]),Tabla15[[#This Row],[CARRERA]],Tabla15[[#This Row],[STATUS_01]])</f>
        <v>EMPLEADO DE CONFIANZA</v>
      </c>
      <c r="L18" s="72">
        <v>135000</v>
      </c>
      <c r="M18" s="75">
        <v>20338.240000000002</v>
      </c>
      <c r="N18" s="75">
        <v>4104</v>
      </c>
      <c r="O18" s="75">
        <v>3874.5</v>
      </c>
      <c r="P18" s="33">
        <f>Tabla15[[#This Row],[sbruto]]-Tabla15[[#This Row],[ISR]]-Tabla15[[#This Row],[SFS]]-Tabla15[[#This Row],[AFP]]-Tabla15[[#This Row],[sneto]]</f>
        <v>25</v>
      </c>
      <c r="Q18" s="33">
        <v>106658.26</v>
      </c>
      <c r="R18" s="56" t="str">
        <f>_xlfn.XLOOKUP(Tabla15[[#This Row],[cedula]],Tabla8[Numero Documento],Tabla8[Gen])</f>
        <v>M</v>
      </c>
      <c r="S18" s="56" t="str">
        <f>_xlfn.XLOOKUP(Tabla15[[#This Row],[cedula]],Tabla8[Numero Documento],Tabla8[Lugar Funciones Codigo])</f>
        <v>01.83</v>
      </c>
      <c r="T18">
        <v>355</v>
      </c>
    </row>
    <row r="19" spans="1:20" hidden="1">
      <c r="A19" s="56" t="s">
        <v>2522</v>
      </c>
      <c r="B19" s="56" t="s">
        <v>2082</v>
      </c>
      <c r="C19" s="56" t="s">
        <v>2552</v>
      </c>
      <c r="D19" s="56" t="str">
        <f>Tabla15[[#This Row],[cedula]]&amp;Tabla15[[#This Row],[prog]]&amp;LEFT(Tabla15[[#This Row],[TIPO]],3)</f>
        <v>0010930735501FIJ</v>
      </c>
      <c r="E19" s="56" t="str">
        <f>_xlfn.XLOOKUP(Tabla15[[#This Row],[cedula]],Tabla8[Numero Documento],Tabla8[Empleado])</f>
        <v>AGUSTIN TOMAS CASTRO BURDIEZ</v>
      </c>
      <c r="F19" s="56" t="str">
        <f>_xlfn.XLOOKUP(Tabla15[[#This Row],[cedula]],Tabla8[Numero Documento],Tabla8[Cargo])</f>
        <v>DIRECTOR (A)</v>
      </c>
      <c r="G19" s="56" t="str">
        <f>_xlfn.XLOOKUP(Tabla15[[#This Row],[cedula]],Tabla8[Numero Documento],Tabla8[Lugar de Funciones])</f>
        <v>MINISTERIO DE CULTURA</v>
      </c>
      <c r="H19" s="107" t="s">
        <v>11</v>
      </c>
      <c r="I19" s="78">
        <f>_xlfn.XLOOKUP(Tabla15[[#This Row],[cedula]],TCARRERA[CEDULA],TCARRERA[CATEGORIA DEL SERVIDOR],0)</f>
        <v>0</v>
      </c>
      <c r="J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9" s="56" t="str">
        <f>IF(ISTEXT(Tabla15[[#This Row],[CARRERA]]),Tabla15[[#This Row],[CARRERA]],Tabla15[[#This Row],[STATUS_01]])</f>
        <v>FIJO</v>
      </c>
      <c r="L19" s="72">
        <v>115000</v>
      </c>
      <c r="M19" s="74">
        <v>15633.74</v>
      </c>
      <c r="N19" s="72">
        <v>3496</v>
      </c>
      <c r="O19" s="72">
        <v>3300.5</v>
      </c>
      <c r="P19" s="33">
        <f>Tabla15[[#This Row],[sbruto]]-Tabla15[[#This Row],[ISR]]-Tabla15[[#This Row],[SFS]]-Tabla15[[#This Row],[AFP]]-Tabla15[[#This Row],[sneto]]</f>
        <v>14299.309999999998</v>
      </c>
      <c r="Q19" s="33">
        <v>78270.45</v>
      </c>
      <c r="R19" s="56" t="str">
        <f>_xlfn.XLOOKUP(Tabla15[[#This Row],[cedula]],Tabla8[Numero Documento],Tabla8[Gen])</f>
        <v>M</v>
      </c>
      <c r="S19" s="56" t="str">
        <f>_xlfn.XLOOKUP(Tabla15[[#This Row],[cedula]],Tabla8[Numero Documento],Tabla8[Lugar Funciones Codigo])</f>
        <v>01.83</v>
      </c>
      <c r="T19">
        <v>4</v>
      </c>
    </row>
    <row r="20" spans="1:20" hidden="1">
      <c r="A20" s="56" t="s">
        <v>2521</v>
      </c>
      <c r="B20" s="56" t="s">
        <v>2347</v>
      </c>
      <c r="C20" s="56" t="s">
        <v>2552</v>
      </c>
      <c r="D20" s="56" t="str">
        <f>Tabla15[[#This Row],[cedula]]&amp;Tabla15[[#This Row],[prog]]&amp;LEFT(Tabla15[[#This Row],[TIPO]],3)</f>
        <v>0010042977801TEM</v>
      </c>
      <c r="E20" s="56" t="str">
        <f>_xlfn.XLOOKUP(Tabla15[[#This Row],[cedula]],Tabla8[Numero Documento],Tabla8[Empleado])</f>
        <v>MIGUEL ALEJANDRO HERNANDEZ MIRABAL</v>
      </c>
      <c r="F20" s="56" t="str">
        <f>_xlfn.XLOOKUP(Tabla15[[#This Row],[cedula]],Tabla8[Numero Documento],Tabla8[Cargo])</f>
        <v>GOBERNADOR</v>
      </c>
      <c r="G20" s="56" t="str">
        <f>_xlfn.XLOOKUP(Tabla15[[#This Row],[cedula]],Tabla8[Numero Documento],Tabla8[Lugar de Funciones])</f>
        <v>MINISTERIO DE CULTURA</v>
      </c>
      <c r="H20" s="107" t="s">
        <v>2743</v>
      </c>
      <c r="I20" s="78">
        <f>_xlfn.XLOOKUP(Tabla15[[#This Row],[cedula]],TCARRERA[CEDULA],TCARRERA[CATEGORIA DEL SERVIDOR],0)</f>
        <v>0</v>
      </c>
      <c r="J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0" s="56" t="str">
        <f>IF(ISTEXT(Tabla15[[#This Row],[CARRERA]]),Tabla15[[#This Row],[CARRERA]],Tabla15[[#This Row],[STATUS_01]])</f>
        <v>TEMPORALES</v>
      </c>
      <c r="L20" s="72">
        <v>115000</v>
      </c>
      <c r="M20" s="73">
        <v>15633.74</v>
      </c>
      <c r="N20" s="72">
        <v>3496</v>
      </c>
      <c r="O20" s="72">
        <v>3300.5</v>
      </c>
      <c r="P20" s="33">
        <f>Tabla15[[#This Row],[sbruto]]-Tabla15[[#This Row],[ISR]]-Tabla15[[#This Row],[SFS]]-Tabla15[[#This Row],[AFP]]-Tabla15[[#This Row],[sneto]]</f>
        <v>25</v>
      </c>
      <c r="Q20" s="33">
        <v>92544.76</v>
      </c>
      <c r="R20" s="56" t="str">
        <f>_xlfn.XLOOKUP(Tabla15[[#This Row],[cedula]],Tabla8[Numero Documento],Tabla8[Gen])</f>
        <v>M</v>
      </c>
      <c r="S20" s="56" t="str">
        <f>_xlfn.XLOOKUP(Tabla15[[#This Row],[cedula]],Tabla8[Numero Documento],Tabla8[Lugar Funciones Codigo])</f>
        <v>01.83</v>
      </c>
      <c r="T20">
        <v>948</v>
      </c>
    </row>
    <row r="21" spans="1:20" hidden="1">
      <c r="A21" s="56" t="s">
        <v>2522</v>
      </c>
      <c r="B21" s="56" t="s">
        <v>1988</v>
      </c>
      <c r="C21" s="56" t="s">
        <v>2552</v>
      </c>
      <c r="D21" s="56" t="str">
        <f>Tabla15[[#This Row],[cedula]]&amp;Tabla15[[#This Row],[prog]]&amp;LEFT(Tabla15[[#This Row],[TIPO]],3)</f>
        <v>0010487838401FIJ</v>
      </c>
      <c r="E21" s="56" t="str">
        <f>_xlfn.XLOOKUP(Tabla15[[#This Row],[cedula]],Tabla8[Numero Documento],Tabla8[Empleado])</f>
        <v>VICTOR MANUEL REYES PEÑA</v>
      </c>
      <c r="F21" s="56" t="str">
        <f>_xlfn.XLOOKUP(Tabla15[[#This Row],[cedula]],Tabla8[Numero Documento],Tabla8[Cargo])</f>
        <v>ENCARGADO (A)</v>
      </c>
      <c r="G21" s="56" t="str">
        <f>_xlfn.XLOOKUP(Tabla15[[#This Row],[cedula]],Tabla8[Numero Documento],Tabla8[Lugar de Funciones])</f>
        <v>MINISTERIO DE CULTURA</v>
      </c>
      <c r="H21" s="107" t="s">
        <v>11</v>
      </c>
      <c r="I21" s="78">
        <f>_xlfn.XLOOKUP(Tabla15[[#This Row],[cedula]],TCARRERA[CEDULA],TCARRERA[CATEGORIA DEL SERVIDOR],0)</f>
        <v>0</v>
      </c>
      <c r="J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1" s="56" t="str">
        <f>IF(ISTEXT(Tabla15[[#This Row],[CARRERA]]),Tabla15[[#This Row],[CARRERA]],Tabla15[[#This Row],[STATUS_01]])</f>
        <v>FIJO</v>
      </c>
      <c r="L21" s="72">
        <v>115000</v>
      </c>
      <c r="M21" s="75">
        <v>15239.38</v>
      </c>
      <c r="N21" s="75">
        <v>3496</v>
      </c>
      <c r="O21" s="75">
        <v>3300.5</v>
      </c>
      <c r="P21" s="33">
        <f>Tabla15[[#This Row],[sbruto]]-Tabla15[[#This Row],[ISR]]-Tabla15[[#This Row],[SFS]]-Tabla15[[#This Row],[AFP]]-Tabla15[[#This Row],[sneto]]</f>
        <v>1602.4499999999971</v>
      </c>
      <c r="Q21" s="33">
        <v>91361.67</v>
      </c>
      <c r="R21" s="56" t="str">
        <f>_xlfn.XLOOKUP(Tabla15[[#This Row],[cedula]],Tabla8[Numero Documento],Tabla8[Gen])</f>
        <v>M</v>
      </c>
      <c r="S21" s="56" t="str">
        <f>_xlfn.XLOOKUP(Tabla15[[#This Row],[cedula]],Tabla8[Numero Documento],Tabla8[Lugar Funciones Codigo])</f>
        <v>01.83</v>
      </c>
      <c r="T21">
        <v>353</v>
      </c>
    </row>
    <row r="22" spans="1:20" hidden="1">
      <c r="A22" s="56" t="s">
        <v>5514</v>
      </c>
      <c r="B22" s="56" t="s">
        <v>3209</v>
      </c>
      <c r="C22" s="56" t="s">
        <v>2552</v>
      </c>
      <c r="D22" s="56" t="str">
        <f>Tabla15[[#This Row],[cedula]]&amp;Tabla15[[#This Row],[prog]]&amp;LEFT(Tabla15[[#This Row],[TIPO]],3)</f>
        <v>0010494920101CAR</v>
      </c>
      <c r="E22" s="56" t="str">
        <f>_xlfn.XLOOKUP(Tabla15[[#This Row],[cedula]],Tabla8[Numero Documento],Tabla8[Empleado])</f>
        <v>APOLINAR LIZ RODRIGUEZ</v>
      </c>
      <c r="F22" s="56" t="str">
        <f>_xlfn.XLOOKUP(Tabla15[[#This Row],[cedula]],Tabla8[Numero Documento],Tabla8[Cargo])</f>
        <v>ENCARGADO DE EDICIONES</v>
      </c>
      <c r="G22" s="56" t="str">
        <f>_xlfn.XLOOKUP(Tabla15[[#This Row],[cedula]],Tabla8[Numero Documento],Tabla8[Lugar de Funciones])</f>
        <v>MINISTERIO DE CULTURA</v>
      </c>
      <c r="H22" s="107" t="s">
        <v>5515</v>
      </c>
      <c r="I22" s="78">
        <f>_xlfn.XLOOKUP(Tabla15[[#This Row],[cedula]],TCARRERA[CEDULA],TCARRERA[CATEGORIA DEL SERVIDOR],0)</f>
        <v>0</v>
      </c>
      <c r="J22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2" s="56" t="str">
        <f>IF(ISTEXT(Tabla15[[#This Row],[CARRERA]]),Tabla15[[#This Row],[CARRERA]],Tabla15[[#This Row],[STATUS_01]])</f>
        <v>CARACTER EVENTUAL</v>
      </c>
      <c r="L22" s="72">
        <v>110000</v>
      </c>
      <c r="M22" s="72">
        <v>14457.62</v>
      </c>
      <c r="N22" s="72">
        <v>3344</v>
      </c>
      <c r="O22" s="72">
        <v>3157</v>
      </c>
      <c r="P22" s="33">
        <f>Tabla15[[#This Row],[sbruto]]-Tabla15[[#This Row],[ISR]]-Tabla15[[#This Row],[SFS]]-Tabla15[[#This Row],[AFP]]-Tabla15[[#This Row],[sneto]]</f>
        <v>25</v>
      </c>
      <c r="Q22" s="33">
        <v>89016.38</v>
      </c>
      <c r="R22" s="56" t="str">
        <f>_xlfn.XLOOKUP(Tabla15[[#This Row],[cedula]],Tabla8[Numero Documento],Tabla8[Gen])</f>
        <v>M</v>
      </c>
      <c r="S22" s="56" t="str">
        <f>_xlfn.XLOOKUP(Tabla15[[#This Row],[cedula]],Tabla8[Numero Documento],Tabla8[Lugar Funciones Codigo])</f>
        <v>01.83</v>
      </c>
      <c r="T22">
        <v>1046</v>
      </c>
    </row>
    <row r="23" spans="1:20" hidden="1">
      <c r="A23" s="56" t="s">
        <v>2522</v>
      </c>
      <c r="B23" s="56" t="s">
        <v>1785</v>
      </c>
      <c r="C23" s="56" t="s">
        <v>2552</v>
      </c>
      <c r="D23" s="56" t="str">
        <f>Tabla15[[#This Row],[cedula]]&amp;Tabla15[[#This Row],[prog]]&amp;LEFT(Tabla15[[#This Row],[TIPO]],3)</f>
        <v>0011594866301FIJ</v>
      </c>
      <c r="E23" s="56" t="str">
        <f>_xlfn.XLOOKUP(Tabla15[[#This Row],[cedula]],Tabla8[Numero Documento],Tabla8[Empleado])</f>
        <v>CARLOS FRANCISCO RAMOS ELIAS</v>
      </c>
      <c r="F23" s="56" t="str">
        <f>_xlfn.XLOOKUP(Tabla15[[#This Row],[cedula]],Tabla8[Numero Documento],Tabla8[Cargo])</f>
        <v>ASESOR</v>
      </c>
      <c r="G23" s="56" t="str">
        <f>_xlfn.XLOOKUP(Tabla15[[#This Row],[cedula]],Tabla8[Numero Documento],Tabla8[Lugar de Funciones])</f>
        <v>MINISTERIO DE CULTURA</v>
      </c>
      <c r="H23" s="107" t="s">
        <v>11</v>
      </c>
      <c r="I23" s="78">
        <f>_xlfn.XLOOKUP(Tabla15[[#This Row],[cedula]],TCARRERA[CEDULA],TCARRERA[CATEGORIA DEL SERVIDOR],0)</f>
        <v>0</v>
      </c>
      <c r="J23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3" s="56" t="str">
        <f>IF(ISTEXT(Tabla15[[#This Row],[CARRERA]]),Tabla15[[#This Row],[CARRERA]],Tabla15[[#This Row],[STATUS_01]])</f>
        <v>EMPLEADO DE CONFIANZA</v>
      </c>
      <c r="L23" s="72">
        <v>100000</v>
      </c>
      <c r="M23" s="72">
        <v>12105.37</v>
      </c>
      <c r="N23" s="72">
        <v>3040</v>
      </c>
      <c r="O23" s="72">
        <v>2870</v>
      </c>
      <c r="P23" s="33">
        <f>Tabla15[[#This Row],[sbruto]]-Tabla15[[#This Row],[ISR]]-Tabla15[[#This Row],[SFS]]-Tabla15[[#This Row],[AFP]]-Tabla15[[#This Row],[sneto]]</f>
        <v>25</v>
      </c>
      <c r="Q23" s="33">
        <v>81959.63</v>
      </c>
      <c r="R23" s="56" t="str">
        <f>_xlfn.XLOOKUP(Tabla15[[#This Row],[cedula]],Tabla8[Numero Documento],Tabla8[Gen])</f>
        <v>M</v>
      </c>
      <c r="S23" s="56" t="str">
        <f>_xlfn.XLOOKUP(Tabla15[[#This Row],[cedula]],Tabla8[Numero Documento],Tabla8[Lugar Funciones Codigo])</f>
        <v>01.83</v>
      </c>
      <c r="T23">
        <v>49</v>
      </c>
    </row>
    <row r="24" spans="1:20" hidden="1">
      <c r="A24" s="56" t="s">
        <v>2522</v>
      </c>
      <c r="B24" s="56" t="s">
        <v>1894</v>
      </c>
      <c r="C24" s="56" t="s">
        <v>2552</v>
      </c>
      <c r="D24" s="56" t="str">
        <f>Tabla15[[#This Row],[cedula]]&amp;Tabla15[[#This Row],[prog]]&amp;LEFT(Tabla15[[#This Row],[TIPO]],3)</f>
        <v>0010201930401FIJ</v>
      </c>
      <c r="E24" s="56" t="str">
        <f>_xlfn.XLOOKUP(Tabla15[[#This Row],[cedula]],Tabla8[Numero Documento],Tabla8[Empleado])</f>
        <v>LISETTE IVONNE MATILDE VEGA SANZ DE PURCELL</v>
      </c>
      <c r="F24" s="56" t="str">
        <f>_xlfn.XLOOKUP(Tabla15[[#This Row],[cedula]],Tabla8[Numero Documento],Tabla8[Cargo])</f>
        <v>ASESOR (A)</v>
      </c>
      <c r="G24" s="56" t="str">
        <f>_xlfn.XLOOKUP(Tabla15[[#This Row],[cedula]],Tabla8[Numero Documento],Tabla8[Lugar de Funciones])</f>
        <v>MINISTERIO DE CULTURA</v>
      </c>
      <c r="H24" s="107" t="s">
        <v>11</v>
      </c>
      <c r="I24" s="78">
        <f>_xlfn.XLOOKUP(Tabla15[[#This Row],[cedula]],TCARRERA[CEDULA],TCARRERA[CATEGORIA DEL SERVIDOR],0)</f>
        <v>0</v>
      </c>
      <c r="J2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" s="56" t="str">
        <f>IF(ISTEXT(Tabla15[[#This Row],[CARRERA]]),Tabla15[[#This Row],[CARRERA]],Tabla15[[#This Row],[STATUS_01]])</f>
        <v>EMPLEADO DE CONFIANZA</v>
      </c>
      <c r="L24" s="72">
        <v>100000</v>
      </c>
      <c r="M24" s="75">
        <v>12105.37</v>
      </c>
      <c r="N24" s="72">
        <v>3040</v>
      </c>
      <c r="O24" s="72">
        <v>2870</v>
      </c>
      <c r="P24" s="33">
        <f>Tabla15[[#This Row],[sbruto]]-Tabla15[[#This Row],[ISR]]-Tabla15[[#This Row],[SFS]]-Tabla15[[#This Row],[AFP]]-Tabla15[[#This Row],[sneto]]</f>
        <v>25</v>
      </c>
      <c r="Q24" s="33">
        <v>81959.63</v>
      </c>
      <c r="R24" s="56" t="str">
        <f>_xlfn.XLOOKUP(Tabla15[[#This Row],[cedula]],Tabla8[Numero Documento],Tabla8[Gen])</f>
        <v>F</v>
      </c>
      <c r="S24" s="56" t="str">
        <f>_xlfn.XLOOKUP(Tabla15[[#This Row],[cedula]],Tabla8[Numero Documento],Tabla8[Lugar Funciones Codigo])</f>
        <v>01.83</v>
      </c>
      <c r="T24">
        <v>214</v>
      </c>
    </row>
    <row r="25" spans="1:20" hidden="1">
      <c r="A25" s="56" t="s">
        <v>5514</v>
      </c>
      <c r="B25" s="56" t="s">
        <v>3210</v>
      </c>
      <c r="C25" s="56" t="s">
        <v>2552</v>
      </c>
      <c r="D25" s="56" t="str">
        <f>Tabla15[[#This Row],[cedula]]&amp;Tabla15[[#This Row],[prog]]&amp;LEFT(Tabla15[[#This Row],[TIPO]],3)</f>
        <v>2250040536401CAR</v>
      </c>
      <c r="E25" s="56" t="str">
        <f>_xlfn.XLOOKUP(Tabla15[[#This Row],[cedula]],Tabla8[Numero Documento],Tabla8[Empleado])</f>
        <v>JAIRON ALBERTO FRANCISCO MATEO</v>
      </c>
      <c r="F25" s="56" t="str">
        <f>_xlfn.XLOOKUP(Tabla15[[#This Row],[cedula]],Tabla8[Numero Documento],Tabla8[Cargo])</f>
        <v>ADMINISTRADOR REDES SOCIALES</v>
      </c>
      <c r="G25" s="56" t="str">
        <f>_xlfn.XLOOKUP(Tabla15[[#This Row],[cedula]],Tabla8[Numero Documento],Tabla8[Lugar de Funciones])</f>
        <v>MINISTERIO DE CULTURA</v>
      </c>
      <c r="H25" s="107" t="s">
        <v>5515</v>
      </c>
      <c r="I25" s="78">
        <f>_xlfn.XLOOKUP(Tabla15[[#This Row],[cedula]],TCARRERA[CEDULA],TCARRERA[CATEGORIA DEL SERVIDOR],0)</f>
        <v>0</v>
      </c>
      <c r="J25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5" s="56" t="str">
        <f>IF(ISTEXT(Tabla15[[#This Row],[CARRERA]]),Tabla15[[#This Row],[CARRERA]],Tabla15[[#This Row],[STATUS_01]])</f>
        <v>CARACTER EVENTUAL</v>
      </c>
      <c r="L25" s="72">
        <v>95000</v>
      </c>
      <c r="M25" s="76">
        <v>10929.24</v>
      </c>
      <c r="N25" s="72">
        <v>2888</v>
      </c>
      <c r="O25" s="72">
        <v>2726.5</v>
      </c>
      <c r="P25" s="33">
        <f>Tabla15[[#This Row],[sbruto]]-Tabla15[[#This Row],[ISR]]-Tabla15[[#This Row],[SFS]]-Tabla15[[#This Row],[AFP]]-Tabla15[[#This Row],[sneto]]</f>
        <v>25</v>
      </c>
      <c r="Q25" s="33">
        <v>78431.259999999995</v>
      </c>
      <c r="R25" s="56" t="str">
        <f>_xlfn.XLOOKUP(Tabla15[[#This Row],[cedula]],Tabla8[Numero Documento],Tabla8[Gen])</f>
        <v>M</v>
      </c>
      <c r="S25" s="56" t="str">
        <f>_xlfn.XLOOKUP(Tabla15[[#This Row],[cedula]],Tabla8[Numero Documento],Tabla8[Lugar Funciones Codigo])</f>
        <v>01.83</v>
      </c>
      <c r="T25">
        <v>1050</v>
      </c>
    </row>
    <row r="26" spans="1:20" hidden="1">
      <c r="A26" s="56" t="s">
        <v>2522</v>
      </c>
      <c r="B26" s="56" t="s">
        <v>2790</v>
      </c>
      <c r="C26" s="56" t="s">
        <v>2552</v>
      </c>
      <c r="D26" s="56" t="str">
        <f>Tabla15[[#This Row],[cedula]]&amp;Tabla15[[#This Row],[prog]]&amp;LEFT(Tabla15[[#This Row],[TIPO]],3)</f>
        <v>4022490625101FIJ</v>
      </c>
      <c r="E26" s="56" t="str">
        <f>_xlfn.XLOOKUP(Tabla15[[#This Row],[cedula]],Tabla8[Numero Documento],Tabla8[Empleado])</f>
        <v>JESSICA SANTOS RODRIGUEZ</v>
      </c>
      <c r="F26" s="56" t="str">
        <f>_xlfn.XLOOKUP(Tabla15[[#This Row],[cedula]],Tabla8[Numero Documento],Tabla8[Cargo])</f>
        <v>ASISTENTE</v>
      </c>
      <c r="G26" s="56" t="str">
        <f>_xlfn.XLOOKUP(Tabla15[[#This Row],[cedula]],Tabla8[Numero Documento],Tabla8[Lugar de Funciones])</f>
        <v>MINISTERIO DE CULTURA</v>
      </c>
      <c r="H26" s="107" t="s">
        <v>11</v>
      </c>
      <c r="I26" s="78">
        <f>_xlfn.XLOOKUP(Tabla15[[#This Row],[cedula]],TCARRERA[CEDULA],TCARRERA[CATEGORIA DEL SERVIDOR],0)</f>
        <v>0</v>
      </c>
      <c r="J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" s="56" t="str">
        <f>IF(ISTEXT(Tabla15[[#This Row],[CARRERA]]),Tabla15[[#This Row],[CARRERA]],Tabla15[[#This Row],[STATUS_01]])</f>
        <v>FIJO</v>
      </c>
      <c r="L26" s="72">
        <v>95000</v>
      </c>
      <c r="M26" s="76">
        <v>10929.24</v>
      </c>
      <c r="N26" s="72">
        <v>2888</v>
      </c>
      <c r="O26" s="72">
        <v>2726.5</v>
      </c>
      <c r="P26" s="33">
        <f>Tabla15[[#This Row],[sbruto]]-Tabla15[[#This Row],[ISR]]-Tabla15[[#This Row],[SFS]]-Tabla15[[#This Row],[AFP]]-Tabla15[[#This Row],[sneto]]</f>
        <v>25</v>
      </c>
      <c r="Q26" s="33">
        <v>78431.259999999995</v>
      </c>
      <c r="R26" s="56" t="str">
        <f>_xlfn.XLOOKUP(Tabla15[[#This Row],[cedula]],Tabla8[Numero Documento],Tabla8[Gen])</f>
        <v>F</v>
      </c>
      <c r="S26" s="56" t="str">
        <f>_xlfn.XLOOKUP(Tabla15[[#This Row],[cedula]],Tabla8[Numero Documento],Tabla8[Lugar Funciones Codigo])</f>
        <v>01.83</v>
      </c>
      <c r="T26">
        <v>154</v>
      </c>
    </row>
    <row r="27" spans="1:20" hidden="1">
      <c r="A27" s="56" t="s">
        <v>2522</v>
      </c>
      <c r="B27" s="56" t="s">
        <v>1980</v>
      </c>
      <c r="C27" s="56" t="s">
        <v>2552</v>
      </c>
      <c r="D27" s="56" t="str">
        <f>Tabla15[[#This Row],[cedula]]&amp;Tabla15[[#This Row],[prog]]&amp;LEFT(Tabla15[[#This Row],[TIPO]],3)</f>
        <v>0011654524501FIJ</v>
      </c>
      <c r="E27" s="56" t="str">
        <f>_xlfn.XLOOKUP(Tabla15[[#This Row],[cedula]],Tabla8[Numero Documento],Tabla8[Empleado])</f>
        <v>SHUKRANJALI HEYAIME CAIMARES</v>
      </c>
      <c r="F27" s="56" t="str">
        <f>_xlfn.XLOOKUP(Tabla15[[#This Row],[cedula]],Tabla8[Numero Documento],Tabla8[Cargo])</f>
        <v>ASISTENTE EJECUTIVA</v>
      </c>
      <c r="G27" s="56" t="str">
        <f>_xlfn.XLOOKUP(Tabla15[[#This Row],[cedula]],Tabla8[Numero Documento],Tabla8[Lugar de Funciones])</f>
        <v>MINISTERIO DE CULTURA</v>
      </c>
      <c r="H27" s="107" t="s">
        <v>11</v>
      </c>
      <c r="I27" s="78">
        <f>_xlfn.XLOOKUP(Tabla15[[#This Row],[cedula]],TCARRERA[CEDULA],TCARRERA[CATEGORIA DEL SERVIDOR],0)</f>
        <v>0</v>
      </c>
      <c r="J27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6" t="str">
        <f>IF(ISTEXT(Tabla15[[#This Row],[CARRERA]]),Tabla15[[#This Row],[CARRERA]],Tabla15[[#This Row],[STATUS_01]])</f>
        <v>EMPLEADO DE CONFIANZA</v>
      </c>
      <c r="L27" s="72">
        <v>95000</v>
      </c>
      <c r="M27" s="76">
        <v>10534.88</v>
      </c>
      <c r="N27" s="72">
        <v>2888</v>
      </c>
      <c r="O27" s="72">
        <v>2726.5</v>
      </c>
      <c r="P27" s="33">
        <f>Tabla15[[#This Row],[sbruto]]-Tabla15[[#This Row],[ISR]]-Tabla15[[#This Row],[SFS]]-Tabla15[[#This Row],[AFP]]-Tabla15[[#This Row],[sneto]]</f>
        <v>1602.4499999999971</v>
      </c>
      <c r="Q27" s="33">
        <v>77248.17</v>
      </c>
      <c r="R27" s="56" t="str">
        <f>_xlfn.XLOOKUP(Tabla15[[#This Row],[cedula]],Tabla8[Numero Documento],Tabla8[Gen])</f>
        <v>F</v>
      </c>
      <c r="S27" s="56" t="str">
        <f>_xlfn.XLOOKUP(Tabla15[[#This Row],[cedula]],Tabla8[Numero Documento],Tabla8[Lugar Funciones Codigo])</f>
        <v>01.83</v>
      </c>
      <c r="T27">
        <v>343</v>
      </c>
    </row>
    <row r="28" spans="1:20" hidden="1">
      <c r="A28" s="56" t="s">
        <v>2522</v>
      </c>
      <c r="B28" s="56" t="s">
        <v>1756</v>
      </c>
      <c r="C28" s="56" t="s">
        <v>2552</v>
      </c>
      <c r="D28" s="56" t="str">
        <f>Tabla15[[#This Row],[cedula]]&amp;Tabla15[[#This Row],[prog]]&amp;LEFT(Tabla15[[#This Row],[TIPO]],3)</f>
        <v>4022627522601FIJ</v>
      </c>
      <c r="E28" s="56" t="str">
        <f>_xlfn.XLOOKUP(Tabla15[[#This Row],[cedula]],Tabla8[Numero Documento],Tabla8[Empleado])</f>
        <v>AIMEE YERESKI FELIZ FELIZ</v>
      </c>
      <c r="F28" s="56" t="str">
        <f>_xlfn.XLOOKUP(Tabla15[[#This Row],[cedula]],Tabla8[Numero Documento],Tabla8[Cargo])</f>
        <v>SECRETARIA</v>
      </c>
      <c r="G28" s="56" t="str">
        <f>_xlfn.XLOOKUP(Tabla15[[#This Row],[cedula]],Tabla8[Numero Documento],Tabla8[Lugar de Funciones])</f>
        <v>MINISTERIO DE CULTURA</v>
      </c>
      <c r="H28" s="107" t="s">
        <v>11</v>
      </c>
      <c r="I28" s="78">
        <f>_xlfn.XLOOKUP(Tabla15[[#This Row],[cedula]],TCARRERA[CEDULA],TCARRERA[CATEGORIA DEL SERVIDOR],0)</f>
        <v>0</v>
      </c>
      <c r="J2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8" s="56" t="str">
        <f>IF(ISTEXT(Tabla15[[#This Row],[CARRERA]]),Tabla15[[#This Row],[CARRERA]],Tabla15[[#This Row],[STATUS_01]])</f>
        <v>EMPLEADO DE CONFIANZA</v>
      </c>
      <c r="L28" s="72">
        <v>90000</v>
      </c>
      <c r="M28" s="76">
        <v>9753.1200000000008</v>
      </c>
      <c r="N28" s="72">
        <v>2736</v>
      </c>
      <c r="O28" s="72">
        <v>2583</v>
      </c>
      <c r="P28" s="33">
        <f>Tabla15[[#This Row],[sbruto]]-Tabla15[[#This Row],[ISR]]-Tabla15[[#This Row],[SFS]]-Tabla15[[#This Row],[AFP]]-Tabla15[[#This Row],[sneto]]</f>
        <v>25</v>
      </c>
      <c r="Q28" s="33">
        <v>74902.880000000005</v>
      </c>
      <c r="R28" s="56" t="str">
        <f>_xlfn.XLOOKUP(Tabla15[[#This Row],[cedula]],Tabla8[Numero Documento],Tabla8[Gen])</f>
        <v>F</v>
      </c>
      <c r="S28" s="56" t="str">
        <f>_xlfn.XLOOKUP(Tabla15[[#This Row],[cedula]],Tabla8[Numero Documento],Tabla8[Lugar Funciones Codigo])</f>
        <v>01.83</v>
      </c>
      <c r="T28">
        <v>6</v>
      </c>
    </row>
    <row r="29" spans="1:20" hidden="1">
      <c r="A29" s="56" t="s">
        <v>2522</v>
      </c>
      <c r="B29" s="56" t="s">
        <v>2306</v>
      </c>
      <c r="C29" s="56" t="s">
        <v>2552</v>
      </c>
      <c r="D29" s="56" t="str">
        <f>Tabla15[[#This Row],[cedula]]&amp;Tabla15[[#This Row],[prog]]&amp;LEFT(Tabla15[[#This Row],[TIPO]],3)</f>
        <v>0011879475901FIJ</v>
      </c>
      <c r="E29" s="56" t="str">
        <f>_xlfn.XLOOKUP(Tabla15[[#This Row],[cedula]],Tabla8[Numero Documento],Tabla8[Empleado])</f>
        <v>FERNANDO JOSE RAFAEL ALVAREZ BELLO</v>
      </c>
      <c r="F29" s="56" t="str">
        <f>_xlfn.XLOOKUP(Tabla15[[#This Row],[cedula]],Tabla8[Numero Documento],Tabla8[Cargo])</f>
        <v>ASISTENTE</v>
      </c>
      <c r="G29" s="56" t="str">
        <f>_xlfn.XLOOKUP(Tabla15[[#This Row],[cedula]],Tabla8[Numero Documento],Tabla8[Lugar de Funciones])</f>
        <v>MINISTERIO DE CULTURA</v>
      </c>
      <c r="H29" s="107" t="s">
        <v>11</v>
      </c>
      <c r="I29" s="78">
        <f>_xlfn.XLOOKUP(Tabla15[[#This Row],[cedula]],TCARRERA[CEDULA],TCARRERA[CATEGORIA DEL SERVIDOR],0)</f>
        <v>0</v>
      </c>
      <c r="J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6" t="str">
        <f>IF(ISTEXT(Tabla15[[#This Row],[CARRERA]]),Tabla15[[#This Row],[CARRERA]],Tabla15[[#This Row],[STATUS_01]])</f>
        <v>FIJO</v>
      </c>
      <c r="L29" s="72">
        <v>90000</v>
      </c>
      <c r="M29" s="75">
        <v>9753.1200000000008</v>
      </c>
      <c r="N29" s="72">
        <v>2736</v>
      </c>
      <c r="O29" s="72">
        <v>2583</v>
      </c>
      <c r="P29" s="33">
        <f>Tabla15[[#This Row],[sbruto]]-Tabla15[[#This Row],[ISR]]-Tabla15[[#This Row],[SFS]]-Tabla15[[#This Row],[AFP]]-Tabla15[[#This Row],[sneto]]</f>
        <v>25</v>
      </c>
      <c r="Q29" s="33">
        <v>74902.880000000005</v>
      </c>
      <c r="R29" s="56" t="str">
        <f>_xlfn.XLOOKUP(Tabla15[[#This Row],[cedula]],Tabla8[Numero Documento],Tabla8[Gen])</f>
        <v>M</v>
      </c>
      <c r="S29" s="56" t="str">
        <f>_xlfn.XLOOKUP(Tabla15[[#This Row],[cedula]],Tabla8[Numero Documento],Tabla8[Lugar Funciones Codigo])</f>
        <v>01.83</v>
      </c>
      <c r="T29">
        <v>113</v>
      </c>
    </row>
    <row r="30" spans="1:20" hidden="1">
      <c r="A30" s="56" t="s">
        <v>2522</v>
      </c>
      <c r="B30" s="56" t="s">
        <v>1824</v>
      </c>
      <c r="C30" s="56" t="s">
        <v>2552</v>
      </c>
      <c r="D30" s="56" t="str">
        <f>Tabla15[[#This Row],[cedula]]&amp;Tabla15[[#This Row],[prog]]&amp;LEFT(Tabla15[[#This Row],[TIPO]],3)</f>
        <v>0010062658901FIJ</v>
      </c>
      <c r="E30" s="56" t="str">
        <f>_xlfn.XLOOKUP(Tabla15[[#This Row],[cedula]],Tabla8[Numero Documento],Tabla8[Empleado])</f>
        <v>FIRELYS MIGUELINA FERNANDEZ FERNANDEZ</v>
      </c>
      <c r="F30" s="56" t="str">
        <f>_xlfn.XLOOKUP(Tabla15[[#This Row],[cedula]],Tabla8[Numero Documento],Tabla8[Cargo])</f>
        <v>SECRETARIA EJECUTIVA</v>
      </c>
      <c r="G30" s="56" t="str">
        <f>_xlfn.XLOOKUP(Tabla15[[#This Row],[cedula]],Tabla8[Numero Documento],Tabla8[Lugar de Funciones])</f>
        <v>MINISTERIO DE CULTURA</v>
      </c>
      <c r="H30" s="107" t="s">
        <v>11</v>
      </c>
      <c r="I30" s="78">
        <f>_xlfn.XLOOKUP(Tabla15[[#This Row],[cedula]],TCARRERA[CEDULA],TCARRERA[CATEGORIA DEL SERVIDOR],0)</f>
        <v>0</v>
      </c>
      <c r="J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" s="56" t="str">
        <f>IF(ISTEXT(Tabla15[[#This Row],[CARRERA]]),Tabla15[[#This Row],[CARRERA]],Tabla15[[#This Row],[STATUS_01]])</f>
        <v>ESTATUTO SIMPLIFICADO</v>
      </c>
      <c r="L30" s="72">
        <v>90000</v>
      </c>
      <c r="M30" s="76">
        <v>9753.1200000000008</v>
      </c>
      <c r="N30" s="75">
        <v>2736</v>
      </c>
      <c r="O30" s="75">
        <v>2583</v>
      </c>
      <c r="P30" s="33">
        <f>Tabla15[[#This Row],[sbruto]]-Tabla15[[#This Row],[ISR]]-Tabla15[[#This Row],[SFS]]-Tabla15[[#This Row],[AFP]]-Tabla15[[#This Row],[sneto]]</f>
        <v>325</v>
      </c>
      <c r="Q30" s="33">
        <v>74602.880000000005</v>
      </c>
      <c r="R30" s="56" t="str">
        <f>_xlfn.XLOOKUP(Tabla15[[#This Row],[cedula]],Tabla8[Numero Documento],Tabla8[Gen])</f>
        <v>F</v>
      </c>
      <c r="S30" s="56" t="str">
        <f>_xlfn.XLOOKUP(Tabla15[[#This Row],[cedula]],Tabla8[Numero Documento],Tabla8[Lugar Funciones Codigo])</f>
        <v>01.83</v>
      </c>
      <c r="T30">
        <v>114</v>
      </c>
    </row>
    <row r="31" spans="1:20" hidden="1">
      <c r="A31" s="56" t="s">
        <v>2523</v>
      </c>
      <c r="B31" s="56" t="s">
        <v>2447</v>
      </c>
      <c r="C31" s="56" t="s">
        <v>2552</v>
      </c>
      <c r="D31" s="56" t="str">
        <f>Tabla15[[#This Row],[cedula]]&amp;Tabla15[[#This Row],[prog]]&amp;LEFT(Tabla15[[#This Row],[TIPO]],3)</f>
        <v>0011146677701SEG</v>
      </c>
      <c r="E31" s="56" t="str">
        <f>_xlfn.XLOOKUP(Tabla15[[#This Row],[cedula]],Tabla8[Numero Documento],Tabla8[Empleado])</f>
        <v>JOSE ANDRES JIMENEZ DOMINGUEZ</v>
      </c>
      <c r="F31" s="56" t="str">
        <f>_xlfn.XLOOKUP(Tabla15[[#This Row],[cedula]],Tabla8[Numero Documento],Tabla8[Cargo])</f>
        <v>DIRECTOR INTERINO</v>
      </c>
      <c r="G31" s="56" t="str">
        <f>_xlfn.XLOOKUP(Tabla15[[#This Row],[cedula]],Tabla8[Numero Documento],Tabla8[Lugar de Funciones])</f>
        <v>MINISTERIO DE CULTURA</v>
      </c>
      <c r="H31" s="107" t="s">
        <v>244</v>
      </c>
      <c r="I31" s="78">
        <f>_xlfn.XLOOKUP(Tabla15[[#This Row],[cedula]],TCARRERA[CEDULA],TCARRERA[CATEGORIA DEL SERVIDOR],0)</f>
        <v>0</v>
      </c>
      <c r="J3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6" t="str">
        <f>IF(ISTEXT(Tabla15[[#This Row],[CARRERA]]),Tabla15[[#This Row],[CARRERA]],Tabla15[[#This Row],[STATUS_01]])</f>
        <v>SEGURIDAD</v>
      </c>
      <c r="L31" s="72">
        <v>90000</v>
      </c>
      <c r="M31" s="73">
        <v>11082.87</v>
      </c>
      <c r="N31" s="72">
        <v>0</v>
      </c>
      <c r="O31" s="72">
        <v>0</v>
      </c>
      <c r="P31" s="33">
        <f>Tabla15[[#This Row],[sbruto]]-Tabla15[[#This Row],[ISR]]-Tabla15[[#This Row],[SFS]]-Tabla15[[#This Row],[AFP]]-Tabla15[[#This Row],[sneto]]</f>
        <v>0</v>
      </c>
      <c r="Q31" s="33">
        <v>78917.13</v>
      </c>
      <c r="R31" s="56" t="str">
        <f>_xlfn.XLOOKUP(Tabla15[[#This Row],[cedula]],Tabla8[Numero Documento],Tabla8[Gen])</f>
        <v>M</v>
      </c>
      <c r="S31" s="56" t="str">
        <f>_xlfn.XLOOKUP(Tabla15[[#This Row],[cedula]],Tabla8[Numero Documento],Tabla8[Lugar Funciones Codigo])</f>
        <v>01.83</v>
      </c>
      <c r="T31">
        <v>1170</v>
      </c>
    </row>
    <row r="32" spans="1:20" hidden="1">
      <c r="A32" s="56" t="s">
        <v>2522</v>
      </c>
      <c r="B32" s="56" t="s">
        <v>1933</v>
      </c>
      <c r="C32" s="56" t="s">
        <v>2552</v>
      </c>
      <c r="D32" s="56" t="str">
        <f>Tabla15[[#This Row],[cedula]]&amp;Tabla15[[#This Row],[prog]]&amp;LEFT(Tabla15[[#This Row],[TIPO]],3)</f>
        <v>0310408311201FIJ</v>
      </c>
      <c r="E32" s="56" t="str">
        <f>_xlfn.XLOOKUP(Tabla15[[#This Row],[cedula]],Tabla8[Numero Documento],Tabla8[Empleado])</f>
        <v>PABLO MANUEL PEREZ CRUZ</v>
      </c>
      <c r="F32" s="56" t="str">
        <f>_xlfn.XLOOKUP(Tabla15[[#This Row],[cedula]],Tabla8[Numero Documento],Tabla8[Cargo])</f>
        <v>ASESOR</v>
      </c>
      <c r="G32" s="56" t="str">
        <f>_xlfn.XLOOKUP(Tabla15[[#This Row],[cedula]],Tabla8[Numero Documento],Tabla8[Lugar de Funciones])</f>
        <v>MINISTERIO DE CULTURA</v>
      </c>
      <c r="H32" s="107" t="s">
        <v>11</v>
      </c>
      <c r="I32" s="78">
        <f>_xlfn.XLOOKUP(Tabla15[[#This Row],[cedula]],TCARRERA[CEDULA],TCARRERA[CATEGORIA DEL SERVIDOR],0)</f>
        <v>0</v>
      </c>
      <c r="J3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6" t="str">
        <f>IF(ISTEXT(Tabla15[[#This Row],[CARRERA]]),Tabla15[[#This Row],[CARRERA]],Tabla15[[#This Row],[STATUS_01]])</f>
        <v>EMPLEADO DE CONFIANZA</v>
      </c>
      <c r="L32" s="72">
        <v>90000</v>
      </c>
      <c r="M32" s="76">
        <v>9753.1200000000008</v>
      </c>
      <c r="N32" s="72">
        <v>2736</v>
      </c>
      <c r="O32" s="72">
        <v>2583</v>
      </c>
      <c r="P32" s="33">
        <f>Tabla15[[#This Row],[sbruto]]-Tabla15[[#This Row],[ISR]]-Tabla15[[#This Row],[SFS]]-Tabla15[[#This Row],[AFP]]-Tabla15[[#This Row],[sneto]]</f>
        <v>25</v>
      </c>
      <c r="Q32" s="33">
        <v>74902.880000000005</v>
      </c>
      <c r="R32" s="56" t="str">
        <f>_xlfn.XLOOKUP(Tabla15[[#This Row],[cedula]],Tabla8[Numero Documento],Tabla8[Gen])</f>
        <v>M</v>
      </c>
      <c r="S32" s="56" t="str">
        <f>_xlfn.XLOOKUP(Tabla15[[#This Row],[cedula]],Tabla8[Numero Documento],Tabla8[Lugar Funciones Codigo])</f>
        <v>01.83</v>
      </c>
      <c r="T32">
        <v>287</v>
      </c>
    </row>
    <row r="33" spans="1:20" hidden="1">
      <c r="A33" s="56" t="s">
        <v>2522</v>
      </c>
      <c r="B33" s="56" t="s">
        <v>1882</v>
      </c>
      <c r="C33" s="56" t="s">
        <v>2552</v>
      </c>
      <c r="D33" s="56" t="str">
        <f>Tabla15[[#This Row],[cedula]]&amp;Tabla15[[#This Row],[prog]]&amp;LEFT(Tabla15[[#This Row],[TIPO]],3)</f>
        <v>0010067354001FIJ</v>
      </c>
      <c r="E33" s="56" t="str">
        <f>_xlfn.XLOOKUP(Tabla15[[#This Row],[cedula]],Tabla8[Numero Documento],Tabla8[Empleado])</f>
        <v>JULIO CESAR PAULINO FELIZ</v>
      </c>
      <c r="F33" s="56" t="str">
        <f>_xlfn.XLOOKUP(Tabla15[[#This Row],[cedula]],Tabla8[Numero Documento],Tabla8[Cargo])</f>
        <v>ASESOR</v>
      </c>
      <c r="G33" s="56" t="str">
        <f>_xlfn.XLOOKUP(Tabla15[[#This Row],[cedula]],Tabla8[Numero Documento],Tabla8[Lugar de Funciones])</f>
        <v>MINISTERIO DE CULTURA</v>
      </c>
      <c r="H33" s="107" t="s">
        <v>11</v>
      </c>
      <c r="I33" s="78">
        <f>_xlfn.XLOOKUP(Tabla15[[#This Row],[cedula]],TCARRERA[CEDULA],TCARRERA[CATEGORIA DEL SERVIDOR],0)</f>
        <v>0</v>
      </c>
      <c r="J33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" s="56" t="str">
        <f>IF(ISTEXT(Tabla15[[#This Row],[CARRERA]]),Tabla15[[#This Row],[CARRERA]],Tabla15[[#This Row],[STATUS_01]])</f>
        <v>EMPLEADO DE CONFIANZA</v>
      </c>
      <c r="L33" s="72">
        <v>80000</v>
      </c>
      <c r="M33" s="76">
        <v>7400.87</v>
      </c>
      <c r="N33" s="72">
        <v>2432</v>
      </c>
      <c r="O33" s="72">
        <v>2296</v>
      </c>
      <c r="P33" s="33">
        <f>Tabla15[[#This Row],[sbruto]]-Tabla15[[#This Row],[ISR]]-Tabla15[[#This Row],[SFS]]-Tabla15[[#This Row],[AFP]]-Tabla15[[#This Row],[sneto]]</f>
        <v>25</v>
      </c>
      <c r="Q33" s="33">
        <v>67846.13</v>
      </c>
      <c r="R33" s="56" t="str">
        <f>_xlfn.XLOOKUP(Tabla15[[#This Row],[cedula]],Tabla8[Numero Documento],Tabla8[Gen])</f>
        <v>M</v>
      </c>
      <c r="S33" s="56" t="str">
        <f>_xlfn.XLOOKUP(Tabla15[[#This Row],[cedula]],Tabla8[Numero Documento],Tabla8[Lugar Funciones Codigo])</f>
        <v>01.83</v>
      </c>
      <c r="T33">
        <v>191</v>
      </c>
    </row>
    <row r="34" spans="1:20" hidden="1">
      <c r="A34" s="56" t="s">
        <v>2522</v>
      </c>
      <c r="B34" s="56" t="s">
        <v>2802</v>
      </c>
      <c r="C34" s="56" t="s">
        <v>2552</v>
      </c>
      <c r="D34" s="56" t="str">
        <f>Tabla15[[#This Row],[cedula]]&amp;Tabla15[[#This Row],[prog]]&amp;LEFT(Tabla15[[#This Row],[TIPO]],3)</f>
        <v>0011923091001FIJ</v>
      </c>
      <c r="E34" s="56" t="str">
        <f>_xlfn.XLOOKUP(Tabla15[[#This Row],[cedula]],Tabla8[Numero Documento],Tabla8[Empleado])</f>
        <v>PAMELA RAFAELINA DIAZ RAMIREZ</v>
      </c>
      <c r="F34" s="56" t="str">
        <f>_xlfn.XLOOKUP(Tabla15[[#This Row],[cedula]],Tabla8[Numero Documento],Tabla8[Cargo])</f>
        <v>ASISTENTE</v>
      </c>
      <c r="G34" s="56" t="str">
        <f>_xlfn.XLOOKUP(Tabla15[[#This Row],[cedula]],Tabla8[Numero Documento],Tabla8[Lugar de Funciones])</f>
        <v>MINISTERIO DE CULTURA</v>
      </c>
      <c r="H34" s="107" t="s">
        <v>11</v>
      </c>
      <c r="I34" s="78">
        <f>_xlfn.XLOOKUP(Tabla15[[#This Row],[cedula]],TCARRERA[CEDULA],TCARRERA[CATEGORIA DEL SERVIDOR],0)</f>
        <v>0</v>
      </c>
      <c r="J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6" t="str">
        <f>IF(ISTEXT(Tabla15[[#This Row],[CARRERA]]),Tabla15[[#This Row],[CARRERA]],Tabla15[[#This Row],[STATUS_01]])</f>
        <v>FIJO</v>
      </c>
      <c r="L34" s="72">
        <v>80000</v>
      </c>
      <c r="M34" s="76">
        <v>7400.87</v>
      </c>
      <c r="N34" s="75">
        <v>2432</v>
      </c>
      <c r="O34" s="75">
        <v>2296</v>
      </c>
      <c r="P34" s="33">
        <f>Tabla15[[#This Row],[sbruto]]-Tabla15[[#This Row],[ISR]]-Tabla15[[#This Row],[SFS]]-Tabla15[[#This Row],[AFP]]-Tabla15[[#This Row],[sneto]]</f>
        <v>25</v>
      </c>
      <c r="Q34" s="33">
        <v>67846.13</v>
      </c>
      <c r="R34" s="56" t="str">
        <f>_xlfn.XLOOKUP(Tabla15[[#This Row],[cedula]],Tabla8[Numero Documento],Tabla8[Gen])</f>
        <v>F</v>
      </c>
      <c r="S34" s="56" t="str">
        <f>_xlfn.XLOOKUP(Tabla15[[#This Row],[cedula]],Tabla8[Numero Documento],Tabla8[Lugar Funciones Codigo])</f>
        <v>01.83</v>
      </c>
      <c r="T34">
        <v>289</v>
      </c>
    </row>
    <row r="35" spans="1:20" hidden="1">
      <c r="A35" s="56" t="s">
        <v>2522</v>
      </c>
      <c r="B35" s="56" t="s">
        <v>1765</v>
      </c>
      <c r="C35" s="56" t="s">
        <v>2552</v>
      </c>
      <c r="D35" s="56" t="str">
        <f>Tabla15[[#This Row],[cedula]]&amp;Tabla15[[#This Row],[prog]]&amp;LEFT(Tabla15[[#This Row],[TIPO]],3)</f>
        <v>0010079175501FIJ</v>
      </c>
      <c r="E35" s="56" t="str">
        <f>_xlfn.XLOOKUP(Tabla15[[#This Row],[cedula]],Tabla8[Numero Documento],Tabla8[Empleado])</f>
        <v>AMARILIS ALTAGRACIA GONZALEZ GENAO</v>
      </c>
      <c r="F35" s="56" t="str">
        <f>_xlfn.XLOOKUP(Tabla15[[#This Row],[cedula]],Tabla8[Numero Documento],Tabla8[Cargo])</f>
        <v>ASISTENTE</v>
      </c>
      <c r="G35" s="56" t="str">
        <f>_xlfn.XLOOKUP(Tabla15[[#This Row],[cedula]],Tabla8[Numero Documento],Tabla8[Lugar de Funciones])</f>
        <v>MINISTERIO DE CULTURA</v>
      </c>
      <c r="H35" s="107" t="s">
        <v>11</v>
      </c>
      <c r="I35" s="78">
        <f>_xlfn.XLOOKUP(Tabla15[[#This Row],[cedula]],TCARRERA[CEDULA],TCARRERA[CATEGORIA DEL SERVIDOR],0)</f>
        <v>0</v>
      </c>
      <c r="J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6" t="str">
        <f>IF(ISTEXT(Tabla15[[#This Row],[CARRERA]]),Tabla15[[#This Row],[CARRERA]],Tabla15[[#This Row],[STATUS_01]])</f>
        <v>FIJO</v>
      </c>
      <c r="L35" s="72">
        <v>70000</v>
      </c>
      <c r="M35" s="76">
        <v>4737.5</v>
      </c>
      <c r="N35" s="72">
        <v>2128</v>
      </c>
      <c r="O35" s="72">
        <v>2009</v>
      </c>
      <c r="P35" s="33">
        <f>Tabla15[[#This Row],[sbruto]]-Tabla15[[#This Row],[ISR]]-Tabla15[[#This Row],[SFS]]-Tabla15[[#This Row],[AFP]]-Tabla15[[#This Row],[sneto]]</f>
        <v>5325.9000000000015</v>
      </c>
      <c r="Q35" s="33">
        <v>55799.6</v>
      </c>
      <c r="R35" s="56" t="str">
        <f>_xlfn.XLOOKUP(Tabla15[[#This Row],[cedula]],Tabla8[Numero Documento],Tabla8[Gen])</f>
        <v>F</v>
      </c>
      <c r="S35" s="56" t="str">
        <f>_xlfn.XLOOKUP(Tabla15[[#This Row],[cedula]],Tabla8[Numero Documento],Tabla8[Lugar Funciones Codigo])</f>
        <v>01.83</v>
      </c>
      <c r="T35">
        <v>16</v>
      </c>
    </row>
    <row r="36" spans="1:20" hidden="1">
      <c r="A36" s="56" t="s">
        <v>5514</v>
      </c>
      <c r="B36" s="56" t="s">
        <v>3196</v>
      </c>
      <c r="C36" s="56" t="s">
        <v>2552</v>
      </c>
      <c r="D36" s="56" t="str">
        <f>Tabla15[[#This Row],[cedula]]&amp;Tabla15[[#This Row],[prog]]&amp;LEFT(Tabla15[[#This Row],[TIPO]],3)</f>
        <v>4022298183501CAR</v>
      </c>
      <c r="E36" s="56" t="str">
        <f>_xlfn.XLOOKUP(Tabla15[[#This Row],[cedula]],Tabla8[Numero Documento],Tabla8[Empleado])</f>
        <v>IRIS LIANA SIBILIA RODRIGUEZ</v>
      </c>
      <c r="F36" s="56" t="str">
        <f>_xlfn.XLOOKUP(Tabla15[[#This Row],[cedula]],Tabla8[Numero Documento],Tabla8[Cargo])</f>
        <v>ARQUITECTO (A)</v>
      </c>
      <c r="G36" s="56" t="str">
        <f>_xlfn.XLOOKUP(Tabla15[[#This Row],[cedula]],Tabla8[Numero Documento],Tabla8[Lugar de Funciones])</f>
        <v>MINISTERIO DE CULTURA</v>
      </c>
      <c r="H36" s="107" t="s">
        <v>5515</v>
      </c>
      <c r="I36" s="78">
        <f>_xlfn.XLOOKUP(Tabla15[[#This Row],[cedula]],TCARRERA[CEDULA],TCARRERA[CATEGORIA DEL SERVIDOR],0)</f>
        <v>0</v>
      </c>
      <c r="J36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6" s="56" t="str">
        <f>IF(ISTEXT(Tabla15[[#This Row],[CARRERA]]),Tabla15[[#This Row],[CARRERA]],Tabla15[[#This Row],[STATUS_01]])</f>
        <v>CARACTER EVENTUAL</v>
      </c>
      <c r="L36" s="72">
        <v>70000</v>
      </c>
      <c r="M36" s="73">
        <v>5368.48</v>
      </c>
      <c r="N36" s="72">
        <v>2128</v>
      </c>
      <c r="O36" s="72">
        <v>2009</v>
      </c>
      <c r="P36" s="33">
        <f>Tabla15[[#This Row],[sbruto]]-Tabla15[[#This Row],[ISR]]-Tabla15[[#This Row],[SFS]]-Tabla15[[#This Row],[AFP]]-Tabla15[[#This Row],[sneto]]</f>
        <v>25.000000000007276</v>
      </c>
      <c r="Q36" s="33">
        <v>60469.52</v>
      </c>
      <c r="R36" s="56" t="str">
        <f>_xlfn.XLOOKUP(Tabla15[[#This Row],[cedula]],Tabla8[Numero Documento],Tabla8[Gen])</f>
        <v>F</v>
      </c>
      <c r="S36" s="56" t="str">
        <f>_xlfn.XLOOKUP(Tabla15[[#This Row],[cedula]],Tabla8[Numero Documento],Tabla8[Lugar Funciones Codigo])</f>
        <v>01.83</v>
      </c>
      <c r="T36">
        <v>1049</v>
      </c>
    </row>
    <row r="37" spans="1:20" hidden="1">
      <c r="A37" s="56" t="s">
        <v>2522</v>
      </c>
      <c r="B37" s="56" t="s">
        <v>1096</v>
      </c>
      <c r="C37" s="56" t="s">
        <v>2552</v>
      </c>
      <c r="D37" s="56" t="str">
        <f>Tabla15[[#This Row],[cedula]]&amp;Tabla15[[#This Row],[prog]]&amp;LEFT(Tabla15[[#This Row],[TIPO]],3)</f>
        <v>0011669775601FIJ</v>
      </c>
      <c r="E37" s="56" t="str">
        <f>_xlfn.XLOOKUP(Tabla15[[#This Row],[cedula]],Tabla8[Numero Documento],Tabla8[Empleado])</f>
        <v>ANA LISSETTE CRUZ BENITEZ</v>
      </c>
      <c r="F37" s="56" t="str">
        <f>_xlfn.XLOOKUP(Tabla15[[#This Row],[cedula]],Tabla8[Numero Documento],Tabla8[Cargo])</f>
        <v>SOPORTE</v>
      </c>
      <c r="G37" s="56" t="str">
        <f>_xlfn.XLOOKUP(Tabla15[[#This Row],[cedula]],Tabla8[Numero Documento],Tabla8[Lugar de Funciones])</f>
        <v>MINISTERIO DE CULTURA</v>
      </c>
      <c r="H37" s="107" t="s">
        <v>11</v>
      </c>
      <c r="I37" s="78" t="str">
        <f>_xlfn.XLOOKUP(Tabla15[[#This Row],[cedula]],TCARRERA[CEDULA],TCARRERA[CATEGORIA DEL SERVIDOR],0)</f>
        <v>CARRERA ADMINISTRATIVA</v>
      </c>
      <c r="J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6" t="str">
        <f>IF(ISTEXT(Tabla15[[#This Row],[CARRERA]]),Tabla15[[#This Row],[CARRERA]],Tabla15[[#This Row],[STATUS_01]])</f>
        <v>CARRERA ADMINISTRATIVA</v>
      </c>
      <c r="L37" s="72">
        <v>65000</v>
      </c>
      <c r="M37" s="76">
        <v>4112.09</v>
      </c>
      <c r="N37" s="72">
        <v>1976</v>
      </c>
      <c r="O37" s="72">
        <v>1865.5</v>
      </c>
      <c r="P37" s="33">
        <f>Tabla15[[#This Row],[sbruto]]-Tabla15[[#This Row],[ISR]]-Tabla15[[#This Row],[SFS]]-Tabla15[[#This Row],[AFP]]-Tabla15[[#This Row],[sneto]]</f>
        <v>1902.4500000000044</v>
      </c>
      <c r="Q37" s="33">
        <v>55143.96</v>
      </c>
      <c r="R37" s="56" t="str">
        <f>_xlfn.XLOOKUP(Tabla15[[#This Row],[cedula]],Tabla8[Numero Documento],Tabla8[Gen])</f>
        <v>F</v>
      </c>
      <c r="S37" s="56" t="str">
        <f>_xlfn.XLOOKUP(Tabla15[[#This Row],[cedula]],Tabla8[Numero Documento],Tabla8[Lugar Funciones Codigo])</f>
        <v>01.83</v>
      </c>
      <c r="T37">
        <v>21</v>
      </c>
    </row>
    <row r="38" spans="1:20" hidden="1">
      <c r="A38" s="56" t="s">
        <v>2521</v>
      </c>
      <c r="B38" s="56" t="s">
        <v>2315</v>
      </c>
      <c r="C38" s="56" t="s">
        <v>2552</v>
      </c>
      <c r="D38" s="56" t="str">
        <f>Tabla15[[#This Row],[cedula]]&amp;Tabla15[[#This Row],[prog]]&amp;LEFT(Tabla15[[#This Row],[TIPO]],3)</f>
        <v>0010071897201TEM</v>
      </c>
      <c r="E38" s="56" t="str">
        <f>_xlfn.XLOOKUP(Tabla15[[#This Row],[cedula]],Tabla8[Numero Documento],Tabla8[Empleado])</f>
        <v>JESUS AUGUSTO DEL CASTILLO BAEZ</v>
      </c>
      <c r="F38" s="56" t="str">
        <f>_xlfn.XLOOKUP(Tabla15[[#This Row],[cedula]],Tabla8[Numero Documento],Tabla8[Cargo])</f>
        <v>COORDINADOR (A)</v>
      </c>
      <c r="G38" s="56" t="str">
        <f>_xlfn.XLOOKUP(Tabla15[[#This Row],[cedula]],Tabla8[Numero Documento],Tabla8[Lugar de Funciones])</f>
        <v>MINISTERIO DE CULTURA</v>
      </c>
      <c r="H38" s="107" t="s">
        <v>2743</v>
      </c>
      <c r="I38" s="78">
        <f>_xlfn.XLOOKUP(Tabla15[[#This Row],[cedula]],TCARRERA[CEDULA],TCARRERA[CATEGORIA DEL SERVIDOR],0)</f>
        <v>0</v>
      </c>
      <c r="J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6" t="str">
        <f>IF(ISTEXT(Tabla15[[#This Row],[CARRERA]]),Tabla15[[#This Row],[CARRERA]],Tabla15[[#This Row],[STATUS_01]])</f>
        <v>TEMPORALES</v>
      </c>
      <c r="L38" s="72">
        <v>65000</v>
      </c>
      <c r="M38" s="72">
        <v>4427.58</v>
      </c>
      <c r="N38" s="72">
        <v>1976</v>
      </c>
      <c r="O38" s="72">
        <v>1865.5</v>
      </c>
      <c r="P38" s="33">
        <f>Tabla15[[#This Row],[sbruto]]-Tabla15[[#This Row],[ISR]]-Tabla15[[#This Row],[SFS]]-Tabla15[[#This Row],[AFP]]-Tabla15[[#This Row],[sneto]]</f>
        <v>25</v>
      </c>
      <c r="Q38" s="33">
        <v>56705.919999999998</v>
      </c>
      <c r="R38" s="56" t="str">
        <f>_xlfn.XLOOKUP(Tabla15[[#This Row],[cedula]],Tabla8[Numero Documento],Tabla8[Gen])</f>
        <v>M</v>
      </c>
      <c r="S38" s="56" t="str">
        <f>_xlfn.XLOOKUP(Tabla15[[#This Row],[cedula]],Tabla8[Numero Documento],Tabla8[Lugar Funciones Codigo])</f>
        <v>01.83</v>
      </c>
      <c r="T38">
        <v>870</v>
      </c>
    </row>
    <row r="39" spans="1:20" hidden="1">
      <c r="A39" s="56" t="s">
        <v>2522</v>
      </c>
      <c r="B39" s="56" t="s">
        <v>1979</v>
      </c>
      <c r="C39" s="56" t="s">
        <v>2552</v>
      </c>
      <c r="D39" s="56" t="str">
        <f>Tabla15[[#This Row],[cedula]]&amp;Tabla15[[#This Row],[prog]]&amp;LEFT(Tabla15[[#This Row],[TIPO]],3)</f>
        <v>4021473340001FIJ</v>
      </c>
      <c r="E39" s="56" t="str">
        <f>_xlfn.XLOOKUP(Tabla15[[#This Row],[cedula]],Tabla8[Numero Documento],Tabla8[Empleado])</f>
        <v>SHERLY CHANTAL MERCEDES ECHAVARRIA</v>
      </c>
      <c r="F39" s="56" t="str">
        <f>_xlfn.XLOOKUP(Tabla15[[#This Row],[cedula]],Tabla8[Numero Documento],Tabla8[Cargo])</f>
        <v>SECRETARIA</v>
      </c>
      <c r="G39" s="56" t="str">
        <f>_xlfn.XLOOKUP(Tabla15[[#This Row],[cedula]],Tabla8[Numero Documento],Tabla8[Lugar de Funciones])</f>
        <v>MINISTERIO DE CULTURA</v>
      </c>
      <c r="H39" s="107" t="s">
        <v>11</v>
      </c>
      <c r="I39" s="78">
        <f>_xlfn.XLOOKUP(Tabla15[[#This Row],[cedula]],TCARRERA[CEDULA],TCARRERA[CATEGORIA DEL SERVIDOR],0)</f>
        <v>0</v>
      </c>
      <c r="J39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56" t="str">
        <f>IF(ISTEXT(Tabla15[[#This Row],[CARRERA]]),Tabla15[[#This Row],[CARRERA]],Tabla15[[#This Row],[STATUS_01]])</f>
        <v>EMPLEADO DE CONFIANZA</v>
      </c>
      <c r="L39" s="72">
        <v>65000</v>
      </c>
      <c r="M39" s="76">
        <v>4427.58</v>
      </c>
      <c r="N39" s="72">
        <v>1976</v>
      </c>
      <c r="O39" s="72">
        <v>1865.5</v>
      </c>
      <c r="P39" s="33">
        <f>Tabla15[[#This Row],[sbruto]]-Tabla15[[#This Row],[ISR]]-Tabla15[[#This Row],[SFS]]-Tabla15[[#This Row],[AFP]]-Tabla15[[#This Row],[sneto]]</f>
        <v>2221</v>
      </c>
      <c r="Q39" s="33">
        <v>54509.919999999998</v>
      </c>
      <c r="R39" s="56" t="str">
        <f>_xlfn.XLOOKUP(Tabla15[[#This Row],[cedula]],Tabla8[Numero Documento],Tabla8[Gen])</f>
        <v>F</v>
      </c>
      <c r="S39" s="56" t="str">
        <f>_xlfn.XLOOKUP(Tabla15[[#This Row],[cedula]],Tabla8[Numero Documento],Tabla8[Lugar Funciones Codigo])</f>
        <v>01.83</v>
      </c>
      <c r="T39">
        <v>341</v>
      </c>
    </row>
    <row r="40" spans="1:20" hidden="1">
      <c r="A40" s="56" t="s">
        <v>2521</v>
      </c>
      <c r="B40" s="56" t="s">
        <v>2872</v>
      </c>
      <c r="C40" s="56" t="s">
        <v>2552</v>
      </c>
      <c r="D40" s="56" t="str">
        <f>Tabla15[[#This Row],[cedula]]&amp;Tabla15[[#This Row],[prog]]&amp;LEFT(Tabla15[[#This Row],[TIPO]],3)</f>
        <v>0011790322901TEM</v>
      </c>
      <c r="E40" s="56" t="str">
        <f>_xlfn.XLOOKUP(Tabla15[[#This Row],[cedula]],Tabla8[Numero Documento],Tabla8[Empleado])</f>
        <v>DANIEL ERNESTO FERMIN BRENS</v>
      </c>
      <c r="F40" s="56" t="str">
        <f>_xlfn.XLOOKUP(Tabla15[[#This Row],[cedula]],Tabla8[Numero Documento],Tabla8[Cargo])</f>
        <v>COORD. OPERATIVO</v>
      </c>
      <c r="G40" s="56" t="str">
        <f>_xlfn.XLOOKUP(Tabla15[[#This Row],[cedula]],Tabla8[Numero Documento],Tabla8[Lugar de Funciones])</f>
        <v>MINISTERIO DE CULTURA</v>
      </c>
      <c r="H40" s="107" t="s">
        <v>2743</v>
      </c>
      <c r="I40" s="78">
        <f>_xlfn.XLOOKUP(Tabla15[[#This Row],[cedula]],TCARRERA[CEDULA],TCARRERA[CATEGORIA DEL SERVIDOR],0)</f>
        <v>0</v>
      </c>
      <c r="J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6" t="str">
        <f>IF(ISTEXT(Tabla15[[#This Row],[CARRERA]]),Tabla15[[#This Row],[CARRERA]],Tabla15[[#This Row],[STATUS_01]])</f>
        <v>TEMPORALES</v>
      </c>
      <c r="L40" s="72">
        <v>60000</v>
      </c>
      <c r="M40" s="73">
        <v>3486.68</v>
      </c>
      <c r="N40" s="72">
        <v>1824</v>
      </c>
      <c r="O40" s="72">
        <v>1722</v>
      </c>
      <c r="P40" s="33">
        <f>Tabla15[[#This Row],[sbruto]]-Tabla15[[#This Row],[ISR]]-Tabla15[[#This Row],[SFS]]-Tabla15[[#This Row],[AFP]]-Tabla15[[#This Row],[sneto]]</f>
        <v>25</v>
      </c>
      <c r="Q40" s="33">
        <v>52942.32</v>
      </c>
      <c r="R40" s="56" t="str">
        <f>_xlfn.XLOOKUP(Tabla15[[#This Row],[cedula]],Tabla8[Numero Documento],Tabla8[Gen])</f>
        <v>M</v>
      </c>
      <c r="S40" s="56" t="str">
        <f>_xlfn.XLOOKUP(Tabla15[[#This Row],[cedula]],Tabla8[Numero Documento],Tabla8[Lugar Funciones Codigo])</f>
        <v>01.83</v>
      </c>
      <c r="T40">
        <v>818</v>
      </c>
    </row>
    <row r="41" spans="1:20" hidden="1">
      <c r="A41" s="56" t="s">
        <v>2522</v>
      </c>
      <c r="B41" s="56" t="s">
        <v>1116</v>
      </c>
      <c r="C41" s="56" t="s">
        <v>2552</v>
      </c>
      <c r="D41" s="56" t="str">
        <f>Tabla15[[#This Row],[cedula]]&amp;Tabla15[[#This Row],[prog]]&amp;LEFT(Tabla15[[#This Row],[TIPO]],3)</f>
        <v>0010826826901FIJ</v>
      </c>
      <c r="E41" s="56" t="str">
        <f>_xlfn.XLOOKUP(Tabla15[[#This Row],[cedula]],Tabla8[Numero Documento],Tabla8[Empleado])</f>
        <v>FRANCISCA MARGARITA NUÑEZ URBANO</v>
      </c>
      <c r="F41" s="56" t="str">
        <f>_xlfn.XLOOKUP(Tabla15[[#This Row],[cedula]],Tabla8[Numero Documento],Tabla8[Cargo])</f>
        <v>SECRETARIA EJECUTIVA</v>
      </c>
      <c r="G41" s="56" t="str">
        <f>_xlfn.XLOOKUP(Tabla15[[#This Row],[cedula]],Tabla8[Numero Documento],Tabla8[Lugar de Funciones])</f>
        <v>MINISTERIO DE CULTURA</v>
      </c>
      <c r="H41" s="107" t="s">
        <v>11</v>
      </c>
      <c r="I41" s="78" t="str">
        <f>_xlfn.XLOOKUP(Tabla15[[#This Row],[cedula]],TCARRERA[CEDULA],TCARRERA[CATEGORIA DEL SERVIDOR],0)</f>
        <v>CARRERA ADMINISTRATIVA</v>
      </c>
      <c r="J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6" t="str">
        <f>IF(ISTEXT(Tabla15[[#This Row],[CARRERA]]),Tabla15[[#This Row],[CARRERA]],Tabla15[[#This Row],[STATUS_01]])</f>
        <v>CARRERA ADMINISTRATIVA</v>
      </c>
      <c r="L41" s="72">
        <v>55000</v>
      </c>
      <c r="M41" s="74">
        <v>2559.6799999999998</v>
      </c>
      <c r="N41" s="72">
        <v>1672</v>
      </c>
      <c r="O41" s="72">
        <v>1578.5</v>
      </c>
      <c r="P41" s="33">
        <f>Tabla15[[#This Row],[sbruto]]-Tabla15[[#This Row],[ISR]]-Tabla15[[#This Row],[SFS]]-Tabla15[[#This Row],[AFP]]-Tabla15[[#This Row],[sneto]]</f>
        <v>35497.97</v>
      </c>
      <c r="Q41" s="33">
        <v>13691.85</v>
      </c>
      <c r="R41" s="56" t="str">
        <f>_xlfn.XLOOKUP(Tabla15[[#This Row],[cedula]],Tabla8[Numero Documento],Tabla8[Gen])</f>
        <v>F</v>
      </c>
      <c r="S41" s="56" t="str">
        <f>_xlfn.XLOOKUP(Tabla15[[#This Row],[cedula]],Tabla8[Numero Documento],Tabla8[Lugar Funciones Codigo])</f>
        <v>01.83</v>
      </c>
      <c r="T41">
        <v>118</v>
      </c>
    </row>
    <row r="42" spans="1:20" hidden="1">
      <c r="A42" s="56" t="s">
        <v>2521</v>
      </c>
      <c r="B42" s="56" t="s">
        <v>2949</v>
      </c>
      <c r="C42" s="56" t="s">
        <v>2552</v>
      </c>
      <c r="D42" s="56" t="str">
        <f>Tabla15[[#This Row],[cedula]]&amp;Tabla15[[#This Row],[prog]]&amp;LEFT(Tabla15[[#This Row],[TIPO]],3)</f>
        <v>0011374584801TEM</v>
      </c>
      <c r="E42" s="56" t="str">
        <f>_xlfn.XLOOKUP(Tabla15[[#This Row],[cedula]],Tabla8[Numero Documento],Tabla8[Empleado])</f>
        <v>JONATHAN FERNANDO NUÑEZ CEDANO</v>
      </c>
      <c r="F42" s="56" t="str">
        <f>_xlfn.XLOOKUP(Tabla15[[#This Row],[cedula]],Tabla8[Numero Documento],Tabla8[Cargo])</f>
        <v>COORDINADOR (A)</v>
      </c>
      <c r="G42" s="56" t="str">
        <f>_xlfn.XLOOKUP(Tabla15[[#This Row],[cedula]],Tabla8[Numero Documento],Tabla8[Lugar de Funciones])</f>
        <v>MINISTERIO DE CULTURA</v>
      </c>
      <c r="H42" s="107" t="s">
        <v>2743</v>
      </c>
      <c r="I42" s="78">
        <f>_xlfn.XLOOKUP(Tabla15[[#This Row],[cedula]],TCARRERA[CEDULA],TCARRERA[CATEGORIA DEL SERVIDOR],0)</f>
        <v>0</v>
      </c>
      <c r="J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" s="56" t="str">
        <f>IF(ISTEXT(Tabla15[[#This Row],[CARRERA]]),Tabla15[[#This Row],[CARRERA]],Tabla15[[#This Row],[STATUS_01]])</f>
        <v>TEMPORALES</v>
      </c>
      <c r="L42" s="72">
        <v>50000</v>
      </c>
      <c r="M42" s="72">
        <v>1854</v>
      </c>
      <c r="N42" s="72">
        <v>1520</v>
      </c>
      <c r="O42" s="72">
        <v>1435</v>
      </c>
      <c r="P42" s="33">
        <f>Tabla15[[#This Row],[sbruto]]-Tabla15[[#This Row],[ISR]]-Tabla15[[#This Row],[SFS]]-Tabla15[[#This Row],[AFP]]-Tabla15[[#This Row],[sneto]]</f>
        <v>25</v>
      </c>
      <c r="Q42" s="33">
        <v>45166</v>
      </c>
      <c r="R42" s="56" t="str">
        <f>_xlfn.XLOOKUP(Tabla15[[#This Row],[cedula]],Tabla8[Numero Documento],Tabla8[Gen])</f>
        <v>M</v>
      </c>
      <c r="S42" s="56" t="str">
        <f>_xlfn.XLOOKUP(Tabla15[[#This Row],[cedula]],Tabla8[Numero Documento],Tabla8[Lugar Funciones Codigo])</f>
        <v>01.83</v>
      </c>
      <c r="T42">
        <v>884</v>
      </c>
    </row>
    <row r="43" spans="1:20" hidden="1">
      <c r="A43" s="56" t="s">
        <v>2522</v>
      </c>
      <c r="B43" s="56" t="s">
        <v>1866</v>
      </c>
      <c r="C43" s="56" t="s">
        <v>2552</v>
      </c>
      <c r="D43" s="56" t="str">
        <f>Tabla15[[#This Row],[cedula]]&amp;Tabla15[[#This Row],[prog]]&amp;LEFT(Tabla15[[#This Row],[TIPO]],3)</f>
        <v>0010062184601FIJ</v>
      </c>
      <c r="E43" s="56" t="str">
        <f>_xlfn.XLOOKUP(Tabla15[[#This Row],[cedula]],Tabla8[Numero Documento],Tabla8[Empleado])</f>
        <v>JOSE DEL CARMEN PEGUERO BAUTISTA</v>
      </c>
      <c r="F43" s="56" t="str">
        <f>_xlfn.XLOOKUP(Tabla15[[#This Row],[cedula]],Tabla8[Numero Documento],Tabla8[Cargo])</f>
        <v>GESTOR CULTURAL</v>
      </c>
      <c r="G43" s="56" t="str">
        <f>_xlfn.XLOOKUP(Tabla15[[#This Row],[cedula]],Tabla8[Numero Documento],Tabla8[Lugar de Funciones])</f>
        <v>MINISTERIO DE CULTURA</v>
      </c>
      <c r="H43" s="107" t="s">
        <v>11</v>
      </c>
      <c r="I43" s="78">
        <f>_xlfn.XLOOKUP(Tabla15[[#This Row],[cedula]],TCARRERA[CEDULA],TCARRERA[CATEGORIA DEL SERVIDOR],0)</f>
        <v>0</v>
      </c>
      <c r="J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" s="56" t="str">
        <f>IF(ISTEXT(Tabla15[[#This Row],[CARRERA]]),Tabla15[[#This Row],[CARRERA]],Tabla15[[#This Row],[STATUS_01]])</f>
        <v>FIJO</v>
      </c>
      <c r="L43" s="72">
        <v>50000</v>
      </c>
      <c r="M43" s="73">
        <v>1854</v>
      </c>
      <c r="N43" s="72">
        <v>1520</v>
      </c>
      <c r="O43" s="72">
        <v>1435</v>
      </c>
      <c r="P43" s="33">
        <f>Tabla15[[#This Row],[sbruto]]-Tabla15[[#This Row],[ISR]]-Tabla15[[#This Row],[SFS]]-Tabla15[[#This Row],[AFP]]-Tabla15[[#This Row],[sneto]]</f>
        <v>11565.870000000003</v>
      </c>
      <c r="Q43" s="33">
        <v>33625.129999999997</v>
      </c>
      <c r="R43" s="56" t="str">
        <f>_xlfn.XLOOKUP(Tabla15[[#This Row],[cedula]],Tabla8[Numero Documento],Tabla8[Gen])</f>
        <v>M</v>
      </c>
      <c r="S43" s="56" t="str">
        <f>_xlfn.XLOOKUP(Tabla15[[#This Row],[cedula]],Tabla8[Numero Documento],Tabla8[Lugar Funciones Codigo])</f>
        <v>01.83</v>
      </c>
      <c r="T43">
        <v>167</v>
      </c>
    </row>
    <row r="44" spans="1:20" hidden="1">
      <c r="A44" s="56" t="s">
        <v>2521</v>
      </c>
      <c r="B44" s="56" t="s">
        <v>2958</v>
      </c>
      <c r="C44" s="56" t="s">
        <v>2552</v>
      </c>
      <c r="D44" s="56" t="str">
        <f>Tabla15[[#This Row],[cedula]]&amp;Tabla15[[#This Row],[prog]]&amp;LEFT(Tabla15[[#This Row],[TIPO]],3)</f>
        <v>0730000419401TEM</v>
      </c>
      <c r="E44" s="56" t="str">
        <f>_xlfn.XLOOKUP(Tabla15[[#This Row],[cedula]],Tabla8[Numero Documento],Tabla8[Empleado])</f>
        <v>JOSE JOAQUIN ROSARIO UCETA</v>
      </c>
      <c r="F44" s="56" t="str">
        <f>_xlfn.XLOOKUP(Tabla15[[#This Row],[cedula]],Tabla8[Numero Documento],Tabla8[Cargo])</f>
        <v>COORD. OPERATIVO</v>
      </c>
      <c r="G44" s="56" t="str">
        <f>_xlfn.XLOOKUP(Tabla15[[#This Row],[cedula]],Tabla8[Numero Documento],Tabla8[Lugar de Funciones])</f>
        <v>MINISTERIO DE CULTURA</v>
      </c>
      <c r="H44" s="107" t="s">
        <v>2743</v>
      </c>
      <c r="I44" s="78">
        <f>_xlfn.XLOOKUP(Tabla15[[#This Row],[cedula]],TCARRERA[CEDULA],TCARRERA[CATEGORIA DEL SERVIDOR],0)</f>
        <v>0</v>
      </c>
      <c r="J4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" s="56" t="str">
        <f>IF(ISTEXT(Tabla15[[#This Row],[CARRERA]]),Tabla15[[#This Row],[CARRERA]],Tabla15[[#This Row],[STATUS_01]])</f>
        <v>TEMPORALES</v>
      </c>
      <c r="L44" s="72">
        <v>50000</v>
      </c>
      <c r="M44" s="72">
        <v>1854</v>
      </c>
      <c r="N44" s="72">
        <v>1520</v>
      </c>
      <c r="O44" s="72">
        <v>1435</v>
      </c>
      <c r="P44" s="33">
        <f>Tabla15[[#This Row],[sbruto]]-Tabla15[[#This Row],[ISR]]-Tabla15[[#This Row],[SFS]]-Tabla15[[#This Row],[AFP]]-Tabla15[[#This Row],[sneto]]</f>
        <v>25</v>
      </c>
      <c r="Q44" s="33">
        <v>45166</v>
      </c>
      <c r="R44" s="56" t="str">
        <f>_xlfn.XLOOKUP(Tabla15[[#This Row],[cedula]],Tabla8[Numero Documento],Tabla8[Gen])</f>
        <v>M</v>
      </c>
      <c r="S44" s="56" t="str">
        <f>_xlfn.XLOOKUP(Tabla15[[#This Row],[cedula]],Tabla8[Numero Documento],Tabla8[Lugar Funciones Codigo])</f>
        <v>01.83</v>
      </c>
      <c r="T44">
        <v>891</v>
      </c>
    </row>
    <row r="45" spans="1:20" hidden="1">
      <c r="A45" s="56" t="s">
        <v>2522</v>
      </c>
      <c r="B45" s="56" t="s">
        <v>1239</v>
      </c>
      <c r="C45" s="56" t="s">
        <v>2552</v>
      </c>
      <c r="D45" s="56" t="str">
        <f>Tabla15[[#This Row],[cedula]]&amp;Tabla15[[#This Row],[prog]]&amp;LEFT(Tabla15[[#This Row],[TIPO]],3)</f>
        <v>0011092996501FIJ</v>
      </c>
      <c r="E45" s="56" t="str">
        <f>_xlfn.XLOOKUP(Tabla15[[#This Row],[cedula]],Tabla8[Numero Documento],Tabla8[Empleado])</f>
        <v>LISSETTE ONAIRA ALFAU COSTE</v>
      </c>
      <c r="F45" s="56" t="str">
        <f>_xlfn.XLOOKUP(Tabla15[[#This Row],[cedula]],Tabla8[Numero Documento],Tabla8[Cargo])</f>
        <v>COORD. DE RECURSOS HUMANOS</v>
      </c>
      <c r="G45" s="56" t="str">
        <f>_xlfn.XLOOKUP(Tabla15[[#This Row],[cedula]],Tabla8[Numero Documento],Tabla8[Lugar de Funciones])</f>
        <v>MINISTERIO DE CULTURA</v>
      </c>
      <c r="H45" s="107" t="s">
        <v>11</v>
      </c>
      <c r="I45" s="78" t="str">
        <f>_xlfn.XLOOKUP(Tabla15[[#This Row],[cedula]],TCARRERA[CEDULA],TCARRERA[CATEGORIA DEL SERVIDOR],0)</f>
        <v>CARRERA ADMINISTRATIVA</v>
      </c>
      <c r="J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" s="56" t="str">
        <f>IF(ISTEXT(Tabla15[[#This Row],[CARRERA]]),Tabla15[[#This Row],[CARRERA]],Tabla15[[#This Row],[STATUS_01]])</f>
        <v>CARRERA ADMINISTRATIVA</v>
      </c>
      <c r="L45" s="72">
        <v>50000</v>
      </c>
      <c r="M45" s="76">
        <v>1617.38</v>
      </c>
      <c r="N45" s="72">
        <v>1520</v>
      </c>
      <c r="O45" s="72">
        <v>1435</v>
      </c>
      <c r="P45" s="33">
        <f>Tabla15[[#This Row],[sbruto]]-Tabla15[[#This Row],[ISR]]-Tabla15[[#This Row],[SFS]]-Tabla15[[#This Row],[AFP]]-Tabla15[[#This Row],[sneto]]</f>
        <v>45327.62</v>
      </c>
      <c r="Q45" s="33">
        <v>100</v>
      </c>
      <c r="R45" s="56" t="str">
        <f>_xlfn.XLOOKUP(Tabla15[[#This Row],[cedula]],Tabla8[Numero Documento],Tabla8[Gen])</f>
        <v>F</v>
      </c>
      <c r="S45" s="56" t="str">
        <f>_xlfn.XLOOKUP(Tabla15[[#This Row],[cedula]],Tabla8[Numero Documento],Tabla8[Lugar Funciones Codigo])</f>
        <v>01.83</v>
      </c>
      <c r="T45">
        <v>215</v>
      </c>
    </row>
    <row r="46" spans="1:20" hidden="1">
      <c r="A46" s="56" t="s">
        <v>2523</v>
      </c>
      <c r="B46" s="56" t="s">
        <v>2472</v>
      </c>
      <c r="C46" s="56" t="s">
        <v>2552</v>
      </c>
      <c r="D46" s="56" t="str">
        <f>Tabla15[[#This Row],[cedula]]&amp;Tabla15[[#This Row],[prog]]&amp;LEFT(Tabla15[[#This Row],[TIPO]],3)</f>
        <v>0011180810101SEG</v>
      </c>
      <c r="E46" s="56" t="str">
        <f>_xlfn.XLOOKUP(Tabla15[[#This Row],[cedula]],Tabla8[Numero Documento],Tabla8[Empleado])</f>
        <v>MARIA ZELEINA BIDO DISLA</v>
      </c>
      <c r="F46" s="56" t="str">
        <f>_xlfn.XLOOKUP(Tabla15[[#This Row],[cedula]],Tabla8[Numero Documento],Tabla8[Cargo])</f>
        <v>SEGURIDAD MILITAR</v>
      </c>
      <c r="G46" s="56" t="str">
        <f>_xlfn.XLOOKUP(Tabla15[[#This Row],[cedula]],Tabla8[Numero Documento],Tabla8[Lugar de Funciones])</f>
        <v>MINISTERIO DE CULTURA</v>
      </c>
      <c r="H46" s="107" t="s">
        <v>244</v>
      </c>
      <c r="I46" s="78">
        <f>_xlfn.XLOOKUP(Tabla15[[#This Row],[cedula]],TCARRERA[CEDULA],TCARRERA[CATEGORIA DEL SERVIDOR],0)</f>
        <v>0</v>
      </c>
      <c r="J4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6" t="str">
        <f>IF(ISTEXT(Tabla15[[#This Row],[CARRERA]]),Tabla15[[#This Row],[CARRERA]],Tabla15[[#This Row],[STATUS_01]])</f>
        <v>SEGURIDAD</v>
      </c>
      <c r="L46" s="72">
        <v>50000</v>
      </c>
      <c r="M46" s="76">
        <v>2297.25</v>
      </c>
      <c r="N46" s="72">
        <v>0</v>
      </c>
      <c r="O46" s="72">
        <v>0</v>
      </c>
      <c r="P46" s="33">
        <f>Tabla15[[#This Row],[sbruto]]-Tabla15[[#This Row],[ISR]]-Tabla15[[#This Row],[SFS]]-Tabla15[[#This Row],[AFP]]-Tabla15[[#This Row],[sneto]]</f>
        <v>0</v>
      </c>
      <c r="Q46" s="33">
        <v>47702.75</v>
      </c>
      <c r="R46" s="56" t="str">
        <f>_xlfn.XLOOKUP(Tabla15[[#This Row],[cedula]],Tabla8[Numero Documento],Tabla8[Gen])</f>
        <v>F</v>
      </c>
      <c r="S46" s="56" t="str">
        <f>_xlfn.XLOOKUP(Tabla15[[#This Row],[cedula]],Tabla8[Numero Documento],Tabla8[Lugar Funciones Codigo])</f>
        <v>01.83</v>
      </c>
      <c r="T46">
        <v>1208</v>
      </c>
    </row>
    <row r="47" spans="1:20" hidden="1">
      <c r="A47" s="56" t="s">
        <v>2523</v>
      </c>
      <c r="B47" s="56" t="s">
        <v>2424</v>
      </c>
      <c r="C47" s="56" t="s">
        <v>2552</v>
      </c>
      <c r="D47" s="56" t="str">
        <f>Tabla15[[#This Row],[cedula]]&amp;Tabla15[[#This Row],[prog]]&amp;LEFT(Tabla15[[#This Row],[TIPO]],3)</f>
        <v>0011889626501SEG</v>
      </c>
      <c r="E47" s="56" t="str">
        <f>_xlfn.XLOOKUP(Tabla15[[#This Row],[cedula]],Tabla8[Numero Documento],Tabla8[Empleado])</f>
        <v>EDDWARD JAVIER GARCIA MONEGRO</v>
      </c>
      <c r="F47" s="56" t="str">
        <f>_xlfn.XLOOKUP(Tabla15[[#This Row],[cedula]],Tabla8[Numero Documento],Tabla8[Cargo])</f>
        <v>SEGURIDAD MILITAR</v>
      </c>
      <c r="G47" s="56" t="str">
        <f>_xlfn.XLOOKUP(Tabla15[[#This Row],[cedula]],Tabla8[Numero Documento],Tabla8[Lugar de Funciones])</f>
        <v>MINISTERIO DE CULTURA</v>
      </c>
      <c r="H47" s="107" t="s">
        <v>244</v>
      </c>
      <c r="I47" s="78">
        <f>_xlfn.XLOOKUP(Tabla15[[#This Row],[cedula]],TCARRERA[CEDULA],TCARRERA[CATEGORIA DEL SERVIDOR],0)</f>
        <v>0</v>
      </c>
      <c r="J4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6" t="str">
        <f>IF(ISTEXT(Tabla15[[#This Row],[CARRERA]]),Tabla15[[#This Row],[CARRERA]],Tabla15[[#This Row],[STATUS_01]])</f>
        <v>SEGURIDAD</v>
      </c>
      <c r="L47" s="72">
        <v>45000</v>
      </c>
      <c r="M47" s="76">
        <v>1547.25</v>
      </c>
      <c r="N47" s="72">
        <v>0</v>
      </c>
      <c r="O47" s="72">
        <v>0</v>
      </c>
      <c r="P47" s="33">
        <f>Tabla15[[#This Row],[sbruto]]-Tabla15[[#This Row],[ISR]]-Tabla15[[#This Row],[SFS]]-Tabla15[[#This Row],[AFP]]-Tabla15[[#This Row],[sneto]]</f>
        <v>0</v>
      </c>
      <c r="Q47" s="33">
        <v>43452.75</v>
      </c>
      <c r="R47" s="56" t="str">
        <f>_xlfn.XLOOKUP(Tabla15[[#This Row],[cedula]],Tabla8[Numero Documento],Tabla8[Gen])</f>
        <v>M</v>
      </c>
      <c r="S47" s="56" t="str">
        <f>_xlfn.XLOOKUP(Tabla15[[#This Row],[cedula]],Tabla8[Numero Documento],Tabla8[Lugar Funciones Codigo])</f>
        <v>01.83</v>
      </c>
      <c r="T47">
        <v>1131</v>
      </c>
    </row>
    <row r="48" spans="1:20" hidden="1">
      <c r="A48" s="56" t="s">
        <v>2522</v>
      </c>
      <c r="B48" s="56" t="s">
        <v>1829</v>
      </c>
      <c r="C48" s="56" t="s">
        <v>2552</v>
      </c>
      <c r="D48" s="56" t="str">
        <f>Tabla15[[#This Row],[cedula]]&amp;Tabla15[[#This Row],[prog]]&amp;LEFT(Tabla15[[#This Row],[TIPO]],3)</f>
        <v>0011011432901FIJ</v>
      </c>
      <c r="E48" s="56" t="str">
        <f>_xlfn.XLOOKUP(Tabla15[[#This Row],[cedula]],Tabla8[Numero Documento],Tabla8[Empleado])</f>
        <v>FRANCISCO JABIEL MERCEDES JIMENEZ</v>
      </c>
      <c r="F48" s="56" t="str">
        <f>_xlfn.XLOOKUP(Tabla15[[#This Row],[cedula]],Tabla8[Numero Documento],Tabla8[Cargo])</f>
        <v>CHOFER I</v>
      </c>
      <c r="G48" s="56" t="str">
        <f>_xlfn.XLOOKUP(Tabla15[[#This Row],[cedula]],Tabla8[Numero Documento],Tabla8[Lugar de Funciones])</f>
        <v>MINISTERIO DE CULTURA</v>
      </c>
      <c r="H48" s="107" t="s">
        <v>11</v>
      </c>
      <c r="I48" s="78">
        <f>_xlfn.XLOOKUP(Tabla15[[#This Row],[cedula]],TCARRERA[CEDULA],TCARRERA[CATEGORIA DEL SERVIDOR],0)</f>
        <v>0</v>
      </c>
      <c r="J4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" s="56" t="str">
        <f>IF(ISTEXT(Tabla15[[#This Row],[CARRERA]]),Tabla15[[#This Row],[CARRERA]],Tabla15[[#This Row],[STATUS_01]])</f>
        <v>ESTATUTO SIMPLIFICADO</v>
      </c>
      <c r="L48" s="72">
        <v>45000</v>
      </c>
      <c r="M48" s="73">
        <v>1148.33</v>
      </c>
      <c r="N48" s="72">
        <v>1368</v>
      </c>
      <c r="O48" s="72">
        <v>1291.5</v>
      </c>
      <c r="P48" s="33">
        <f>Tabla15[[#This Row],[sbruto]]-Tabla15[[#This Row],[ISR]]-Tabla15[[#This Row],[SFS]]-Tabla15[[#This Row],[AFP]]-Tabla15[[#This Row],[sneto]]</f>
        <v>25</v>
      </c>
      <c r="Q48" s="33">
        <v>41167.17</v>
      </c>
      <c r="R48" s="56" t="str">
        <f>_xlfn.XLOOKUP(Tabla15[[#This Row],[cedula]],Tabla8[Numero Documento],Tabla8[Gen])</f>
        <v>M</v>
      </c>
      <c r="S48" s="56" t="str">
        <f>_xlfn.XLOOKUP(Tabla15[[#This Row],[cedula]],Tabla8[Numero Documento],Tabla8[Lugar Funciones Codigo])</f>
        <v>01.83</v>
      </c>
      <c r="T48">
        <v>122</v>
      </c>
    </row>
    <row r="49" spans="1:20" hidden="1">
      <c r="A49" s="56" t="s">
        <v>2523</v>
      </c>
      <c r="B49" s="56" t="s">
        <v>2462</v>
      </c>
      <c r="C49" s="56" t="s">
        <v>2552</v>
      </c>
      <c r="D49" s="56" t="str">
        <f>Tabla15[[#This Row],[cedula]]&amp;Tabla15[[#This Row],[prog]]&amp;LEFT(Tabla15[[#This Row],[TIPO]],3)</f>
        <v>4022636818701SEG</v>
      </c>
      <c r="E49" s="56" t="str">
        <f>_xlfn.XLOOKUP(Tabla15[[#This Row],[cedula]],Tabla8[Numero Documento],Tabla8[Empleado])</f>
        <v>KEVIN EMIL CARVAJAL PEREZ</v>
      </c>
      <c r="F49" s="56" t="str">
        <f>_xlfn.XLOOKUP(Tabla15[[#This Row],[cedula]],Tabla8[Numero Documento],Tabla8[Cargo])</f>
        <v>SEGURIDAD MILITAR</v>
      </c>
      <c r="G49" s="56" t="str">
        <f>_xlfn.XLOOKUP(Tabla15[[#This Row],[cedula]],Tabla8[Numero Documento],Tabla8[Lugar de Funciones])</f>
        <v>MINISTERIO DE CULTURA</v>
      </c>
      <c r="H49" s="107" t="s">
        <v>244</v>
      </c>
      <c r="I49" s="78">
        <f>_xlfn.XLOOKUP(Tabla15[[#This Row],[cedula]],TCARRERA[CEDULA],TCARRERA[CATEGORIA DEL SERVIDOR],0)</f>
        <v>0</v>
      </c>
      <c r="J4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" s="56" t="str">
        <f>IF(ISTEXT(Tabla15[[#This Row],[CARRERA]]),Tabla15[[#This Row],[CARRERA]],Tabla15[[#This Row],[STATUS_01]])</f>
        <v>SEGURIDAD</v>
      </c>
      <c r="L49" s="72">
        <v>45000</v>
      </c>
      <c r="M49" s="76">
        <v>1547.25</v>
      </c>
      <c r="N49" s="72">
        <v>0</v>
      </c>
      <c r="O49" s="72">
        <v>0</v>
      </c>
      <c r="P49" s="33">
        <f>Tabla15[[#This Row],[sbruto]]-Tabla15[[#This Row],[ISR]]-Tabla15[[#This Row],[SFS]]-Tabla15[[#This Row],[AFP]]-Tabla15[[#This Row],[sneto]]</f>
        <v>0</v>
      </c>
      <c r="Q49" s="33">
        <v>43452.75</v>
      </c>
      <c r="R49" s="56" t="str">
        <f>_xlfn.XLOOKUP(Tabla15[[#This Row],[cedula]],Tabla8[Numero Documento],Tabla8[Gen])</f>
        <v>M</v>
      </c>
      <c r="S49" s="56" t="str">
        <f>_xlfn.XLOOKUP(Tabla15[[#This Row],[cedula]],Tabla8[Numero Documento],Tabla8[Lugar Funciones Codigo])</f>
        <v>01.83</v>
      </c>
      <c r="T49">
        <v>1193</v>
      </c>
    </row>
    <row r="50" spans="1:20" hidden="1">
      <c r="A50" s="56" t="s">
        <v>2522</v>
      </c>
      <c r="B50" s="56" t="s">
        <v>1158</v>
      </c>
      <c r="C50" s="56" t="s">
        <v>2552</v>
      </c>
      <c r="D50" s="56" t="str">
        <f>Tabla15[[#This Row],[cedula]]&amp;Tabla15[[#This Row],[prog]]&amp;LEFT(Tabla15[[#This Row],[TIPO]],3)</f>
        <v>0910001341701FIJ</v>
      </c>
      <c r="E50" s="56" t="str">
        <f>_xlfn.XLOOKUP(Tabla15[[#This Row],[cedula]],Tabla8[Numero Documento],Tabla8[Empleado])</f>
        <v>OSCAL FELIZ SALDAÑA</v>
      </c>
      <c r="F50" s="56" t="str">
        <f>_xlfn.XLOOKUP(Tabla15[[#This Row],[cedula]],Tabla8[Numero Documento],Tabla8[Cargo])</f>
        <v>ELECTRICISTA</v>
      </c>
      <c r="G50" s="56" t="str">
        <f>_xlfn.XLOOKUP(Tabla15[[#This Row],[cedula]],Tabla8[Numero Documento],Tabla8[Lugar de Funciones])</f>
        <v>MINISTERIO DE CULTURA</v>
      </c>
      <c r="H50" s="107" t="s">
        <v>11</v>
      </c>
      <c r="I50" s="78" t="str">
        <f>_xlfn.XLOOKUP(Tabla15[[#This Row],[cedula]],TCARRERA[CEDULA],TCARRERA[CATEGORIA DEL SERVIDOR],0)</f>
        <v>CARRERA ADMINISTRATIVA</v>
      </c>
      <c r="J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" s="56" t="str">
        <f>IF(ISTEXT(Tabla15[[#This Row],[CARRERA]]),Tabla15[[#This Row],[CARRERA]],Tabla15[[#This Row],[STATUS_01]])</f>
        <v>CARRERA ADMINISTRATIVA</v>
      </c>
      <c r="L50" s="72">
        <v>40000</v>
      </c>
      <c r="M50" s="73">
        <v>442.65</v>
      </c>
      <c r="N50" s="72">
        <v>1216</v>
      </c>
      <c r="O50" s="72">
        <v>1148</v>
      </c>
      <c r="P50" s="33">
        <f>Tabla15[[#This Row],[sbruto]]-Tabla15[[#This Row],[ISR]]-Tabla15[[#This Row],[SFS]]-Tabla15[[#This Row],[AFP]]-Tabla15[[#This Row],[sneto]]</f>
        <v>15806.559999999998</v>
      </c>
      <c r="Q50" s="33">
        <v>21386.79</v>
      </c>
      <c r="R50" s="56" t="str">
        <f>_xlfn.XLOOKUP(Tabla15[[#This Row],[cedula]],Tabla8[Numero Documento],Tabla8[Gen])</f>
        <v>M</v>
      </c>
      <c r="S50" s="56" t="str">
        <f>_xlfn.XLOOKUP(Tabla15[[#This Row],[cedula]],Tabla8[Numero Documento],Tabla8[Lugar Funciones Codigo])</f>
        <v>01.83</v>
      </c>
      <c r="T50">
        <v>286</v>
      </c>
    </row>
    <row r="51" spans="1:20" hidden="1">
      <c r="A51" s="56" t="s">
        <v>2521</v>
      </c>
      <c r="B51" s="56" t="s">
        <v>2561</v>
      </c>
      <c r="C51" s="56" t="s">
        <v>2552</v>
      </c>
      <c r="D51" s="56" t="str">
        <f>Tabla15[[#This Row],[cedula]]&amp;Tabla15[[#This Row],[prog]]&amp;LEFT(Tabla15[[#This Row],[TIPO]],3)</f>
        <v>0200017517001TEM</v>
      </c>
      <c r="E51" s="56" t="str">
        <f>_xlfn.XLOOKUP(Tabla15[[#This Row],[cedula]],Tabla8[Numero Documento],Tabla8[Empleado])</f>
        <v>LUZ NERIS NOVAS JIMENEZ</v>
      </c>
      <c r="F51" s="56" t="str">
        <f>_xlfn.XLOOKUP(Tabla15[[#This Row],[cedula]],Tabla8[Numero Documento],Tabla8[Cargo])</f>
        <v>TECNICO EN ARCHIVISTICA</v>
      </c>
      <c r="G51" s="56" t="str">
        <f>_xlfn.XLOOKUP(Tabla15[[#This Row],[cedula]],Tabla8[Numero Documento],Tabla8[Lugar de Funciones])</f>
        <v>MINISTERIO DE CULTURA</v>
      </c>
      <c r="H51" s="107" t="s">
        <v>2743</v>
      </c>
      <c r="I51" s="78">
        <f>_xlfn.XLOOKUP(Tabla15[[#This Row],[cedula]],TCARRERA[CEDULA],TCARRERA[CATEGORIA DEL SERVIDOR],0)</f>
        <v>0</v>
      </c>
      <c r="J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" s="56" t="str">
        <f>IF(ISTEXT(Tabla15[[#This Row],[CARRERA]]),Tabla15[[#This Row],[CARRERA]],Tabla15[[#This Row],[STATUS_01]])</f>
        <v>TEMPORALES</v>
      </c>
      <c r="L51" s="72">
        <v>35000</v>
      </c>
      <c r="M51" s="73">
        <v>0</v>
      </c>
      <c r="N51" s="72">
        <v>1064</v>
      </c>
      <c r="O51" s="72">
        <v>1004.5</v>
      </c>
      <c r="P51" s="33">
        <f>Tabla15[[#This Row],[sbruto]]-Tabla15[[#This Row],[ISR]]-Tabla15[[#This Row],[SFS]]-Tabla15[[#This Row],[AFP]]-Tabla15[[#This Row],[sneto]]</f>
        <v>25</v>
      </c>
      <c r="Q51" s="33">
        <v>32906.5</v>
      </c>
      <c r="R51" s="56" t="str">
        <f>_xlfn.XLOOKUP(Tabla15[[#This Row],[cedula]],Tabla8[Numero Documento],Tabla8[Gen])</f>
        <v>F</v>
      </c>
      <c r="S51" s="56" t="str">
        <f>_xlfn.XLOOKUP(Tabla15[[#This Row],[cedula]],Tabla8[Numero Documento],Tabla8[Lugar Funciones Codigo])</f>
        <v>01.83</v>
      </c>
      <c r="T51">
        <v>925</v>
      </c>
    </row>
    <row r="52" spans="1:20" hidden="1">
      <c r="A52" s="56" t="s">
        <v>2522</v>
      </c>
      <c r="B52" s="56" t="s">
        <v>1924</v>
      </c>
      <c r="C52" s="56" t="s">
        <v>2552</v>
      </c>
      <c r="D52" s="56" t="str">
        <f>Tabla15[[#This Row],[cedula]]&amp;Tabla15[[#This Row],[prog]]&amp;LEFT(Tabla15[[#This Row],[TIPO]],3)</f>
        <v>0011853481701FIJ</v>
      </c>
      <c r="E52" s="56" t="str">
        <f>_xlfn.XLOOKUP(Tabla15[[#This Row],[cedula]],Tabla8[Numero Documento],Tabla8[Empleado])</f>
        <v>MONICA MARIEL GARCIA RIVERA</v>
      </c>
      <c r="F52" s="56" t="str">
        <f>_xlfn.XLOOKUP(Tabla15[[#This Row],[cedula]],Tabla8[Numero Documento],Tabla8[Cargo])</f>
        <v>SECRETARIA</v>
      </c>
      <c r="G52" s="56" t="str">
        <f>_xlfn.XLOOKUP(Tabla15[[#This Row],[cedula]],Tabla8[Numero Documento],Tabla8[Lugar de Funciones])</f>
        <v>MINISTERIO DE CULTURA</v>
      </c>
      <c r="H52" s="107" t="s">
        <v>11</v>
      </c>
      <c r="I52" s="78">
        <f>_xlfn.XLOOKUP(Tabla15[[#This Row],[cedula]],TCARRERA[CEDULA],TCARRERA[CATEGORIA DEL SERVIDOR],0)</f>
        <v>0</v>
      </c>
      <c r="J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" s="56" t="str">
        <f>IF(ISTEXT(Tabla15[[#This Row],[CARRERA]]),Tabla15[[#This Row],[CARRERA]],Tabla15[[#This Row],[STATUS_01]])</f>
        <v>ESTATUTO SIMPLIFICADO</v>
      </c>
      <c r="L52" s="72">
        <v>35000</v>
      </c>
      <c r="M52" s="75">
        <v>0</v>
      </c>
      <c r="N52" s="72">
        <v>1064</v>
      </c>
      <c r="O52" s="72">
        <v>1004.5</v>
      </c>
      <c r="P52" s="33">
        <f>Tabla15[[#This Row],[sbruto]]-Tabla15[[#This Row],[ISR]]-Tabla15[[#This Row],[SFS]]-Tabla15[[#This Row],[AFP]]-Tabla15[[#This Row],[sneto]]</f>
        <v>25</v>
      </c>
      <c r="Q52" s="33">
        <v>32906.5</v>
      </c>
      <c r="R52" s="56" t="str">
        <f>_xlfn.XLOOKUP(Tabla15[[#This Row],[cedula]],Tabla8[Numero Documento],Tabla8[Gen])</f>
        <v>F</v>
      </c>
      <c r="S52" s="56" t="str">
        <f>_xlfn.XLOOKUP(Tabla15[[#This Row],[cedula]],Tabla8[Numero Documento],Tabla8[Lugar Funciones Codigo])</f>
        <v>01.83</v>
      </c>
      <c r="T52">
        <v>271</v>
      </c>
    </row>
    <row r="53" spans="1:20" hidden="1">
      <c r="A53" s="56" t="s">
        <v>2522</v>
      </c>
      <c r="B53" s="56" t="s">
        <v>1972</v>
      </c>
      <c r="C53" s="56" t="s">
        <v>2552</v>
      </c>
      <c r="D53" s="56" t="str">
        <f>Tabla15[[#This Row],[cedula]]&amp;Tabla15[[#This Row],[prog]]&amp;LEFT(Tabla15[[#This Row],[TIPO]],3)</f>
        <v>0040012856701FIJ</v>
      </c>
      <c r="E53" s="56" t="str">
        <f>_xlfn.XLOOKUP(Tabla15[[#This Row],[cedula]],Tabla8[Numero Documento],Tabla8[Empleado])</f>
        <v>SANTA ADELAIDA MIRANDA HERNANDEZ</v>
      </c>
      <c r="F53" s="56" t="str">
        <f>_xlfn.XLOOKUP(Tabla15[[#This Row],[cedula]],Tabla8[Numero Documento],Tabla8[Cargo])</f>
        <v>RECEPCIONISTA</v>
      </c>
      <c r="G53" s="56" t="str">
        <f>_xlfn.XLOOKUP(Tabla15[[#This Row],[cedula]],Tabla8[Numero Documento],Tabla8[Lugar de Funciones])</f>
        <v>MINISTERIO DE CULTURA</v>
      </c>
      <c r="H53" s="107" t="s">
        <v>11</v>
      </c>
      <c r="I53" s="78">
        <f>_xlfn.XLOOKUP(Tabla15[[#This Row],[cedula]],TCARRERA[CEDULA],TCARRERA[CATEGORIA DEL SERVIDOR],0)</f>
        <v>0</v>
      </c>
      <c r="J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56" t="str">
        <f>IF(ISTEXT(Tabla15[[#This Row],[CARRERA]]),Tabla15[[#This Row],[CARRERA]],Tabla15[[#This Row],[STATUS_01]])</f>
        <v>FIJO</v>
      </c>
      <c r="L53" s="72">
        <v>35000</v>
      </c>
      <c r="M53" s="76">
        <v>0</v>
      </c>
      <c r="N53" s="72">
        <v>1064</v>
      </c>
      <c r="O53" s="72">
        <v>1004.5</v>
      </c>
      <c r="P53" s="33">
        <f>Tabla15[[#This Row],[sbruto]]-Tabla15[[#This Row],[ISR]]-Tabla15[[#This Row],[SFS]]-Tabla15[[#This Row],[AFP]]-Tabla15[[#This Row],[sneto]]</f>
        <v>25</v>
      </c>
      <c r="Q53" s="33">
        <v>32906.5</v>
      </c>
      <c r="R53" s="56" t="str">
        <f>_xlfn.XLOOKUP(Tabla15[[#This Row],[cedula]],Tabla8[Numero Documento],Tabla8[Gen])</f>
        <v>F</v>
      </c>
      <c r="S53" s="56" t="str">
        <f>_xlfn.XLOOKUP(Tabla15[[#This Row],[cedula]],Tabla8[Numero Documento],Tabla8[Lugar Funciones Codigo])</f>
        <v>01.83</v>
      </c>
      <c r="T53">
        <v>333</v>
      </c>
    </row>
    <row r="54" spans="1:20" hidden="1">
      <c r="A54" s="99" t="s">
        <v>2523</v>
      </c>
      <c r="B54" s="99" t="s">
        <v>2485</v>
      </c>
      <c r="C54" s="99" t="s">
        <v>2552</v>
      </c>
      <c r="D54" s="99" t="str">
        <f>Tabla15[[#This Row],[cedula]]&amp;Tabla15[[#This Row],[prog]]&amp;LEFT(Tabla15[[#This Row],[TIPO]],3)</f>
        <v>0011202637201SEG</v>
      </c>
      <c r="E54" s="99" t="str">
        <f>_xlfn.XLOOKUP(Tabla15[[#This Row],[cedula]],Tabla8[Numero Documento],Tabla8[Empleado])</f>
        <v>RAFAEL CUEVAS NIN</v>
      </c>
      <c r="F54" s="100" t="str">
        <f>_xlfn.XLOOKUP(Tabla15[[#This Row],[cedula]],Tabla8[Numero Documento],Tabla8[Cargo])</f>
        <v>SEGURIDAD MILITAR</v>
      </c>
      <c r="G54" s="100" t="str">
        <f>_xlfn.XLOOKUP(Tabla15[[#This Row],[cedula]],Tabla8[Numero Documento],Tabla8[Lugar de Funciones])</f>
        <v>MINISTERIO DE CULTURA</v>
      </c>
      <c r="H54" s="108" t="s">
        <v>244</v>
      </c>
      <c r="I54" s="102">
        <f>_xlfn.XLOOKUP(Tabla15[[#This Row],[cedula]],TCARRERA[CEDULA],TCARRERA[CATEGORIA DEL SERVIDOR],0)</f>
        <v>0</v>
      </c>
      <c r="J5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103" t="str">
        <f>IF(ISTEXT(Tabla15[[#This Row],[CARRERA]]),Tabla15[[#This Row],[CARRERA]],Tabla15[[#This Row],[STATUS_01]])</f>
        <v>SEGURIDAD</v>
      </c>
      <c r="L54" s="33">
        <v>32000</v>
      </c>
      <c r="M54" s="105">
        <v>0</v>
      </c>
      <c r="N54" s="112">
        <v>0</v>
      </c>
      <c r="O54" s="101">
        <v>0</v>
      </c>
      <c r="P54" s="33">
        <f>Tabla15[[#This Row],[sbruto]]-Tabla15[[#This Row],[ISR]]-Tabla15[[#This Row],[SFS]]-Tabla15[[#This Row],[AFP]]-Tabla15[[#This Row],[sneto]]</f>
        <v>0</v>
      </c>
      <c r="Q54" s="104">
        <v>32000</v>
      </c>
      <c r="R54" s="99" t="str">
        <f>_xlfn.XLOOKUP(Tabla15[[#This Row],[cedula]],Tabla8[Numero Documento],Tabla8[Gen])</f>
        <v>M</v>
      </c>
      <c r="S54" s="99" t="str">
        <f>_xlfn.XLOOKUP(Tabla15[[#This Row],[cedula]],Tabla8[Numero Documento],Tabla8[Lugar Funciones Codigo])</f>
        <v>01.83</v>
      </c>
      <c r="T54">
        <v>1228</v>
      </c>
    </row>
    <row r="55" spans="1:20" hidden="1">
      <c r="A55" s="56" t="s">
        <v>2522</v>
      </c>
      <c r="B55" s="56" t="s">
        <v>1859</v>
      </c>
      <c r="C55" s="56" t="s">
        <v>2552</v>
      </c>
      <c r="D55" s="56" t="str">
        <f>Tabla15[[#This Row],[cedula]]&amp;Tabla15[[#This Row],[prog]]&amp;LEFT(Tabla15[[#This Row],[TIPO]],3)</f>
        <v>0011269176101FIJ</v>
      </c>
      <c r="E55" s="56" t="str">
        <f>_xlfn.XLOOKUP(Tabla15[[#This Row],[cedula]],Tabla8[Numero Documento],Tabla8[Empleado])</f>
        <v>JHON DANIEL TEJADA SOTO</v>
      </c>
      <c r="F55" s="56" t="str">
        <f>_xlfn.XLOOKUP(Tabla15[[#This Row],[cedula]],Tabla8[Numero Documento],Tabla8[Cargo])</f>
        <v>AUXILIAR ADMINISTRATIVO (A)</v>
      </c>
      <c r="G55" s="56" t="str">
        <f>_xlfn.XLOOKUP(Tabla15[[#This Row],[cedula]],Tabla8[Numero Documento],Tabla8[Lugar de Funciones])</f>
        <v>MINISTERIO DE CULTURA</v>
      </c>
      <c r="H55" s="107" t="s">
        <v>11</v>
      </c>
      <c r="I55" s="78">
        <f>_xlfn.XLOOKUP(Tabla15[[#This Row],[cedula]],TCARRERA[CEDULA],TCARRERA[CATEGORIA DEL SERVIDOR],0)</f>
        <v>0</v>
      </c>
      <c r="J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" s="56" t="str">
        <f>IF(ISTEXT(Tabla15[[#This Row],[CARRERA]]),Tabla15[[#This Row],[CARRERA]],Tabla15[[#This Row],[STATUS_01]])</f>
        <v>FIJO</v>
      </c>
      <c r="L55" s="72">
        <v>31500</v>
      </c>
      <c r="M55" s="75">
        <v>0</v>
      </c>
      <c r="N55" s="72">
        <v>957.6</v>
      </c>
      <c r="O55" s="72">
        <v>904.05</v>
      </c>
      <c r="P55" s="33">
        <f>Tabla15[[#This Row],[sbruto]]-Tabla15[[#This Row],[ISR]]-Tabla15[[#This Row],[SFS]]-Tabla15[[#This Row],[AFP]]-Tabla15[[#This Row],[sneto]]</f>
        <v>25.000000000003638</v>
      </c>
      <c r="Q55" s="33">
        <v>29613.35</v>
      </c>
      <c r="R55" s="56" t="str">
        <f>_xlfn.XLOOKUP(Tabla15[[#This Row],[cedula]],Tabla8[Numero Documento],Tabla8[Gen])</f>
        <v>M</v>
      </c>
      <c r="S55" s="56" t="str">
        <f>_xlfn.XLOOKUP(Tabla15[[#This Row],[cedula]],Tabla8[Numero Documento],Tabla8[Lugar Funciones Codigo])</f>
        <v>01.83</v>
      </c>
      <c r="T55">
        <v>159</v>
      </c>
    </row>
    <row r="56" spans="1:20" hidden="1">
      <c r="A56" s="56" t="s">
        <v>2524</v>
      </c>
      <c r="B56" s="56" t="s">
        <v>2392</v>
      </c>
      <c r="C56" s="56" t="s">
        <v>2552</v>
      </c>
      <c r="D56" s="56" t="str">
        <f>Tabla15[[#This Row],[cedula]]&amp;Tabla15[[#This Row],[prog]]&amp;LEFT(Tabla15[[#This Row],[TIPO]],3)</f>
        <v>0010063459101TRA</v>
      </c>
      <c r="E56" s="56" t="str">
        <f>_xlfn.XLOOKUP(Tabla15[[#This Row],[cedula]],Tabla8[Numero Documento],Tabla8[Empleado])</f>
        <v>CLARA BERENI ESTRELLA CORTINAS</v>
      </c>
      <c r="F56" s="56" t="str">
        <f>_xlfn.XLOOKUP(Tabla15[[#This Row],[cedula]],Tabla8[Numero Documento],Tabla8[Cargo])</f>
        <v>SUB-DIRECTORA TECNICA</v>
      </c>
      <c r="G56" s="56" t="str">
        <f>_xlfn.XLOOKUP(Tabla15[[#This Row],[cedula]],Tabla8[Numero Documento],Tabla8[Lugar de Funciones])</f>
        <v>MINISTERIO DE CULTURA</v>
      </c>
      <c r="H56" s="107" t="s">
        <v>2519</v>
      </c>
      <c r="I56" s="78">
        <f>_xlfn.XLOOKUP(Tabla15[[#This Row],[cedula]],TCARRERA[CEDULA],TCARRERA[CATEGORIA DEL SERVIDOR],0)</f>
        <v>0</v>
      </c>
      <c r="J56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6" s="56" t="str">
        <f>IF(ISTEXT(Tabla15[[#This Row],[CARRERA]]),Tabla15[[#This Row],[CARRERA]],Tabla15[[#This Row],[STATUS_01]])</f>
        <v>TRAMITE DE PENSION</v>
      </c>
      <c r="L56" s="72">
        <v>30040.400000000001</v>
      </c>
      <c r="M56" s="76">
        <v>0</v>
      </c>
      <c r="N56" s="72">
        <v>913.23</v>
      </c>
      <c r="O56" s="72">
        <v>862.16</v>
      </c>
      <c r="P56" s="33">
        <f>Tabla15[[#This Row],[sbruto]]-Tabla15[[#This Row],[ISR]]-Tabla15[[#This Row],[SFS]]-Tabla15[[#This Row],[AFP]]-Tabla15[[#This Row],[sneto]]</f>
        <v>75.000000000003638</v>
      </c>
      <c r="Q56" s="33">
        <v>28190.01</v>
      </c>
      <c r="R56" s="56" t="str">
        <f>_xlfn.XLOOKUP(Tabla15[[#This Row],[cedula]],Tabla8[Numero Documento],Tabla8[Gen])</f>
        <v>F</v>
      </c>
      <c r="S56" s="56" t="str">
        <f>_xlfn.XLOOKUP(Tabla15[[#This Row],[cedula]],Tabla8[Numero Documento],Tabla8[Lugar Funciones Codigo])</f>
        <v>01.83</v>
      </c>
      <c r="T56">
        <v>1067</v>
      </c>
    </row>
    <row r="57" spans="1:20" hidden="1">
      <c r="A57" s="56" t="s">
        <v>2523</v>
      </c>
      <c r="B57" s="56" t="s">
        <v>2402</v>
      </c>
      <c r="C57" s="56" t="s">
        <v>2552</v>
      </c>
      <c r="D57" s="56" t="str">
        <f>Tabla15[[#This Row],[cedula]]&amp;Tabla15[[#This Row],[prog]]&amp;LEFT(Tabla15[[#This Row],[TIPO]],3)</f>
        <v>0011666000201SEG</v>
      </c>
      <c r="E57" s="56" t="str">
        <f>_xlfn.XLOOKUP(Tabla15[[#This Row],[cedula]],Tabla8[Numero Documento],Tabla8[Empleado])</f>
        <v>ADOLFO VALDEZ CABRERA</v>
      </c>
      <c r="F57" s="56" t="str">
        <f>_xlfn.XLOOKUP(Tabla15[[#This Row],[cedula]],Tabla8[Numero Documento],Tabla8[Cargo])</f>
        <v>SEGURIDAD MILITAR</v>
      </c>
      <c r="G57" s="56" t="str">
        <f>_xlfn.XLOOKUP(Tabla15[[#This Row],[cedula]],Tabla8[Numero Documento],Tabla8[Lugar de Funciones])</f>
        <v>MINISTERIO DE CULTURA</v>
      </c>
      <c r="H57" s="107" t="s">
        <v>244</v>
      </c>
      <c r="I57" s="78">
        <f>_xlfn.XLOOKUP(Tabla15[[#This Row],[cedula]],TCARRERA[CEDULA],TCARRERA[CATEGORIA DEL SERVIDOR],0)</f>
        <v>0</v>
      </c>
      <c r="J5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6" t="str">
        <f>IF(ISTEXT(Tabla15[[#This Row],[CARRERA]]),Tabla15[[#This Row],[CARRERA]],Tabla15[[#This Row],[STATUS_01]])</f>
        <v>SEGURIDAD</v>
      </c>
      <c r="L57" s="72">
        <v>30000</v>
      </c>
      <c r="M57" s="76">
        <v>0</v>
      </c>
      <c r="N57" s="72">
        <v>0</v>
      </c>
      <c r="O57" s="72">
        <v>0</v>
      </c>
      <c r="P57" s="33">
        <f>Tabla15[[#This Row],[sbruto]]-Tabla15[[#This Row],[ISR]]-Tabla15[[#This Row],[SFS]]-Tabla15[[#This Row],[AFP]]-Tabla15[[#This Row],[sneto]]</f>
        <v>0</v>
      </c>
      <c r="Q57" s="33">
        <v>30000</v>
      </c>
      <c r="R57" s="56" t="str">
        <f>_xlfn.XLOOKUP(Tabla15[[#This Row],[cedula]],Tabla8[Numero Documento],Tabla8[Gen])</f>
        <v>M</v>
      </c>
      <c r="S57" s="56" t="str">
        <f>_xlfn.XLOOKUP(Tabla15[[#This Row],[cedula]],Tabla8[Numero Documento],Tabla8[Lugar Funciones Codigo])</f>
        <v>01.83</v>
      </c>
      <c r="T57">
        <v>1098</v>
      </c>
    </row>
    <row r="58" spans="1:20" hidden="1">
      <c r="A58" s="56" t="s">
        <v>2523</v>
      </c>
      <c r="B58" s="56" t="s">
        <v>2411</v>
      </c>
      <c r="C58" s="56" t="s">
        <v>2552</v>
      </c>
      <c r="D58" s="56" t="str">
        <f>Tabla15[[#This Row],[cedula]]&amp;Tabla15[[#This Row],[prog]]&amp;LEFT(Tabla15[[#This Row],[TIPO]],3)</f>
        <v>4022091605601SEG</v>
      </c>
      <c r="E58" s="56" t="str">
        <f>_xlfn.XLOOKUP(Tabla15[[#This Row],[cedula]],Tabla8[Numero Documento],Tabla8[Empleado])</f>
        <v>ARQUIMEDES OZUNA BELLO</v>
      </c>
      <c r="F58" s="56" t="str">
        <f>_xlfn.XLOOKUP(Tabla15[[#This Row],[cedula]],Tabla8[Numero Documento],Tabla8[Cargo])</f>
        <v>SEGURIDAD MILITAR</v>
      </c>
      <c r="G58" s="56" t="str">
        <f>_xlfn.XLOOKUP(Tabla15[[#This Row],[cedula]],Tabla8[Numero Documento],Tabla8[Lugar de Funciones])</f>
        <v>MINISTERIO DE CULTURA</v>
      </c>
      <c r="H58" s="107" t="s">
        <v>244</v>
      </c>
      <c r="I58" s="78">
        <f>_xlfn.XLOOKUP(Tabla15[[#This Row],[cedula]],TCARRERA[CEDULA],TCARRERA[CATEGORIA DEL SERVIDOR],0)</f>
        <v>0</v>
      </c>
      <c r="J5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6" t="str">
        <f>IF(ISTEXT(Tabla15[[#This Row],[CARRERA]]),Tabla15[[#This Row],[CARRERA]],Tabla15[[#This Row],[STATUS_01]])</f>
        <v>SEGURIDAD</v>
      </c>
      <c r="L58" s="72">
        <v>30000</v>
      </c>
      <c r="M58" s="76">
        <v>0</v>
      </c>
      <c r="N58" s="72">
        <v>0</v>
      </c>
      <c r="O58" s="72">
        <v>0</v>
      </c>
      <c r="P58" s="33">
        <f>Tabla15[[#This Row],[sbruto]]-Tabla15[[#This Row],[ISR]]-Tabla15[[#This Row],[SFS]]-Tabla15[[#This Row],[AFP]]-Tabla15[[#This Row],[sneto]]</f>
        <v>0</v>
      </c>
      <c r="Q58" s="33">
        <v>30000</v>
      </c>
      <c r="R58" s="56" t="str">
        <f>_xlfn.XLOOKUP(Tabla15[[#This Row],[cedula]],Tabla8[Numero Documento],Tabla8[Gen])</f>
        <v>M</v>
      </c>
      <c r="S58" s="56" t="str">
        <f>_xlfn.XLOOKUP(Tabla15[[#This Row],[cedula]],Tabla8[Numero Documento],Tabla8[Lugar Funciones Codigo])</f>
        <v>01.83</v>
      </c>
      <c r="T58">
        <v>1112</v>
      </c>
    </row>
    <row r="59" spans="1:20" hidden="1">
      <c r="A59" s="56" t="s">
        <v>2523</v>
      </c>
      <c r="B59" s="56" t="s">
        <v>2532</v>
      </c>
      <c r="C59" s="56" t="s">
        <v>2552</v>
      </c>
      <c r="D59" s="56" t="str">
        <f>Tabla15[[#This Row],[cedula]]&amp;Tabla15[[#This Row],[prog]]&amp;LEFT(Tabla15[[#This Row],[TIPO]],3)</f>
        <v>0011790788101SEG</v>
      </c>
      <c r="E59" s="56" t="str">
        <f>_xlfn.XLOOKUP(Tabla15[[#This Row],[cedula]],Tabla8[Numero Documento],Tabla8[Empleado])</f>
        <v>FRANCISCO LOPEZ FRIAS</v>
      </c>
      <c r="F59" s="56" t="str">
        <f>_xlfn.XLOOKUP(Tabla15[[#This Row],[cedula]],Tabla8[Numero Documento],Tabla8[Cargo])</f>
        <v>SEGURIDAD MILITAR</v>
      </c>
      <c r="G59" s="56" t="str">
        <f>_xlfn.XLOOKUP(Tabla15[[#This Row],[cedula]],Tabla8[Numero Documento],Tabla8[Lugar de Funciones])</f>
        <v>MINISTERIO DE CULTURA</v>
      </c>
      <c r="H59" s="107" t="s">
        <v>244</v>
      </c>
      <c r="I59" s="78">
        <f>_xlfn.XLOOKUP(Tabla15[[#This Row],[cedula]],TCARRERA[CEDULA],TCARRERA[CATEGORIA DEL SERVIDOR],0)</f>
        <v>0</v>
      </c>
      <c r="J5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6" t="str">
        <f>IF(ISTEXT(Tabla15[[#This Row],[CARRERA]]),Tabla15[[#This Row],[CARRERA]],Tabla15[[#This Row],[STATUS_01]])</f>
        <v>SEGURIDAD</v>
      </c>
      <c r="L59" s="72">
        <v>30000</v>
      </c>
      <c r="M59" s="73">
        <v>0</v>
      </c>
      <c r="N59" s="72">
        <v>0</v>
      </c>
      <c r="O59" s="72">
        <v>0</v>
      </c>
      <c r="P59" s="33">
        <f>Tabla15[[#This Row],[sbruto]]-Tabla15[[#This Row],[ISR]]-Tabla15[[#This Row],[SFS]]-Tabla15[[#This Row],[AFP]]-Tabla15[[#This Row],[sneto]]</f>
        <v>0</v>
      </c>
      <c r="Q59" s="33">
        <v>30000</v>
      </c>
      <c r="R59" s="56" t="str">
        <f>_xlfn.XLOOKUP(Tabla15[[#This Row],[cedula]],Tabla8[Numero Documento],Tabla8[Gen])</f>
        <v>M</v>
      </c>
      <c r="S59" s="56" t="str">
        <f>_xlfn.XLOOKUP(Tabla15[[#This Row],[cedula]],Tabla8[Numero Documento],Tabla8[Lugar Funciones Codigo])</f>
        <v>01.83</v>
      </c>
      <c r="T59">
        <v>1142</v>
      </c>
    </row>
    <row r="60" spans="1:20" hidden="1">
      <c r="A60" s="56" t="s">
        <v>2523</v>
      </c>
      <c r="B60" s="56" t="s">
        <v>2535</v>
      </c>
      <c r="C60" s="56" t="s">
        <v>2552</v>
      </c>
      <c r="D60" s="56" t="str">
        <f>Tabla15[[#This Row],[cedula]]&amp;Tabla15[[#This Row],[prog]]&amp;LEFT(Tabla15[[#This Row],[TIPO]],3)</f>
        <v>0680004516001SEG</v>
      </c>
      <c r="E60" s="56" t="str">
        <f>_xlfn.XLOOKUP(Tabla15[[#This Row],[cedula]],Tabla8[Numero Documento],Tabla8[Empleado])</f>
        <v>FRANCISCO ROSARIO VILLAR</v>
      </c>
      <c r="F60" s="56" t="str">
        <f>_xlfn.XLOOKUP(Tabla15[[#This Row],[cedula]],Tabla8[Numero Documento],Tabla8[Cargo])</f>
        <v>SEGURIDAD MILITAR</v>
      </c>
      <c r="G60" s="56" t="str">
        <f>_xlfn.XLOOKUP(Tabla15[[#This Row],[cedula]],Tabla8[Numero Documento],Tabla8[Lugar de Funciones])</f>
        <v>MINISTERIO DE CULTURA</v>
      </c>
      <c r="H60" s="107" t="s">
        <v>244</v>
      </c>
      <c r="I60" s="78">
        <f>_xlfn.XLOOKUP(Tabla15[[#This Row],[cedula]],TCARRERA[CEDULA],TCARRERA[CATEGORIA DEL SERVIDOR],0)</f>
        <v>0</v>
      </c>
      <c r="J6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6" t="str">
        <f>IF(ISTEXT(Tabla15[[#This Row],[CARRERA]]),Tabla15[[#This Row],[CARRERA]],Tabla15[[#This Row],[STATUS_01]])</f>
        <v>SEGURIDAD</v>
      </c>
      <c r="L60" s="72">
        <v>30000</v>
      </c>
      <c r="M60" s="76">
        <v>0</v>
      </c>
      <c r="N60" s="72">
        <v>0</v>
      </c>
      <c r="O60" s="72">
        <v>0</v>
      </c>
      <c r="P60" s="33">
        <f>Tabla15[[#This Row],[sbruto]]-Tabla15[[#This Row],[ISR]]-Tabla15[[#This Row],[SFS]]-Tabla15[[#This Row],[AFP]]-Tabla15[[#This Row],[sneto]]</f>
        <v>0</v>
      </c>
      <c r="Q60" s="33">
        <v>30000</v>
      </c>
      <c r="R60" s="56" t="str">
        <f>_xlfn.XLOOKUP(Tabla15[[#This Row],[cedula]],Tabla8[Numero Documento],Tabla8[Gen])</f>
        <v>M</v>
      </c>
      <c r="S60" s="56" t="str">
        <f>_xlfn.XLOOKUP(Tabla15[[#This Row],[cedula]],Tabla8[Numero Documento],Tabla8[Lugar Funciones Codigo])</f>
        <v>01.83</v>
      </c>
      <c r="T60">
        <v>1145</v>
      </c>
    </row>
    <row r="61" spans="1:20" hidden="1">
      <c r="A61" s="56" t="s">
        <v>2523</v>
      </c>
      <c r="B61" s="56" t="s">
        <v>5696</v>
      </c>
      <c r="C61" s="56" t="s">
        <v>2552</v>
      </c>
      <c r="D61" s="56" t="str">
        <f>Tabla15[[#This Row],[cedula]]&amp;Tabla15[[#This Row],[prog]]&amp;LEFT(Tabla15[[#This Row],[TIPO]],3)</f>
        <v>0011342460001SEG</v>
      </c>
      <c r="E61" s="56" t="str">
        <f>_xlfn.XLOOKUP(Tabla15[[#This Row],[cedula]],Tabla8[Numero Documento],Tabla8[Empleado])</f>
        <v>GUARTERIO DE JESUS TORRES BENAVIDES</v>
      </c>
      <c r="F61" s="56" t="str">
        <f>_xlfn.XLOOKUP(Tabla15[[#This Row],[cedula]],Tabla8[Numero Documento],Tabla8[Cargo])</f>
        <v>SEGURIDAD MILITAR</v>
      </c>
      <c r="G61" s="56" t="str">
        <f>_xlfn.XLOOKUP(Tabla15[[#This Row],[cedula]],Tabla8[Numero Documento],Tabla8[Lugar de Funciones])</f>
        <v>MINISTERIO DE CULTURA</v>
      </c>
      <c r="H61" s="107" t="s">
        <v>244</v>
      </c>
      <c r="I61" s="78">
        <f>_xlfn.XLOOKUP(Tabla15[[#This Row],[cedula]],TCARRERA[CEDULA],TCARRERA[CATEGORIA DEL SERVIDOR],0)</f>
        <v>0</v>
      </c>
      <c r="J6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6" t="str">
        <f>IF(ISTEXT(Tabla15[[#This Row],[CARRERA]]),Tabla15[[#This Row],[CARRERA]],Tabla15[[#This Row],[STATUS_01]])</f>
        <v>SEGURIDAD</v>
      </c>
      <c r="L61" s="72">
        <v>30000</v>
      </c>
      <c r="M61" s="76">
        <v>0</v>
      </c>
      <c r="N61" s="72">
        <v>0</v>
      </c>
      <c r="O61" s="72">
        <v>0</v>
      </c>
      <c r="P61" s="33">
        <f>Tabla15[[#This Row],[sbruto]]-Tabla15[[#This Row],[ISR]]-Tabla15[[#This Row],[SFS]]-Tabla15[[#This Row],[AFP]]-Tabla15[[#This Row],[sneto]]</f>
        <v>0</v>
      </c>
      <c r="Q61" s="33">
        <v>30000</v>
      </c>
      <c r="R61" s="56" t="str">
        <f>_xlfn.XLOOKUP(Tabla15[[#This Row],[cedula]],Tabla8[Numero Documento],Tabla8[Gen])</f>
        <v>M</v>
      </c>
      <c r="S61" s="56" t="str">
        <f>_xlfn.XLOOKUP(Tabla15[[#This Row],[cedula]],Tabla8[Numero Documento],Tabla8[Lugar Funciones Codigo])</f>
        <v>01.83</v>
      </c>
      <c r="T61">
        <v>1150</v>
      </c>
    </row>
    <row r="62" spans="1:20" hidden="1">
      <c r="A62" s="56" t="s">
        <v>2523</v>
      </c>
      <c r="B62" s="56" t="s">
        <v>2452</v>
      </c>
      <c r="C62" s="56" t="s">
        <v>2552</v>
      </c>
      <c r="D62" s="56" t="str">
        <f>Tabla15[[#This Row],[cedula]]&amp;Tabla15[[#This Row],[prog]]&amp;LEFT(Tabla15[[#This Row],[TIPO]],3)</f>
        <v>0011166182301SEG</v>
      </c>
      <c r="E62" s="56" t="str">
        <f>_xlfn.XLOOKUP(Tabla15[[#This Row],[cedula]],Tabla8[Numero Documento],Tabla8[Empleado])</f>
        <v>JUAN ALBERTO JIMENEZ DOMINGUEZ</v>
      </c>
      <c r="F62" s="56" t="str">
        <f>_xlfn.XLOOKUP(Tabla15[[#This Row],[cedula]],Tabla8[Numero Documento],Tabla8[Cargo])</f>
        <v>SEGURIDAD MILITAR</v>
      </c>
      <c r="G62" s="56" t="str">
        <f>_xlfn.XLOOKUP(Tabla15[[#This Row],[cedula]],Tabla8[Numero Documento],Tabla8[Lugar de Funciones])</f>
        <v>MINISTERIO DE CULTURA</v>
      </c>
      <c r="H62" s="107" t="s">
        <v>244</v>
      </c>
      <c r="I62" s="78">
        <f>_xlfn.XLOOKUP(Tabla15[[#This Row],[cedula]],TCARRERA[CEDULA],TCARRERA[CATEGORIA DEL SERVIDOR],0)</f>
        <v>0</v>
      </c>
      <c r="J6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6" t="str">
        <f>IF(ISTEXT(Tabla15[[#This Row],[CARRERA]]),Tabla15[[#This Row],[CARRERA]],Tabla15[[#This Row],[STATUS_01]])</f>
        <v>SEGURIDAD</v>
      </c>
      <c r="L62" s="72">
        <v>30000</v>
      </c>
      <c r="M62" s="72">
        <v>0</v>
      </c>
      <c r="N62" s="72">
        <v>0</v>
      </c>
      <c r="O62" s="72">
        <v>0</v>
      </c>
      <c r="P62" s="33">
        <f>Tabla15[[#This Row],[sbruto]]-Tabla15[[#This Row],[ISR]]-Tabla15[[#This Row],[SFS]]-Tabla15[[#This Row],[AFP]]-Tabla15[[#This Row],[sneto]]</f>
        <v>0</v>
      </c>
      <c r="Q62" s="33">
        <v>30000</v>
      </c>
      <c r="R62" s="56" t="str">
        <f>_xlfn.XLOOKUP(Tabla15[[#This Row],[cedula]],Tabla8[Numero Documento],Tabla8[Gen])</f>
        <v>M</v>
      </c>
      <c r="S62" s="56" t="str">
        <f>_xlfn.XLOOKUP(Tabla15[[#This Row],[cedula]],Tabla8[Numero Documento],Tabla8[Lugar Funciones Codigo])</f>
        <v>01.83</v>
      </c>
      <c r="T62">
        <v>1176</v>
      </c>
    </row>
    <row r="63" spans="1:20" hidden="1">
      <c r="A63" s="56" t="s">
        <v>2522</v>
      </c>
      <c r="B63" s="56" t="s">
        <v>1918</v>
      </c>
      <c r="C63" s="56" t="s">
        <v>2552</v>
      </c>
      <c r="D63" s="56" t="str">
        <f>Tabla15[[#This Row],[cedula]]&amp;Tabla15[[#This Row],[prog]]&amp;LEFT(Tabla15[[#This Row],[TIPO]],3)</f>
        <v>0480079951401FIJ</v>
      </c>
      <c r="E63" s="56" t="str">
        <f>_xlfn.XLOOKUP(Tabla15[[#This Row],[cedula]],Tabla8[Numero Documento],Tabla8[Empleado])</f>
        <v>MIGUEL ANGEL BRITO GONZALEZ</v>
      </c>
      <c r="F63" s="56" t="str">
        <f>_xlfn.XLOOKUP(Tabla15[[#This Row],[cedula]],Tabla8[Numero Documento],Tabla8[Cargo])</f>
        <v>SEGURIDAD CIVIL</v>
      </c>
      <c r="G63" s="56" t="str">
        <f>_xlfn.XLOOKUP(Tabla15[[#This Row],[cedula]],Tabla8[Numero Documento],Tabla8[Lugar de Funciones])</f>
        <v>MINISTERIO DE CULTURA</v>
      </c>
      <c r="H63" s="107" t="s">
        <v>11</v>
      </c>
      <c r="I63" s="78">
        <f>_xlfn.XLOOKUP(Tabla15[[#This Row],[cedula]],TCARRERA[CEDULA],TCARRERA[CATEGORIA DEL SERVIDOR],0)</f>
        <v>0</v>
      </c>
      <c r="J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56" t="str">
        <f>IF(ISTEXT(Tabla15[[#This Row],[CARRERA]]),Tabla15[[#This Row],[CARRERA]],Tabla15[[#This Row],[STATUS_01]])</f>
        <v>FIJO</v>
      </c>
      <c r="L63" s="72">
        <v>30000</v>
      </c>
      <c r="M63" s="75">
        <v>0</v>
      </c>
      <c r="N63" s="72">
        <v>912</v>
      </c>
      <c r="O63" s="72">
        <v>861</v>
      </c>
      <c r="P63" s="33">
        <f>Tabla15[[#This Row],[sbruto]]-Tabla15[[#This Row],[ISR]]-Tabla15[[#This Row],[SFS]]-Tabla15[[#This Row],[AFP]]-Tabla15[[#This Row],[sneto]]</f>
        <v>9901.98</v>
      </c>
      <c r="Q63" s="33">
        <v>18325.02</v>
      </c>
      <c r="R63" s="56" t="str">
        <f>_xlfn.XLOOKUP(Tabla15[[#This Row],[cedula]],Tabla8[Numero Documento],Tabla8[Gen])</f>
        <v>M</v>
      </c>
      <c r="S63" s="56" t="str">
        <f>_xlfn.XLOOKUP(Tabla15[[#This Row],[cedula]],Tabla8[Numero Documento],Tabla8[Lugar Funciones Codigo])</f>
        <v>01.83</v>
      </c>
      <c r="T63">
        <v>258</v>
      </c>
    </row>
    <row r="64" spans="1:20" hidden="1">
      <c r="A64" s="56" t="s">
        <v>2522</v>
      </c>
      <c r="B64" s="56" t="s">
        <v>1945</v>
      </c>
      <c r="C64" s="56" t="s">
        <v>2552</v>
      </c>
      <c r="D64" s="56" t="str">
        <f>Tabla15[[#This Row],[cedula]]&amp;Tabla15[[#This Row],[prog]]&amp;LEFT(Tabla15[[#This Row],[TIPO]],3)</f>
        <v>0010005651401FIJ</v>
      </c>
      <c r="E64" s="56" t="str">
        <f>_xlfn.XLOOKUP(Tabla15[[#This Row],[cedula]],Tabla8[Numero Documento],Tabla8[Empleado])</f>
        <v>RAFAEL ALEJO BURGOS</v>
      </c>
      <c r="F64" s="56" t="str">
        <f>_xlfn.XLOOKUP(Tabla15[[#This Row],[cedula]],Tabla8[Numero Documento],Tabla8[Cargo])</f>
        <v>GESTOR CULTURAL</v>
      </c>
      <c r="G64" s="56" t="str">
        <f>_xlfn.XLOOKUP(Tabla15[[#This Row],[cedula]],Tabla8[Numero Documento],Tabla8[Lugar de Funciones])</f>
        <v>MINISTERIO DE CULTURA</v>
      </c>
      <c r="H64" s="107" t="s">
        <v>11</v>
      </c>
      <c r="I64" s="78">
        <f>_xlfn.XLOOKUP(Tabla15[[#This Row],[cedula]],TCARRERA[CEDULA],TCARRERA[CATEGORIA DEL SERVIDOR],0)</f>
        <v>0</v>
      </c>
      <c r="J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56" t="str">
        <f>IF(ISTEXT(Tabla15[[#This Row],[CARRERA]]),Tabla15[[#This Row],[CARRERA]],Tabla15[[#This Row],[STATUS_01]])</f>
        <v>FIJO</v>
      </c>
      <c r="L64" s="72">
        <v>30000</v>
      </c>
      <c r="M64" s="76">
        <v>0</v>
      </c>
      <c r="N64" s="72">
        <v>912</v>
      </c>
      <c r="O64" s="72">
        <v>861</v>
      </c>
      <c r="P64" s="33">
        <f>Tabla15[[#This Row],[sbruto]]-Tabla15[[#This Row],[ISR]]-Tabla15[[#This Row],[SFS]]-Tabla15[[#This Row],[AFP]]-Tabla15[[#This Row],[sneto]]</f>
        <v>25</v>
      </c>
      <c r="Q64" s="33">
        <v>28202</v>
      </c>
      <c r="R64" s="56" t="str">
        <f>_xlfn.XLOOKUP(Tabla15[[#This Row],[cedula]],Tabla8[Numero Documento],Tabla8[Gen])</f>
        <v>M</v>
      </c>
      <c r="S64" s="56" t="str">
        <f>_xlfn.XLOOKUP(Tabla15[[#This Row],[cedula]],Tabla8[Numero Documento],Tabla8[Lugar Funciones Codigo])</f>
        <v>01.83</v>
      </c>
      <c r="T64">
        <v>301</v>
      </c>
    </row>
    <row r="65" spans="1:20" hidden="1">
      <c r="A65" s="56" t="s">
        <v>2524</v>
      </c>
      <c r="B65" s="56" t="s">
        <v>2393</v>
      </c>
      <c r="C65" s="56" t="s">
        <v>2552</v>
      </c>
      <c r="D65" s="56" t="str">
        <f>Tabla15[[#This Row],[cedula]]&amp;Tabla15[[#This Row],[prog]]&amp;LEFT(Tabla15[[#This Row],[TIPO]],3)</f>
        <v>0470016313401TRA</v>
      </c>
      <c r="E65" s="56" t="str">
        <f>_xlfn.XLOOKUP(Tabla15[[#This Row],[cedula]],Tabla8[Numero Documento],Tabla8[Empleado])</f>
        <v>FLORENCIO SILIA EDUARDO</v>
      </c>
      <c r="F65" s="56" t="str">
        <f>_xlfn.XLOOKUP(Tabla15[[#This Row],[cedula]],Tabla8[Numero Documento],Tabla8[Cargo])</f>
        <v>DELEGAGO CULT.ZONA NORTE CTR.</v>
      </c>
      <c r="G65" s="56" t="str">
        <f>_xlfn.XLOOKUP(Tabla15[[#This Row],[cedula]],Tabla8[Numero Documento],Tabla8[Lugar de Funciones])</f>
        <v>MINISTERIO DE CULTURA</v>
      </c>
      <c r="H65" s="107" t="s">
        <v>2519</v>
      </c>
      <c r="I65" s="78">
        <f>_xlfn.XLOOKUP(Tabla15[[#This Row],[cedula]],TCARRERA[CEDULA],TCARRERA[CATEGORIA DEL SERVIDOR],0)</f>
        <v>0</v>
      </c>
      <c r="J65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5" s="56" t="str">
        <f>IF(ISTEXT(Tabla15[[#This Row],[CARRERA]]),Tabla15[[#This Row],[CARRERA]],Tabla15[[#This Row],[STATUS_01]])</f>
        <v>TRAMITE DE PENSION</v>
      </c>
      <c r="L65" s="72">
        <v>27205.34</v>
      </c>
      <c r="M65" s="76">
        <v>0</v>
      </c>
      <c r="N65" s="72">
        <v>827.04</v>
      </c>
      <c r="O65" s="72">
        <v>780.79</v>
      </c>
      <c r="P65" s="33">
        <f>Tabla15[[#This Row],[sbruto]]-Tabla15[[#This Row],[ISR]]-Tabla15[[#This Row],[SFS]]-Tabla15[[#This Row],[AFP]]-Tabla15[[#This Row],[sneto]]</f>
        <v>75</v>
      </c>
      <c r="Q65" s="33">
        <v>25522.51</v>
      </c>
      <c r="R65" s="56" t="str">
        <f>_xlfn.XLOOKUP(Tabla15[[#This Row],[cedula]],Tabla8[Numero Documento],Tabla8[Gen])</f>
        <v>M</v>
      </c>
      <c r="S65" s="56" t="str">
        <f>_xlfn.XLOOKUP(Tabla15[[#This Row],[cedula]],Tabla8[Numero Documento],Tabla8[Lugar Funciones Codigo])</f>
        <v>01.83</v>
      </c>
      <c r="T65">
        <v>1068</v>
      </c>
    </row>
    <row r="66" spans="1:20" hidden="1">
      <c r="A66" s="56" t="s">
        <v>2522</v>
      </c>
      <c r="B66" s="56" t="s">
        <v>1943</v>
      </c>
      <c r="C66" s="56" t="s">
        <v>2552</v>
      </c>
      <c r="D66" s="56" t="str">
        <f>Tabla15[[#This Row],[cedula]]&amp;Tabla15[[#This Row],[prog]]&amp;LEFT(Tabla15[[#This Row],[TIPO]],3)</f>
        <v>0010143186401FIJ</v>
      </c>
      <c r="E66" s="56" t="str">
        <f>_xlfn.XLOOKUP(Tabla15[[#This Row],[cedula]],Tabla8[Numero Documento],Tabla8[Empleado])</f>
        <v>PIEDAD ALTAGRACIA MONTE DE OCA DE ALFONSECA</v>
      </c>
      <c r="F66" s="56" t="str">
        <f>_xlfn.XLOOKUP(Tabla15[[#This Row],[cedula]],Tabla8[Numero Documento],Tabla8[Cargo])</f>
        <v>ENLACE DESP. CON REL. PUBL.</v>
      </c>
      <c r="G66" s="56" t="str">
        <f>_xlfn.XLOOKUP(Tabla15[[#This Row],[cedula]],Tabla8[Numero Documento],Tabla8[Lugar de Funciones])</f>
        <v>MINISTERIO DE CULTURA</v>
      </c>
      <c r="H66" s="107" t="s">
        <v>11</v>
      </c>
      <c r="I66" s="78">
        <f>_xlfn.XLOOKUP(Tabla15[[#This Row],[cedula]],TCARRERA[CEDULA],TCARRERA[CATEGORIA DEL SERVIDOR],0)</f>
        <v>0</v>
      </c>
      <c r="J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6" t="str">
        <f>IF(ISTEXT(Tabla15[[#This Row],[CARRERA]]),Tabla15[[#This Row],[CARRERA]],Tabla15[[#This Row],[STATUS_01]])</f>
        <v>FIJO</v>
      </c>
      <c r="L66" s="72">
        <v>27205.34</v>
      </c>
      <c r="M66" s="75">
        <v>0</v>
      </c>
      <c r="N66" s="75">
        <v>827.04</v>
      </c>
      <c r="O66" s="75">
        <v>780.79</v>
      </c>
      <c r="P66" s="33">
        <f>Tabla15[[#This Row],[sbruto]]-Tabla15[[#This Row],[ISR]]-Tabla15[[#This Row],[SFS]]-Tabla15[[#This Row],[AFP]]-Tabla15[[#This Row],[sneto]]</f>
        <v>25</v>
      </c>
      <c r="Q66" s="33">
        <v>25572.51</v>
      </c>
      <c r="R66" s="56" t="str">
        <f>_xlfn.XLOOKUP(Tabla15[[#This Row],[cedula]],Tabla8[Numero Documento],Tabla8[Gen])</f>
        <v>F</v>
      </c>
      <c r="S66" s="56" t="str">
        <f>_xlfn.XLOOKUP(Tabla15[[#This Row],[cedula]],Tabla8[Numero Documento],Tabla8[Lugar Funciones Codigo])</f>
        <v>01.83</v>
      </c>
      <c r="T66">
        <v>299</v>
      </c>
    </row>
    <row r="67" spans="1:20" hidden="1">
      <c r="A67" s="56" t="s">
        <v>2522</v>
      </c>
      <c r="B67" s="56" t="s">
        <v>1900</v>
      </c>
      <c r="C67" s="56" t="s">
        <v>2552</v>
      </c>
      <c r="D67" s="56" t="str">
        <f>Tabla15[[#This Row],[cedula]]&amp;Tabla15[[#This Row],[prog]]&amp;LEFT(Tabla15[[#This Row],[TIPO]],3)</f>
        <v>0010002201101FIJ</v>
      </c>
      <c r="E67" s="56" t="str">
        <f>_xlfn.XLOOKUP(Tabla15[[#This Row],[cedula]],Tabla8[Numero Documento],Tabla8[Empleado])</f>
        <v>LUIS MANUEL ENRIQUE PEREZ OLIVO</v>
      </c>
      <c r="F67" s="56" t="str">
        <f>_xlfn.XLOOKUP(Tabla15[[#This Row],[cedula]],Tabla8[Numero Documento],Tabla8[Cargo])</f>
        <v>GESTOR CULTURAL</v>
      </c>
      <c r="G67" s="56" t="str">
        <f>_xlfn.XLOOKUP(Tabla15[[#This Row],[cedula]],Tabla8[Numero Documento],Tabla8[Lugar de Funciones])</f>
        <v>MINISTERIO DE CULTURA</v>
      </c>
      <c r="H67" s="107" t="s">
        <v>11</v>
      </c>
      <c r="I67" s="78">
        <f>_xlfn.XLOOKUP(Tabla15[[#This Row],[cedula]],TCARRERA[CEDULA],TCARRERA[CATEGORIA DEL SERVIDOR],0)</f>
        <v>0</v>
      </c>
      <c r="J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" s="56" t="str">
        <f>IF(ISTEXT(Tabla15[[#This Row],[CARRERA]]),Tabla15[[#This Row],[CARRERA]],Tabla15[[#This Row],[STATUS_01]])</f>
        <v>FIJO</v>
      </c>
      <c r="L67" s="72">
        <v>26250</v>
      </c>
      <c r="M67" s="76">
        <v>0</v>
      </c>
      <c r="N67" s="72">
        <v>798</v>
      </c>
      <c r="O67" s="72">
        <v>753.38</v>
      </c>
      <c r="P67" s="33">
        <f>Tabla15[[#This Row],[sbruto]]-Tabla15[[#This Row],[ISR]]-Tabla15[[#This Row],[SFS]]-Tabla15[[#This Row],[AFP]]-Tabla15[[#This Row],[sneto]]</f>
        <v>25</v>
      </c>
      <c r="Q67" s="33">
        <v>24673.62</v>
      </c>
      <c r="R67" s="56" t="str">
        <f>_xlfn.XLOOKUP(Tabla15[[#This Row],[cedula]],Tabla8[Numero Documento],Tabla8[Gen])</f>
        <v>M</v>
      </c>
      <c r="S67" s="56" t="str">
        <f>_xlfn.XLOOKUP(Tabla15[[#This Row],[cedula]],Tabla8[Numero Documento],Tabla8[Lugar Funciones Codigo])</f>
        <v>01.83</v>
      </c>
      <c r="T67">
        <v>225</v>
      </c>
    </row>
    <row r="68" spans="1:20" hidden="1">
      <c r="A68" s="56" t="s">
        <v>5514</v>
      </c>
      <c r="B68" s="56" t="s">
        <v>3192</v>
      </c>
      <c r="C68" s="56" t="s">
        <v>2552</v>
      </c>
      <c r="D68" s="56" t="str">
        <f>Tabla15[[#This Row],[cedula]]&amp;Tabla15[[#This Row],[prog]]&amp;LEFT(Tabla15[[#This Row],[TIPO]],3)</f>
        <v>0010534635701CAR</v>
      </c>
      <c r="E68" s="56" t="str">
        <f>_xlfn.XLOOKUP(Tabla15[[#This Row],[cedula]],Tabla8[Numero Documento],Tabla8[Empleado])</f>
        <v>AUGUSTO GERMAN CID ALMONTE</v>
      </c>
      <c r="F68" s="56" t="str">
        <f>_xlfn.XLOOKUP(Tabla15[[#This Row],[cedula]],Tabla8[Numero Documento],Tabla8[Cargo])</f>
        <v>PROFESOR DE VIOLIN</v>
      </c>
      <c r="G68" s="56" t="str">
        <f>_xlfn.XLOOKUP(Tabla15[[#This Row],[cedula]],Tabla8[Numero Documento],Tabla8[Lugar de Funciones])</f>
        <v>MINISTERIO DE CULTURA</v>
      </c>
      <c r="H68" s="107" t="s">
        <v>5515</v>
      </c>
      <c r="I68" s="78">
        <f>_xlfn.XLOOKUP(Tabla15[[#This Row],[cedula]],TCARRERA[CEDULA],TCARRERA[CATEGORIA DEL SERVIDOR],0)</f>
        <v>0</v>
      </c>
      <c r="J68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68" s="56" t="str">
        <f>IF(ISTEXT(Tabla15[[#This Row],[CARRERA]]),Tabla15[[#This Row],[CARRERA]],Tabla15[[#This Row],[STATUS_01]])</f>
        <v>CARACTER EVENTUAL</v>
      </c>
      <c r="L68" s="72">
        <v>25000</v>
      </c>
      <c r="M68" s="76">
        <v>0</v>
      </c>
      <c r="N68" s="72">
        <v>760</v>
      </c>
      <c r="O68" s="72">
        <v>717.5</v>
      </c>
      <c r="P68" s="33">
        <f>Tabla15[[#This Row],[sbruto]]-Tabla15[[#This Row],[ISR]]-Tabla15[[#This Row],[SFS]]-Tabla15[[#This Row],[AFP]]-Tabla15[[#This Row],[sneto]]</f>
        <v>25</v>
      </c>
      <c r="Q68" s="33">
        <v>23497.5</v>
      </c>
      <c r="R68" s="56" t="str">
        <f>_xlfn.XLOOKUP(Tabla15[[#This Row],[cedula]],Tabla8[Numero Documento],Tabla8[Gen])</f>
        <v>M</v>
      </c>
      <c r="S68" s="56" t="str">
        <f>_xlfn.XLOOKUP(Tabla15[[#This Row],[cedula]],Tabla8[Numero Documento],Tabla8[Lugar Funciones Codigo])</f>
        <v>01.83</v>
      </c>
      <c r="T68">
        <v>1047</v>
      </c>
    </row>
    <row r="69" spans="1:20" hidden="1">
      <c r="A69" s="56" t="s">
        <v>2523</v>
      </c>
      <c r="B69" s="56" t="s">
        <v>2417</v>
      </c>
      <c r="C69" s="56" t="s">
        <v>2552</v>
      </c>
      <c r="D69" s="56" t="str">
        <f>Tabla15[[#This Row],[cedula]]&amp;Tabla15[[#This Row],[prog]]&amp;LEFT(Tabla15[[#This Row],[TIPO]],3)</f>
        <v>2250014672901SEG</v>
      </c>
      <c r="E69" s="56" t="str">
        <f>_xlfn.XLOOKUP(Tabla15[[#This Row],[cedula]],Tabla8[Numero Documento],Tabla8[Empleado])</f>
        <v>CARLOS RIGALDY UREÑA UREÑA</v>
      </c>
      <c r="F69" s="56" t="str">
        <f>_xlfn.XLOOKUP(Tabla15[[#This Row],[cedula]],Tabla8[Numero Documento],Tabla8[Cargo])</f>
        <v>SEGURIDAD MILITAR</v>
      </c>
      <c r="G69" s="56" t="str">
        <f>_xlfn.XLOOKUP(Tabla15[[#This Row],[cedula]],Tabla8[Numero Documento],Tabla8[Lugar de Funciones])</f>
        <v>MINISTERIO DE CULTURA</v>
      </c>
      <c r="H69" s="107" t="s">
        <v>244</v>
      </c>
      <c r="I69" s="78">
        <f>_xlfn.XLOOKUP(Tabla15[[#This Row],[cedula]],TCARRERA[CEDULA],TCARRERA[CATEGORIA DEL SERVIDOR],0)</f>
        <v>0</v>
      </c>
      <c r="J6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6" t="str">
        <f>IF(ISTEXT(Tabla15[[#This Row],[CARRERA]]),Tabla15[[#This Row],[CARRERA]],Tabla15[[#This Row],[STATUS_01]])</f>
        <v>SEGURIDAD</v>
      </c>
      <c r="L69" s="72">
        <v>25000</v>
      </c>
      <c r="M69" s="73">
        <v>0</v>
      </c>
      <c r="N69" s="72">
        <v>0</v>
      </c>
      <c r="O69" s="72">
        <v>0</v>
      </c>
      <c r="P69" s="33">
        <f>Tabla15[[#This Row],[sbruto]]-Tabla15[[#This Row],[ISR]]-Tabla15[[#This Row],[SFS]]-Tabla15[[#This Row],[AFP]]-Tabla15[[#This Row],[sneto]]</f>
        <v>0</v>
      </c>
      <c r="Q69" s="33">
        <v>25000</v>
      </c>
      <c r="R69" s="56" t="str">
        <f>_xlfn.XLOOKUP(Tabla15[[#This Row],[cedula]],Tabla8[Numero Documento],Tabla8[Gen])</f>
        <v>M</v>
      </c>
      <c r="S69" s="56" t="str">
        <f>_xlfn.XLOOKUP(Tabla15[[#This Row],[cedula]],Tabla8[Numero Documento],Tabla8[Lugar Funciones Codigo])</f>
        <v>01.83</v>
      </c>
      <c r="T69">
        <v>1121</v>
      </c>
    </row>
    <row r="70" spans="1:20" hidden="1">
      <c r="A70" s="56" t="s">
        <v>2522</v>
      </c>
      <c r="B70" s="56" t="s">
        <v>1797</v>
      </c>
      <c r="C70" s="56" t="s">
        <v>2552</v>
      </c>
      <c r="D70" s="56" t="str">
        <f>Tabla15[[#This Row],[cedula]]&amp;Tabla15[[#This Row],[prog]]&amp;LEFT(Tabla15[[#This Row],[TIPO]],3)</f>
        <v>0010057529901FIJ</v>
      </c>
      <c r="E70" s="56" t="str">
        <f>_xlfn.XLOOKUP(Tabla15[[#This Row],[cedula]],Tabla8[Numero Documento],Tabla8[Empleado])</f>
        <v>CRISTINA FABIANA MARTINEZ GUILLEN</v>
      </c>
      <c r="F70" s="56" t="str">
        <f>_xlfn.XLOOKUP(Tabla15[[#This Row],[cedula]],Tabla8[Numero Documento],Tabla8[Cargo])</f>
        <v>BOLETERO</v>
      </c>
      <c r="G70" s="56" t="str">
        <f>_xlfn.XLOOKUP(Tabla15[[#This Row],[cedula]],Tabla8[Numero Documento],Tabla8[Lugar de Funciones])</f>
        <v>MINISTERIO DE CULTURA</v>
      </c>
      <c r="H70" s="107" t="s">
        <v>11</v>
      </c>
      <c r="I70" s="78">
        <f>_xlfn.XLOOKUP(Tabla15[[#This Row],[cedula]],TCARRERA[CEDULA],TCARRERA[CATEGORIA DEL SERVIDOR],0)</f>
        <v>0</v>
      </c>
      <c r="J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" s="56" t="str">
        <f>IF(ISTEXT(Tabla15[[#This Row],[CARRERA]]),Tabla15[[#This Row],[CARRERA]],Tabla15[[#This Row],[STATUS_01]])</f>
        <v>FIJO</v>
      </c>
      <c r="L70" s="72">
        <v>25000</v>
      </c>
      <c r="M70" s="76">
        <v>0</v>
      </c>
      <c r="N70" s="72">
        <v>760</v>
      </c>
      <c r="O70" s="72">
        <v>717.5</v>
      </c>
      <c r="P70" s="33">
        <f>Tabla15[[#This Row],[sbruto]]-Tabla15[[#This Row],[ISR]]-Tabla15[[#This Row],[SFS]]-Tabla15[[#This Row],[AFP]]-Tabla15[[#This Row],[sneto]]</f>
        <v>25</v>
      </c>
      <c r="Q70" s="33">
        <v>23497.5</v>
      </c>
      <c r="R70" s="56" t="str">
        <f>_xlfn.XLOOKUP(Tabla15[[#This Row],[cedula]],Tabla8[Numero Documento],Tabla8[Gen])</f>
        <v>F</v>
      </c>
      <c r="S70" s="56" t="str">
        <f>_xlfn.XLOOKUP(Tabla15[[#This Row],[cedula]],Tabla8[Numero Documento],Tabla8[Lugar Funciones Codigo])</f>
        <v>01.83</v>
      </c>
      <c r="T70">
        <v>66</v>
      </c>
    </row>
    <row r="71" spans="1:20" hidden="1">
      <c r="A71" s="56" t="s">
        <v>5514</v>
      </c>
      <c r="B71" s="56" t="s">
        <v>3194</v>
      </c>
      <c r="C71" s="56" t="s">
        <v>2552</v>
      </c>
      <c r="D71" s="56" t="str">
        <f>Tabla15[[#This Row],[cedula]]&amp;Tabla15[[#This Row],[prog]]&amp;LEFT(Tabla15[[#This Row],[TIPO]],3)</f>
        <v>2230046881001CAR</v>
      </c>
      <c r="E71" s="56" t="str">
        <f>_xlfn.XLOOKUP(Tabla15[[#This Row],[cedula]],Tabla8[Numero Documento],Tabla8[Empleado])</f>
        <v>ESTEBAN JOSE VALENZUELA PEÑA</v>
      </c>
      <c r="F71" s="56" t="str">
        <f>_xlfn.XLOOKUP(Tabla15[[#This Row],[cedula]],Tabla8[Numero Documento],Tabla8[Cargo])</f>
        <v>PROFESOR (A)</v>
      </c>
      <c r="G71" s="56" t="str">
        <f>_xlfn.XLOOKUP(Tabla15[[#This Row],[cedula]],Tabla8[Numero Documento],Tabla8[Lugar de Funciones])</f>
        <v>MINISTERIO DE CULTURA</v>
      </c>
      <c r="H71" s="107" t="s">
        <v>5515</v>
      </c>
      <c r="I71" s="78">
        <f>_xlfn.XLOOKUP(Tabla15[[#This Row],[cedula]],TCARRERA[CEDULA],TCARRERA[CATEGORIA DEL SERVIDOR],0)</f>
        <v>0</v>
      </c>
      <c r="J71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1" s="56" t="str">
        <f>IF(ISTEXT(Tabla15[[#This Row],[CARRERA]]),Tabla15[[#This Row],[CARRERA]],Tabla15[[#This Row],[STATUS_01]])</f>
        <v>CARACTER EVENTUAL</v>
      </c>
      <c r="L71" s="72">
        <v>25000</v>
      </c>
      <c r="M71" s="75">
        <v>0</v>
      </c>
      <c r="N71" s="72">
        <v>760</v>
      </c>
      <c r="O71" s="72">
        <v>717.5</v>
      </c>
      <c r="P71" s="33">
        <f>Tabla15[[#This Row],[sbruto]]-Tabla15[[#This Row],[ISR]]-Tabla15[[#This Row],[SFS]]-Tabla15[[#This Row],[AFP]]-Tabla15[[#This Row],[sneto]]</f>
        <v>25</v>
      </c>
      <c r="Q71" s="33">
        <v>23497.5</v>
      </c>
      <c r="R71" s="56" t="str">
        <f>_xlfn.XLOOKUP(Tabla15[[#This Row],[cedula]],Tabla8[Numero Documento],Tabla8[Gen])</f>
        <v>M</v>
      </c>
      <c r="S71" s="56" t="str">
        <f>_xlfn.XLOOKUP(Tabla15[[#This Row],[cedula]],Tabla8[Numero Documento],Tabla8[Lugar Funciones Codigo])</f>
        <v>01.83</v>
      </c>
      <c r="T71">
        <v>1048</v>
      </c>
    </row>
    <row r="72" spans="1:20" hidden="1">
      <c r="A72" s="56" t="s">
        <v>2523</v>
      </c>
      <c r="B72" s="56" t="s">
        <v>2438</v>
      </c>
      <c r="C72" s="56" t="s">
        <v>2552</v>
      </c>
      <c r="D72" s="56" t="str">
        <f>Tabla15[[#This Row],[cedula]]&amp;Tabla15[[#This Row],[prog]]&amp;LEFT(Tabla15[[#This Row],[TIPO]],3)</f>
        <v>0270028219301SEG</v>
      </c>
      <c r="E72" s="56" t="str">
        <f>_xlfn.XLOOKUP(Tabla15[[#This Row],[cedula]],Tabla8[Numero Documento],Tabla8[Empleado])</f>
        <v>HENRRI CARPIO DE JESUS</v>
      </c>
      <c r="F72" s="56" t="str">
        <f>_xlfn.XLOOKUP(Tabla15[[#This Row],[cedula]],Tabla8[Numero Documento],Tabla8[Cargo])</f>
        <v>SEGURIDAD MILITAR</v>
      </c>
      <c r="G72" s="56" t="str">
        <f>_xlfn.XLOOKUP(Tabla15[[#This Row],[cedula]],Tabla8[Numero Documento],Tabla8[Lugar de Funciones])</f>
        <v>MINISTERIO DE CULTURA</v>
      </c>
      <c r="H72" s="107" t="s">
        <v>244</v>
      </c>
      <c r="I72" s="78">
        <f>_xlfn.XLOOKUP(Tabla15[[#This Row],[cedula]],TCARRERA[CEDULA],TCARRERA[CATEGORIA DEL SERVIDOR],0)</f>
        <v>0</v>
      </c>
      <c r="J7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2" s="56" t="str">
        <f>IF(ISTEXT(Tabla15[[#This Row],[CARRERA]]),Tabla15[[#This Row],[CARRERA]],Tabla15[[#This Row],[STATUS_01]])</f>
        <v>SEGURIDAD</v>
      </c>
      <c r="L72" s="72">
        <v>25000</v>
      </c>
      <c r="M72" s="76">
        <v>0</v>
      </c>
      <c r="N72" s="72">
        <v>0</v>
      </c>
      <c r="O72" s="72">
        <v>0</v>
      </c>
      <c r="P72" s="33">
        <f>Tabla15[[#This Row],[sbruto]]-Tabla15[[#This Row],[ISR]]-Tabla15[[#This Row],[SFS]]-Tabla15[[#This Row],[AFP]]-Tabla15[[#This Row],[sneto]]</f>
        <v>0</v>
      </c>
      <c r="Q72" s="33">
        <v>25000</v>
      </c>
      <c r="R72" s="56" t="str">
        <f>_xlfn.XLOOKUP(Tabla15[[#This Row],[cedula]],Tabla8[Numero Documento],Tabla8[Gen])</f>
        <v>M</v>
      </c>
      <c r="S72" s="56" t="str">
        <f>_xlfn.XLOOKUP(Tabla15[[#This Row],[cedula]],Tabla8[Numero Documento],Tabla8[Lugar Funciones Codigo])</f>
        <v>01.83</v>
      </c>
      <c r="T72">
        <v>1153</v>
      </c>
    </row>
    <row r="73" spans="1:20" hidden="1">
      <c r="A73" s="56" t="s">
        <v>2523</v>
      </c>
      <c r="B73" s="56" t="s">
        <v>2440</v>
      </c>
      <c r="C73" s="56" t="s">
        <v>2552</v>
      </c>
      <c r="D73" s="56" t="str">
        <f>Tabla15[[#This Row],[cedula]]&amp;Tabla15[[#This Row],[prog]]&amp;LEFT(Tabla15[[#This Row],[TIPO]],3)</f>
        <v>4022140439101SEG</v>
      </c>
      <c r="E73" s="56" t="str">
        <f>_xlfn.XLOOKUP(Tabla15[[#This Row],[cedula]],Tabla8[Numero Documento],Tabla8[Empleado])</f>
        <v>JANLE CATANO BERROA</v>
      </c>
      <c r="F73" s="56" t="str">
        <f>_xlfn.XLOOKUP(Tabla15[[#This Row],[cedula]],Tabla8[Numero Documento],Tabla8[Cargo])</f>
        <v>SEGURIDAD MILITAR</v>
      </c>
      <c r="G73" s="56" t="str">
        <f>_xlfn.XLOOKUP(Tabla15[[#This Row],[cedula]],Tabla8[Numero Documento],Tabla8[Lugar de Funciones])</f>
        <v>MINISTERIO DE CULTURA</v>
      </c>
      <c r="H73" s="107" t="s">
        <v>244</v>
      </c>
      <c r="I73" s="78">
        <f>_xlfn.XLOOKUP(Tabla15[[#This Row],[cedula]],TCARRERA[CEDULA],TCARRERA[CATEGORIA DEL SERVIDOR],0)</f>
        <v>0</v>
      </c>
      <c r="J7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3" s="56" t="str">
        <f>IF(ISTEXT(Tabla15[[#This Row],[CARRERA]]),Tabla15[[#This Row],[CARRERA]],Tabla15[[#This Row],[STATUS_01]])</f>
        <v>SEGURIDAD</v>
      </c>
      <c r="L73" s="72">
        <v>25000</v>
      </c>
      <c r="M73" s="75">
        <v>0</v>
      </c>
      <c r="N73" s="72">
        <v>0</v>
      </c>
      <c r="O73" s="72">
        <v>0</v>
      </c>
      <c r="P73" s="33">
        <f>Tabla15[[#This Row],[sbruto]]-Tabla15[[#This Row],[ISR]]-Tabla15[[#This Row],[SFS]]-Tabla15[[#This Row],[AFP]]-Tabla15[[#This Row],[sneto]]</f>
        <v>0</v>
      </c>
      <c r="Q73" s="33">
        <v>25000</v>
      </c>
      <c r="R73" s="56" t="str">
        <f>_xlfn.XLOOKUP(Tabla15[[#This Row],[cedula]],Tabla8[Numero Documento],Tabla8[Gen])</f>
        <v>M</v>
      </c>
      <c r="S73" s="56" t="str">
        <f>_xlfn.XLOOKUP(Tabla15[[#This Row],[cedula]],Tabla8[Numero Documento],Tabla8[Lugar Funciones Codigo])</f>
        <v>01.83</v>
      </c>
      <c r="T73">
        <v>1158</v>
      </c>
    </row>
    <row r="74" spans="1:20" hidden="1">
      <c r="A74" s="56" t="s">
        <v>2522</v>
      </c>
      <c r="B74" s="56" t="s">
        <v>1959</v>
      </c>
      <c r="C74" s="56" t="s">
        <v>2552</v>
      </c>
      <c r="D74" s="56" t="str">
        <f>Tabla15[[#This Row],[cedula]]&amp;Tabla15[[#This Row],[prog]]&amp;LEFT(Tabla15[[#This Row],[TIPO]],3)</f>
        <v>0250041720501FIJ</v>
      </c>
      <c r="E74" s="56" t="str">
        <f>_xlfn.XLOOKUP(Tabla15[[#This Row],[cedula]],Tabla8[Numero Documento],Tabla8[Empleado])</f>
        <v>RAUL ALBERTO CAMPECHANO JIMENEZ</v>
      </c>
      <c r="F74" s="56" t="str">
        <f>_xlfn.XLOOKUP(Tabla15[[#This Row],[cedula]],Tabla8[Numero Documento],Tabla8[Cargo])</f>
        <v>AUXILIAR BIBLIOTECA</v>
      </c>
      <c r="G74" s="56" t="str">
        <f>_xlfn.XLOOKUP(Tabla15[[#This Row],[cedula]],Tabla8[Numero Documento],Tabla8[Lugar de Funciones])</f>
        <v>MINISTERIO DE CULTURA</v>
      </c>
      <c r="H74" s="107" t="s">
        <v>11</v>
      </c>
      <c r="I74" s="78">
        <f>_xlfn.XLOOKUP(Tabla15[[#This Row],[cedula]],TCARRERA[CEDULA],TCARRERA[CATEGORIA DEL SERVIDOR],0)</f>
        <v>0</v>
      </c>
      <c r="J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" s="56" t="str">
        <f>IF(ISTEXT(Tabla15[[#This Row],[CARRERA]]),Tabla15[[#This Row],[CARRERA]],Tabla15[[#This Row],[STATUS_01]])</f>
        <v>FIJO</v>
      </c>
      <c r="L74" s="72">
        <v>25000</v>
      </c>
      <c r="M74" s="73">
        <v>0</v>
      </c>
      <c r="N74" s="72">
        <v>760</v>
      </c>
      <c r="O74" s="72">
        <v>717.5</v>
      </c>
      <c r="P74" s="33">
        <f>Tabla15[[#This Row],[sbruto]]-Tabla15[[#This Row],[ISR]]-Tabla15[[#This Row],[SFS]]-Tabla15[[#This Row],[AFP]]-Tabla15[[#This Row],[sneto]]</f>
        <v>7727.59</v>
      </c>
      <c r="Q74" s="33">
        <v>15794.91</v>
      </c>
      <c r="R74" s="56" t="str">
        <f>_xlfn.XLOOKUP(Tabla15[[#This Row],[cedula]],Tabla8[Numero Documento],Tabla8[Gen])</f>
        <v>M</v>
      </c>
      <c r="S74" s="56" t="str">
        <f>_xlfn.XLOOKUP(Tabla15[[#This Row],[cedula]],Tabla8[Numero Documento],Tabla8[Lugar Funciones Codigo])</f>
        <v>01.83</v>
      </c>
      <c r="T74">
        <v>317</v>
      </c>
    </row>
    <row r="75" spans="1:20" hidden="1">
      <c r="A75" s="56" t="s">
        <v>2522</v>
      </c>
      <c r="B75" s="56" t="s">
        <v>1978</v>
      </c>
      <c r="C75" s="56" t="s">
        <v>2552</v>
      </c>
      <c r="D75" s="56" t="str">
        <f>Tabla15[[#This Row],[cedula]]&amp;Tabla15[[#This Row],[prog]]&amp;LEFT(Tabla15[[#This Row],[TIPO]],3)</f>
        <v>0010038506101FIJ</v>
      </c>
      <c r="E75" s="56" t="str">
        <f>_xlfn.XLOOKUP(Tabla15[[#This Row],[cedula]],Tabla8[Numero Documento],Tabla8[Empleado])</f>
        <v>SHEILA SOLEDAD REYES GONZALEZ</v>
      </c>
      <c r="F75" s="56" t="str">
        <f>_xlfn.XLOOKUP(Tabla15[[#This Row],[cedula]],Tabla8[Numero Documento],Tabla8[Cargo])</f>
        <v>VIGILANTE DE SALON</v>
      </c>
      <c r="G75" s="56" t="str">
        <f>_xlfn.XLOOKUP(Tabla15[[#This Row],[cedula]],Tabla8[Numero Documento],Tabla8[Lugar de Funciones])</f>
        <v>MINISTERIO DE CULTURA</v>
      </c>
      <c r="H75" s="107" t="s">
        <v>11</v>
      </c>
      <c r="I75" s="78">
        <f>_xlfn.XLOOKUP(Tabla15[[#This Row],[cedula]],TCARRERA[CEDULA],TCARRERA[CATEGORIA DEL SERVIDOR],0)</f>
        <v>0</v>
      </c>
      <c r="J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6" t="str">
        <f>IF(ISTEXT(Tabla15[[#This Row],[CARRERA]]),Tabla15[[#This Row],[CARRERA]],Tabla15[[#This Row],[STATUS_01]])</f>
        <v>ESTATUTO SIMPLIFICADO</v>
      </c>
      <c r="L75" s="72">
        <v>25000</v>
      </c>
      <c r="M75" s="76">
        <v>0</v>
      </c>
      <c r="N75" s="75">
        <v>760</v>
      </c>
      <c r="O75" s="75">
        <v>717.5</v>
      </c>
      <c r="P75" s="33">
        <f>Tabla15[[#This Row],[sbruto]]-Tabla15[[#This Row],[ISR]]-Tabla15[[#This Row],[SFS]]-Tabla15[[#This Row],[AFP]]-Tabla15[[#This Row],[sneto]]</f>
        <v>4123</v>
      </c>
      <c r="Q75" s="33">
        <v>19399.5</v>
      </c>
      <c r="R75" s="56" t="str">
        <f>_xlfn.XLOOKUP(Tabla15[[#This Row],[cedula]],Tabla8[Numero Documento],Tabla8[Gen])</f>
        <v>F</v>
      </c>
      <c r="S75" s="56" t="str">
        <f>_xlfn.XLOOKUP(Tabla15[[#This Row],[cedula]],Tabla8[Numero Documento],Tabla8[Lugar Funciones Codigo])</f>
        <v>01.83</v>
      </c>
      <c r="T75">
        <v>340</v>
      </c>
    </row>
    <row r="76" spans="1:20" hidden="1">
      <c r="A76" s="99" t="s">
        <v>2523</v>
      </c>
      <c r="B76" s="99" t="s">
        <v>5819</v>
      </c>
      <c r="C76" s="99" t="s">
        <v>2552</v>
      </c>
      <c r="D76" s="99" t="str">
        <f>Tabla15[[#This Row],[cedula]]&amp;Tabla15[[#This Row],[prog]]&amp;LEFT(Tabla15[[#This Row],[TIPO]],3)</f>
        <v>2230132098601SEG</v>
      </c>
      <c r="E76" s="99" t="str">
        <f>_xlfn.XLOOKUP(Tabla15[[#This Row],[cedula]],Tabla8[Numero Documento],Tabla8[Empleado])</f>
        <v>VERONICA PEREZ FERNANDEZ</v>
      </c>
      <c r="F76" s="100" t="str">
        <f>_xlfn.XLOOKUP(Tabla15[[#This Row],[cedula]],Tabla8[Numero Documento],Tabla8[Cargo])</f>
        <v>SEGURIDAD MILITAR</v>
      </c>
      <c r="G76" s="100" t="str">
        <f>_xlfn.XLOOKUP(Tabla15[[#This Row],[cedula]],Tabla8[Numero Documento],Tabla8[Lugar de Funciones])</f>
        <v>MINISTERIO DE CULTURA</v>
      </c>
      <c r="H76" s="107" t="s">
        <v>244</v>
      </c>
      <c r="I76" s="102">
        <f>_xlfn.XLOOKUP(Tabla15[[#This Row],[cedula]],TCARRERA[CEDULA],TCARRERA[CATEGORIA DEL SERVIDOR],0)</f>
        <v>0</v>
      </c>
      <c r="J7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6" s="103" t="str">
        <f>IF(ISTEXT(Tabla15[[#This Row],[CARRERA]]),Tabla15[[#This Row],[CARRERA]],Tabla15[[#This Row],[STATUS_01]])</f>
        <v>SEGURIDAD</v>
      </c>
      <c r="L76" s="33">
        <v>25000</v>
      </c>
      <c r="M76" s="105">
        <v>0</v>
      </c>
      <c r="N76" s="112">
        <v>0</v>
      </c>
      <c r="O76" s="101">
        <v>0</v>
      </c>
      <c r="P76" s="33">
        <f>Tabla15[[#This Row],[sbruto]]-Tabla15[[#This Row],[ISR]]-Tabla15[[#This Row],[SFS]]-Tabla15[[#This Row],[AFP]]-Tabla15[[#This Row],[sneto]]</f>
        <v>0</v>
      </c>
      <c r="Q76" s="104">
        <v>25000</v>
      </c>
      <c r="R76" s="99" t="str">
        <f>_xlfn.XLOOKUP(Tabla15[[#This Row],[cedula]],Tabla8[Numero Documento],Tabla8[Gen])</f>
        <v>F</v>
      </c>
      <c r="S76" s="99" t="str">
        <f>_xlfn.XLOOKUP(Tabla15[[#This Row],[cedula]],Tabla8[Numero Documento],Tabla8[Lugar Funciones Codigo])</f>
        <v>01.83</v>
      </c>
      <c r="T76">
        <v>1245</v>
      </c>
    </row>
    <row r="77" spans="1:20" hidden="1">
      <c r="A77" s="99" t="s">
        <v>2523</v>
      </c>
      <c r="B77" s="99" t="s">
        <v>2502</v>
      </c>
      <c r="C77" s="99" t="s">
        <v>2552</v>
      </c>
      <c r="D77" s="99" t="str">
        <f>Tabla15[[#This Row],[cedula]]&amp;Tabla15[[#This Row],[prog]]&amp;LEFT(Tabla15[[#This Row],[TIPO]],3)</f>
        <v>4022604573601SEG</v>
      </c>
      <c r="E77" s="99" t="str">
        <f>_xlfn.XLOOKUP(Tabla15[[#This Row],[cedula]],Tabla8[Numero Documento],Tabla8[Empleado])</f>
        <v>WILSON MANUEL MARTE ESPINAL</v>
      </c>
      <c r="F77" s="100" t="str">
        <f>_xlfn.XLOOKUP(Tabla15[[#This Row],[cedula]],Tabla8[Numero Documento],Tabla8[Cargo])</f>
        <v>SEGURIDAD MILITAR</v>
      </c>
      <c r="G77" s="100" t="str">
        <f>_xlfn.XLOOKUP(Tabla15[[#This Row],[cedula]],Tabla8[Numero Documento],Tabla8[Lugar de Funciones])</f>
        <v>MINISTERIO DE CULTURA</v>
      </c>
      <c r="H77" s="108" t="s">
        <v>244</v>
      </c>
      <c r="I77" s="102">
        <f>_xlfn.XLOOKUP(Tabla15[[#This Row],[cedula]],TCARRERA[CEDULA],TCARRERA[CATEGORIA DEL SERVIDOR],0)</f>
        <v>0</v>
      </c>
      <c r="J7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103" t="str">
        <f>IF(ISTEXT(Tabla15[[#This Row],[CARRERA]]),Tabla15[[#This Row],[CARRERA]],Tabla15[[#This Row],[STATUS_01]])</f>
        <v>SEGURIDAD</v>
      </c>
      <c r="L77" s="33">
        <v>25000</v>
      </c>
      <c r="M77" s="105">
        <v>0</v>
      </c>
      <c r="N77" s="112">
        <v>0</v>
      </c>
      <c r="O77" s="101">
        <v>0</v>
      </c>
      <c r="P77" s="33">
        <f>Tabla15[[#This Row],[sbruto]]-Tabla15[[#This Row],[ISR]]-Tabla15[[#This Row],[SFS]]-Tabla15[[#This Row],[AFP]]-Tabla15[[#This Row],[sneto]]</f>
        <v>0</v>
      </c>
      <c r="Q77" s="104">
        <v>25000</v>
      </c>
      <c r="R77" s="99" t="str">
        <f>_xlfn.XLOOKUP(Tabla15[[#This Row],[cedula]],Tabla8[Numero Documento],Tabla8[Gen])</f>
        <v>M</v>
      </c>
      <c r="S77" s="99" t="str">
        <f>_xlfn.XLOOKUP(Tabla15[[#This Row],[cedula]],Tabla8[Numero Documento],Tabla8[Lugar Funciones Codigo])</f>
        <v>01.83</v>
      </c>
      <c r="T77">
        <v>1253</v>
      </c>
    </row>
    <row r="78" spans="1:20" hidden="1">
      <c r="A78" s="56" t="s">
        <v>2522</v>
      </c>
      <c r="B78" s="56" t="s">
        <v>1781</v>
      </c>
      <c r="C78" s="56" t="s">
        <v>2552</v>
      </c>
      <c r="D78" s="56" t="str">
        <f>Tabla15[[#This Row],[cedula]]&amp;Tabla15[[#This Row],[prog]]&amp;LEFT(Tabla15[[#This Row],[TIPO]],3)</f>
        <v>4022834108301FIJ</v>
      </c>
      <c r="E78" s="56" t="str">
        <f>_xlfn.XLOOKUP(Tabla15[[#This Row],[cedula]],Tabla8[Numero Documento],Tabla8[Empleado])</f>
        <v>BENY DANIEL MELENCIANO MATEO</v>
      </c>
      <c r="F78" s="56" t="str">
        <f>_xlfn.XLOOKUP(Tabla15[[#This Row],[cedula]],Tabla8[Numero Documento],Tabla8[Cargo])</f>
        <v>CAMARERO</v>
      </c>
      <c r="G78" s="56" t="str">
        <f>_xlfn.XLOOKUP(Tabla15[[#This Row],[cedula]],Tabla8[Numero Documento],Tabla8[Lugar de Funciones])</f>
        <v>MINISTERIO DE CULTURA</v>
      </c>
      <c r="H78" s="107" t="s">
        <v>11</v>
      </c>
      <c r="I78" s="78">
        <f>_xlfn.XLOOKUP(Tabla15[[#This Row],[cedula]],TCARRERA[CEDULA],TCARRERA[CATEGORIA DEL SERVIDOR],0)</f>
        <v>0</v>
      </c>
      <c r="J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6" t="str">
        <f>IF(ISTEXT(Tabla15[[#This Row],[CARRERA]]),Tabla15[[#This Row],[CARRERA]],Tabla15[[#This Row],[STATUS_01]])</f>
        <v>ESTATUTO SIMPLIFICADO</v>
      </c>
      <c r="L78" s="72">
        <v>24000</v>
      </c>
      <c r="M78" s="75">
        <v>0</v>
      </c>
      <c r="N78" s="72">
        <v>729.6</v>
      </c>
      <c r="O78" s="72">
        <v>688.8</v>
      </c>
      <c r="P78" s="33">
        <f>Tabla15[[#This Row],[sbruto]]-Tabla15[[#This Row],[ISR]]-Tabla15[[#This Row],[SFS]]-Tabla15[[#This Row],[AFP]]-Tabla15[[#This Row],[sneto]]</f>
        <v>12611.760000000002</v>
      </c>
      <c r="Q78" s="33">
        <v>9969.84</v>
      </c>
      <c r="R78" s="56" t="str">
        <f>_xlfn.XLOOKUP(Tabla15[[#This Row],[cedula]],Tabla8[Numero Documento],Tabla8[Gen])</f>
        <v>M</v>
      </c>
      <c r="S78" s="56" t="str">
        <f>_xlfn.XLOOKUP(Tabla15[[#This Row],[cedula]],Tabla8[Numero Documento],Tabla8[Lugar Funciones Codigo])</f>
        <v>01.83</v>
      </c>
      <c r="T78">
        <v>44</v>
      </c>
    </row>
    <row r="79" spans="1:20" hidden="1">
      <c r="A79" s="56" t="s">
        <v>2522</v>
      </c>
      <c r="B79" s="56" t="s">
        <v>2707</v>
      </c>
      <c r="C79" s="56" t="s">
        <v>2552</v>
      </c>
      <c r="D79" s="56" t="str">
        <f>Tabla15[[#This Row],[cedula]]&amp;Tabla15[[#This Row],[prog]]&amp;LEFT(Tabla15[[#This Row],[TIPO]],3)</f>
        <v>0011485582801FIJ</v>
      </c>
      <c r="E79" s="56" t="str">
        <f>_xlfn.XLOOKUP(Tabla15[[#This Row],[cedula]],Tabla8[Numero Documento],Tabla8[Empleado])</f>
        <v>MIGUEL ANGEL PEREZ HERNANDEZ</v>
      </c>
      <c r="F79" s="56" t="str">
        <f>_xlfn.XLOOKUP(Tabla15[[#This Row],[cedula]],Tabla8[Numero Documento],Tabla8[Cargo])</f>
        <v>CAMARERO</v>
      </c>
      <c r="G79" s="56" t="str">
        <f>_xlfn.XLOOKUP(Tabla15[[#This Row],[cedula]],Tabla8[Numero Documento],Tabla8[Lugar de Funciones])</f>
        <v>MINISTERIO DE CULTURA</v>
      </c>
      <c r="H79" s="107" t="s">
        <v>11</v>
      </c>
      <c r="I79" s="78">
        <f>_xlfn.XLOOKUP(Tabla15[[#This Row],[cedula]],TCARRERA[CEDULA],TCARRERA[CATEGORIA DEL SERVIDOR],0)</f>
        <v>0</v>
      </c>
      <c r="J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6" t="str">
        <f>IF(ISTEXT(Tabla15[[#This Row],[CARRERA]]),Tabla15[[#This Row],[CARRERA]],Tabla15[[#This Row],[STATUS_01]])</f>
        <v>ESTATUTO SIMPLIFICADO</v>
      </c>
      <c r="L79" s="72">
        <v>24000</v>
      </c>
      <c r="M79" s="73">
        <v>0</v>
      </c>
      <c r="N79" s="72">
        <v>729.6</v>
      </c>
      <c r="O79" s="72">
        <v>688.8</v>
      </c>
      <c r="P79" s="33">
        <f>Tabla15[[#This Row],[sbruto]]-Tabla15[[#This Row],[ISR]]-Tabla15[[#This Row],[SFS]]-Tabla15[[#This Row],[AFP]]-Tabla15[[#This Row],[sneto]]</f>
        <v>5071.0000000000036</v>
      </c>
      <c r="Q79" s="33">
        <v>17510.599999999999</v>
      </c>
      <c r="R79" s="56" t="str">
        <f>_xlfn.XLOOKUP(Tabla15[[#This Row],[cedula]],Tabla8[Numero Documento],Tabla8[Gen])</f>
        <v>M</v>
      </c>
      <c r="S79" s="56" t="str">
        <f>_xlfn.XLOOKUP(Tabla15[[#This Row],[cedula]],Tabla8[Numero Documento],Tabla8[Lugar Funciones Codigo])</f>
        <v>01.83</v>
      </c>
      <c r="T79">
        <v>260</v>
      </c>
    </row>
    <row r="80" spans="1:20" hidden="1">
      <c r="A80" s="56" t="s">
        <v>2522</v>
      </c>
      <c r="B80" s="56" t="s">
        <v>1127</v>
      </c>
      <c r="C80" s="56" t="s">
        <v>2552</v>
      </c>
      <c r="D80" s="56" t="str">
        <f>Tabla15[[#This Row],[cedula]]&amp;Tabla15[[#This Row],[prog]]&amp;LEFT(Tabla15[[#This Row],[TIPO]],3)</f>
        <v>0010416477701FIJ</v>
      </c>
      <c r="E80" s="56" t="str">
        <f>_xlfn.XLOOKUP(Tabla15[[#This Row],[cedula]],Tabla8[Numero Documento],Tabla8[Empleado])</f>
        <v>JUANA ELOISA VENTURA CAMACHO</v>
      </c>
      <c r="F80" s="56" t="str">
        <f>_xlfn.XLOOKUP(Tabla15[[#This Row],[cedula]],Tabla8[Numero Documento],Tabla8[Cargo])</f>
        <v>SECRETARIA AUXILIAR</v>
      </c>
      <c r="G80" s="56" t="str">
        <f>_xlfn.XLOOKUP(Tabla15[[#This Row],[cedula]],Tabla8[Numero Documento],Tabla8[Lugar de Funciones])</f>
        <v>MINISTERIO DE CULTURA</v>
      </c>
      <c r="H80" s="107" t="s">
        <v>11</v>
      </c>
      <c r="I80" s="78" t="str">
        <f>_xlfn.XLOOKUP(Tabla15[[#This Row],[cedula]],TCARRERA[CEDULA],TCARRERA[CATEGORIA DEL SERVIDOR],0)</f>
        <v>CARRERA ADMINISTRATIVA</v>
      </c>
      <c r="J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6" t="str">
        <f>IF(ISTEXT(Tabla15[[#This Row],[CARRERA]]),Tabla15[[#This Row],[CARRERA]],Tabla15[[#This Row],[STATUS_01]])</f>
        <v>CARRERA ADMINISTRATIVA</v>
      </c>
      <c r="L80" s="72">
        <v>22000</v>
      </c>
      <c r="M80" s="76">
        <v>0</v>
      </c>
      <c r="N80" s="75">
        <v>668.8</v>
      </c>
      <c r="O80" s="75">
        <v>631.4</v>
      </c>
      <c r="P80" s="33">
        <f>Tabla15[[#This Row],[sbruto]]-Tabla15[[#This Row],[ISR]]-Tabla15[[#This Row],[SFS]]-Tabla15[[#This Row],[AFP]]-Tabla15[[#This Row],[sneto]]</f>
        <v>3471</v>
      </c>
      <c r="Q80" s="33">
        <v>17228.8</v>
      </c>
      <c r="R80" s="56" t="str">
        <f>_xlfn.XLOOKUP(Tabla15[[#This Row],[cedula]],Tabla8[Numero Documento],Tabla8[Gen])</f>
        <v>F</v>
      </c>
      <c r="S80" s="56" t="str">
        <f>_xlfn.XLOOKUP(Tabla15[[#This Row],[cedula]],Tabla8[Numero Documento],Tabla8[Lugar Funciones Codigo])</f>
        <v>01.83</v>
      </c>
      <c r="T80">
        <v>187</v>
      </c>
    </row>
    <row r="81" spans="1:20" hidden="1">
      <c r="A81" s="56" t="s">
        <v>2522</v>
      </c>
      <c r="B81" s="56" t="s">
        <v>1911</v>
      </c>
      <c r="C81" s="56" t="s">
        <v>2552</v>
      </c>
      <c r="D81" s="56" t="str">
        <f>Tabla15[[#This Row],[cedula]]&amp;Tabla15[[#This Row],[prog]]&amp;LEFT(Tabla15[[#This Row],[TIPO]],3)</f>
        <v>0540137813701FIJ</v>
      </c>
      <c r="E81" s="56" t="str">
        <f>_xlfn.XLOOKUP(Tabla15[[#This Row],[cedula]],Tabla8[Numero Documento],Tabla8[Empleado])</f>
        <v>MARIELA TERESA GUZMAN ACOSTA</v>
      </c>
      <c r="F81" s="56" t="str">
        <f>_xlfn.XLOOKUP(Tabla15[[#This Row],[cedula]],Tabla8[Numero Documento],Tabla8[Cargo])</f>
        <v>SECRETARIA</v>
      </c>
      <c r="G81" s="56" t="str">
        <f>_xlfn.XLOOKUP(Tabla15[[#This Row],[cedula]],Tabla8[Numero Documento],Tabla8[Lugar de Funciones])</f>
        <v>MINISTERIO DE CULTURA</v>
      </c>
      <c r="H81" s="107" t="s">
        <v>11</v>
      </c>
      <c r="I81" s="78">
        <f>_xlfn.XLOOKUP(Tabla15[[#This Row],[cedula]],TCARRERA[CEDULA],TCARRERA[CATEGORIA DEL SERVIDOR],0)</f>
        <v>0</v>
      </c>
      <c r="J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6" t="str">
        <f>IF(ISTEXT(Tabla15[[#This Row],[CARRERA]]),Tabla15[[#This Row],[CARRERA]],Tabla15[[#This Row],[STATUS_01]])</f>
        <v>ESTATUTO SIMPLIFICADO</v>
      </c>
      <c r="L81" s="72">
        <v>22000</v>
      </c>
      <c r="M81" s="76">
        <v>0</v>
      </c>
      <c r="N81" s="72">
        <v>668.8</v>
      </c>
      <c r="O81" s="72">
        <v>631.4</v>
      </c>
      <c r="P81" s="33">
        <f>Tabla15[[#This Row],[sbruto]]-Tabla15[[#This Row],[ISR]]-Tabla15[[#This Row],[SFS]]-Tabla15[[#This Row],[AFP]]-Tabla15[[#This Row],[sneto]]</f>
        <v>1902.4500000000007</v>
      </c>
      <c r="Q81" s="33">
        <v>18797.349999999999</v>
      </c>
      <c r="R81" s="56" t="str">
        <f>_xlfn.XLOOKUP(Tabla15[[#This Row],[cedula]],Tabla8[Numero Documento],Tabla8[Gen])</f>
        <v>F</v>
      </c>
      <c r="S81" s="56" t="str">
        <f>_xlfn.XLOOKUP(Tabla15[[#This Row],[cedula]],Tabla8[Numero Documento],Tabla8[Lugar Funciones Codigo])</f>
        <v>01.83</v>
      </c>
      <c r="T81">
        <v>246</v>
      </c>
    </row>
    <row r="82" spans="1:20" hidden="1">
      <c r="A82" s="56" t="s">
        <v>2522</v>
      </c>
      <c r="B82" s="56" t="s">
        <v>1928</v>
      </c>
      <c r="C82" s="56" t="s">
        <v>2552</v>
      </c>
      <c r="D82" s="56" t="str">
        <f>Tabla15[[#This Row],[cedula]]&amp;Tabla15[[#This Row],[prog]]&amp;LEFT(Tabla15[[#This Row],[TIPO]],3)</f>
        <v>0010432854701FIJ</v>
      </c>
      <c r="E82" s="56" t="str">
        <f>_xlfn.XLOOKUP(Tabla15[[#This Row],[cedula]],Tabla8[Numero Documento],Tabla8[Empleado])</f>
        <v>NORBERTO TEJADA</v>
      </c>
      <c r="F82" s="56" t="str">
        <f>_xlfn.XLOOKUP(Tabla15[[#This Row],[cedula]],Tabla8[Numero Documento],Tabla8[Cargo])</f>
        <v>VIGILANTE</v>
      </c>
      <c r="G82" s="56" t="str">
        <f>_xlfn.XLOOKUP(Tabla15[[#This Row],[cedula]],Tabla8[Numero Documento],Tabla8[Lugar de Funciones])</f>
        <v>MINISTERIO DE CULTURA</v>
      </c>
      <c r="H82" s="107" t="s">
        <v>11</v>
      </c>
      <c r="I82" s="78">
        <f>_xlfn.XLOOKUP(Tabla15[[#This Row],[cedula]],TCARRERA[CEDULA],TCARRERA[CATEGORIA DEL SERVIDOR],0)</f>
        <v>0</v>
      </c>
      <c r="J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6" t="str">
        <f>IF(ISTEXT(Tabla15[[#This Row],[CARRERA]]),Tabla15[[#This Row],[CARRERA]],Tabla15[[#This Row],[STATUS_01]])</f>
        <v>ESTATUTO SIMPLIFICADO</v>
      </c>
      <c r="L82" s="72">
        <v>22000</v>
      </c>
      <c r="M82" s="75">
        <v>0</v>
      </c>
      <c r="N82" s="72">
        <v>668.8</v>
      </c>
      <c r="O82" s="72">
        <v>631.4</v>
      </c>
      <c r="P82" s="33">
        <f>Tabla15[[#This Row],[sbruto]]-Tabla15[[#This Row],[ISR]]-Tabla15[[#This Row],[SFS]]-Tabla15[[#This Row],[AFP]]-Tabla15[[#This Row],[sneto]]</f>
        <v>7484.5</v>
      </c>
      <c r="Q82" s="33">
        <v>13215.3</v>
      </c>
      <c r="R82" s="56" t="str">
        <f>_xlfn.XLOOKUP(Tabla15[[#This Row],[cedula]],Tabla8[Numero Documento],Tabla8[Gen])</f>
        <v>M</v>
      </c>
      <c r="S82" s="56" t="str">
        <f>_xlfn.XLOOKUP(Tabla15[[#This Row],[cedula]],Tabla8[Numero Documento],Tabla8[Lugar Funciones Codigo])</f>
        <v>01.83</v>
      </c>
      <c r="T82">
        <v>280</v>
      </c>
    </row>
    <row r="83" spans="1:20" hidden="1">
      <c r="A83" s="56" t="s">
        <v>2522</v>
      </c>
      <c r="B83" s="56" t="s">
        <v>1757</v>
      </c>
      <c r="C83" s="56" t="s">
        <v>2552</v>
      </c>
      <c r="D83" s="56" t="str">
        <f>Tabla15[[#This Row],[cedula]]&amp;Tabla15[[#This Row],[prog]]&amp;LEFT(Tabla15[[#This Row],[TIPO]],3)</f>
        <v>4023119320801FIJ</v>
      </c>
      <c r="E83" s="56" t="str">
        <f>_xlfn.XLOOKUP(Tabla15[[#This Row],[cedula]],Tabla8[Numero Documento],Tabla8[Empleado])</f>
        <v>ALAN GABRIEL CAMARENA ROMAN</v>
      </c>
      <c r="F83" s="56" t="str">
        <f>_xlfn.XLOOKUP(Tabla15[[#This Row],[cedula]],Tabla8[Numero Documento],Tabla8[Cargo])</f>
        <v>MENSAJERO INTERNO</v>
      </c>
      <c r="G83" s="56" t="str">
        <f>_xlfn.XLOOKUP(Tabla15[[#This Row],[cedula]],Tabla8[Numero Documento],Tabla8[Lugar de Funciones])</f>
        <v>MINISTERIO DE CULTURA</v>
      </c>
      <c r="H83" s="107" t="s">
        <v>11</v>
      </c>
      <c r="I83" s="78">
        <f>_xlfn.XLOOKUP(Tabla15[[#This Row],[cedula]],TCARRERA[CEDULA],TCARRERA[CATEGORIA DEL SERVIDOR],0)</f>
        <v>0</v>
      </c>
      <c r="J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6" t="str">
        <f>IF(ISTEXT(Tabla15[[#This Row],[CARRERA]]),Tabla15[[#This Row],[CARRERA]],Tabla15[[#This Row],[STATUS_01]])</f>
        <v>ESTATUTO SIMPLIFICADO</v>
      </c>
      <c r="L83" s="72">
        <v>20000</v>
      </c>
      <c r="M83" s="76">
        <v>0</v>
      </c>
      <c r="N83" s="72">
        <v>608</v>
      </c>
      <c r="O83" s="72">
        <v>574</v>
      </c>
      <c r="P83" s="33">
        <f>Tabla15[[#This Row],[sbruto]]-Tabla15[[#This Row],[ISR]]-Tabla15[[#This Row],[SFS]]-Tabla15[[#This Row],[AFP]]-Tabla15[[#This Row],[sneto]]</f>
        <v>25</v>
      </c>
      <c r="Q83" s="33">
        <v>18793</v>
      </c>
      <c r="R83" s="56" t="str">
        <f>_xlfn.XLOOKUP(Tabla15[[#This Row],[cedula]],Tabla8[Numero Documento],Tabla8[Gen])</f>
        <v>M</v>
      </c>
      <c r="S83" s="56" t="str">
        <f>_xlfn.XLOOKUP(Tabla15[[#This Row],[cedula]],Tabla8[Numero Documento],Tabla8[Lugar Funciones Codigo])</f>
        <v>01.83</v>
      </c>
      <c r="T83">
        <v>7</v>
      </c>
    </row>
    <row r="84" spans="1:20" hidden="1">
      <c r="A84" s="56" t="s">
        <v>5514</v>
      </c>
      <c r="B84" s="56" t="s">
        <v>3208</v>
      </c>
      <c r="C84" s="56" t="s">
        <v>2552</v>
      </c>
      <c r="D84" s="56" t="str">
        <f>Tabla15[[#This Row],[cedula]]&amp;Tabla15[[#This Row],[prog]]&amp;LEFT(Tabla15[[#This Row],[TIPO]],3)</f>
        <v>0011381735701CAR</v>
      </c>
      <c r="E84" s="56" t="str">
        <f>_xlfn.XLOOKUP(Tabla15[[#This Row],[cedula]],Tabla8[Numero Documento],Tabla8[Empleado])</f>
        <v>ANTONY MANUEL BAUTISTA PEREZ</v>
      </c>
      <c r="F84" s="56" t="str">
        <f>_xlfn.XLOOKUP(Tabla15[[#This Row],[cedula]],Tabla8[Numero Documento],Tabla8[Cargo])</f>
        <v>AGRIMENSOR</v>
      </c>
      <c r="G84" s="56" t="str">
        <f>_xlfn.XLOOKUP(Tabla15[[#This Row],[cedula]],Tabla8[Numero Documento],Tabla8[Lugar de Funciones])</f>
        <v>MINISTERIO DE CULTURA</v>
      </c>
      <c r="H84" s="107" t="s">
        <v>5515</v>
      </c>
      <c r="I84" s="78">
        <f>_xlfn.XLOOKUP(Tabla15[[#This Row],[cedula]],TCARRERA[CEDULA],TCARRERA[CATEGORIA DEL SERVIDOR],0)</f>
        <v>0</v>
      </c>
      <c r="J84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4" s="56" t="str">
        <f>IF(ISTEXT(Tabla15[[#This Row],[CARRERA]]),Tabla15[[#This Row],[CARRERA]],Tabla15[[#This Row],[STATUS_01]])</f>
        <v>CARACTER EVENTUAL</v>
      </c>
      <c r="L84" s="72">
        <v>20000</v>
      </c>
      <c r="M84" s="73">
        <v>0</v>
      </c>
      <c r="N84" s="72">
        <v>608</v>
      </c>
      <c r="O84" s="72">
        <v>574</v>
      </c>
      <c r="P84" s="33">
        <f>Tabla15[[#This Row],[sbruto]]-Tabla15[[#This Row],[ISR]]-Tabla15[[#This Row],[SFS]]-Tabla15[[#This Row],[AFP]]-Tabla15[[#This Row],[sneto]]</f>
        <v>25</v>
      </c>
      <c r="Q84" s="33">
        <v>18793</v>
      </c>
      <c r="R84" s="56" t="str">
        <f>_xlfn.XLOOKUP(Tabla15[[#This Row],[cedula]],Tabla8[Numero Documento],Tabla8[Gen])</f>
        <v>M</v>
      </c>
      <c r="S84" s="56" t="str">
        <f>_xlfn.XLOOKUP(Tabla15[[#This Row],[cedula]],Tabla8[Numero Documento],Tabla8[Lugar Funciones Codigo])</f>
        <v>01.83</v>
      </c>
      <c r="T84">
        <v>1045</v>
      </c>
    </row>
    <row r="85" spans="1:20" hidden="1">
      <c r="A85" s="56" t="s">
        <v>2523</v>
      </c>
      <c r="B85" s="56" t="s">
        <v>2432</v>
      </c>
      <c r="C85" s="56" t="s">
        <v>2552</v>
      </c>
      <c r="D85" s="56" t="str">
        <f>Tabla15[[#This Row],[cedula]]&amp;Tabla15[[#This Row],[prog]]&amp;LEFT(Tabla15[[#This Row],[TIPO]],3)</f>
        <v>0011179264401SEG</v>
      </c>
      <c r="E85" s="56" t="str">
        <f>_xlfn.XLOOKUP(Tabla15[[#This Row],[cedula]],Tabla8[Numero Documento],Tabla8[Empleado])</f>
        <v>FRANCISCO CONFESOR QUEVEDO OTAÑO</v>
      </c>
      <c r="F85" s="56" t="str">
        <f>_xlfn.XLOOKUP(Tabla15[[#This Row],[cedula]],Tabla8[Numero Documento],Tabla8[Cargo])</f>
        <v>SEGURIDAD MILITAR</v>
      </c>
      <c r="G85" s="56" t="str">
        <f>_xlfn.XLOOKUP(Tabla15[[#This Row],[cedula]],Tabla8[Numero Documento],Tabla8[Lugar de Funciones])</f>
        <v>MINISTERIO DE CULTURA</v>
      </c>
      <c r="H85" s="107" t="s">
        <v>244</v>
      </c>
      <c r="I85" s="78">
        <f>_xlfn.XLOOKUP(Tabla15[[#This Row],[cedula]],TCARRERA[CEDULA],TCARRERA[CATEGORIA DEL SERVIDOR],0)</f>
        <v>0</v>
      </c>
      <c r="J8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6" t="str">
        <f>IF(ISTEXT(Tabla15[[#This Row],[CARRERA]]),Tabla15[[#This Row],[CARRERA]],Tabla15[[#This Row],[STATUS_01]])</f>
        <v>SEGURIDAD</v>
      </c>
      <c r="L85" s="72">
        <v>20000</v>
      </c>
      <c r="M85" s="76">
        <v>0</v>
      </c>
      <c r="N85" s="75">
        <v>0</v>
      </c>
      <c r="O85" s="75">
        <v>0</v>
      </c>
      <c r="P85" s="33">
        <f>Tabla15[[#This Row],[sbruto]]-Tabla15[[#This Row],[ISR]]-Tabla15[[#This Row],[SFS]]-Tabla15[[#This Row],[AFP]]-Tabla15[[#This Row],[sneto]]</f>
        <v>0</v>
      </c>
      <c r="Q85" s="33">
        <v>20000</v>
      </c>
      <c r="R85" s="56" t="str">
        <f>_xlfn.XLOOKUP(Tabla15[[#This Row],[cedula]],Tabla8[Numero Documento],Tabla8[Gen])</f>
        <v>M</v>
      </c>
      <c r="S85" s="56" t="str">
        <f>_xlfn.XLOOKUP(Tabla15[[#This Row],[cedula]],Tabla8[Numero Documento],Tabla8[Lugar Funciones Codigo])</f>
        <v>01.83</v>
      </c>
      <c r="T85">
        <v>1143</v>
      </c>
    </row>
    <row r="86" spans="1:20" hidden="1">
      <c r="A86" s="56" t="s">
        <v>2523</v>
      </c>
      <c r="B86" s="56" t="s">
        <v>2443</v>
      </c>
      <c r="C86" s="56" t="s">
        <v>2552</v>
      </c>
      <c r="D86" s="56" t="str">
        <f>Tabla15[[#This Row],[cedula]]&amp;Tabla15[[#This Row],[prog]]&amp;LEFT(Tabla15[[#This Row],[TIPO]],3)</f>
        <v>2270003117601SEG</v>
      </c>
      <c r="E86" s="56" t="str">
        <f>_xlfn.XLOOKUP(Tabla15[[#This Row],[cedula]],Tabla8[Numero Documento],Tabla8[Empleado])</f>
        <v>JENNIFER SENA SEGURA</v>
      </c>
      <c r="F86" s="56" t="str">
        <f>_xlfn.XLOOKUP(Tabla15[[#This Row],[cedula]],Tabla8[Numero Documento],Tabla8[Cargo])</f>
        <v>SEGURIDAD MILITAR</v>
      </c>
      <c r="G86" s="56" t="str">
        <f>_xlfn.XLOOKUP(Tabla15[[#This Row],[cedula]],Tabla8[Numero Documento],Tabla8[Lugar de Funciones])</f>
        <v>MINISTERIO DE CULTURA</v>
      </c>
      <c r="H86" s="107" t="s">
        <v>244</v>
      </c>
      <c r="I86" s="78">
        <f>_xlfn.XLOOKUP(Tabla15[[#This Row],[cedula]],TCARRERA[CEDULA],TCARRERA[CATEGORIA DEL SERVIDOR],0)</f>
        <v>0</v>
      </c>
      <c r="J8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6" t="str">
        <f>IF(ISTEXT(Tabla15[[#This Row],[CARRERA]]),Tabla15[[#This Row],[CARRERA]],Tabla15[[#This Row],[STATUS_01]])</f>
        <v>SEGURIDAD</v>
      </c>
      <c r="L86" s="72">
        <v>20000</v>
      </c>
      <c r="M86" s="76">
        <v>0</v>
      </c>
      <c r="N86" s="72">
        <v>0</v>
      </c>
      <c r="O86" s="72">
        <v>0</v>
      </c>
      <c r="P86" s="33">
        <f>Tabla15[[#This Row],[sbruto]]-Tabla15[[#This Row],[ISR]]-Tabla15[[#This Row],[SFS]]-Tabla15[[#This Row],[AFP]]-Tabla15[[#This Row],[sneto]]</f>
        <v>0</v>
      </c>
      <c r="Q86" s="33">
        <v>20000</v>
      </c>
      <c r="R86" s="56" t="str">
        <f>_xlfn.XLOOKUP(Tabla15[[#This Row],[cedula]],Tabla8[Numero Documento],Tabla8[Gen])</f>
        <v>F</v>
      </c>
      <c r="S86" s="56" t="str">
        <f>_xlfn.XLOOKUP(Tabla15[[#This Row],[cedula]],Tabla8[Numero Documento],Tabla8[Lugar Funciones Codigo])</f>
        <v>01.83</v>
      </c>
      <c r="T86">
        <v>1160</v>
      </c>
    </row>
    <row r="87" spans="1:20" hidden="1">
      <c r="A87" s="56" t="s">
        <v>2523</v>
      </c>
      <c r="B87" s="56" t="s">
        <v>2449</v>
      </c>
      <c r="C87" s="56" t="s">
        <v>2552</v>
      </c>
      <c r="D87" s="56" t="str">
        <f>Tabla15[[#This Row],[cedula]]&amp;Tabla15[[#This Row],[prog]]&amp;LEFT(Tabla15[[#This Row],[TIPO]],3)</f>
        <v>0011801017201SEG</v>
      </c>
      <c r="E87" s="56" t="str">
        <f>_xlfn.XLOOKUP(Tabla15[[#This Row],[cedula]],Tabla8[Numero Documento],Tabla8[Empleado])</f>
        <v>JOSE DE JESUS CANDELIER PEÑA</v>
      </c>
      <c r="F87" s="56" t="str">
        <f>_xlfn.XLOOKUP(Tabla15[[#This Row],[cedula]],Tabla8[Numero Documento],Tabla8[Cargo])</f>
        <v>SEGURIDAD MILITAR</v>
      </c>
      <c r="G87" s="56" t="str">
        <f>_xlfn.XLOOKUP(Tabla15[[#This Row],[cedula]],Tabla8[Numero Documento],Tabla8[Lugar de Funciones])</f>
        <v>MINISTERIO DE CULTURA</v>
      </c>
      <c r="H87" s="107" t="s">
        <v>244</v>
      </c>
      <c r="I87" s="78">
        <f>_xlfn.XLOOKUP(Tabla15[[#This Row],[cedula]],TCARRERA[CEDULA],TCARRERA[CATEGORIA DEL SERVIDOR],0)</f>
        <v>0</v>
      </c>
      <c r="J8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6" t="str">
        <f>IF(ISTEXT(Tabla15[[#This Row],[CARRERA]]),Tabla15[[#This Row],[CARRERA]],Tabla15[[#This Row],[STATUS_01]])</f>
        <v>SEGURIDAD</v>
      </c>
      <c r="L87" s="72">
        <v>20000</v>
      </c>
      <c r="M87" s="72">
        <v>0</v>
      </c>
      <c r="N87" s="72">
        <v>0</v>
      </c>
      <c r="O87" s="72">
        <v>0</v>
      </c>
      <c r="P87" s="33">
        <f>Tabla15[[#This Row],[sbruto]]-Tabla15[[#This Row],[ISR]]-Tabla15[[#This Row],[SFS]]-Tabla15[[#This Row],[AFP]]-Tabla15[[#This Row],[sneto]]</f>
        <v>0</v>
      </c>
      <c r="Q87" s="33">
        <v>20000</v>
      </c>
      <c r="R87" s="56" t="str">
        <f>_xlfn.XLOOKUP(Tabla15[[#This Row],[cedula]],Tabla8[Numero Documento],Tabla8[Gen])</f>
        <v>M</v>
      </c>
      <c r="S87" s="56" t="str">
        <f>_xlfn.XLOOKUP(Tabla15[[#This Row],[cedula]],Tabla8[Numero Documento],Tabla8[Lugar Funciones Codigo])</f>
        <v>01.83</v>
      </c>
      <c r="T87">
        <v>1173</v>
      </c>
    </row>
    <row r="88" spans="1:20" hidden="1">
      <c r="A88" s="56" t="s">
        <v>2523</v>
      </c>
      <c r="B88" s="56" t="s">
        <v>2465</v>
      </c>
      <c r="C88" s="56" t="s">
        <v>2552</v>
      </c>
      <c r="D88" s="56" t="str">
        <f>Tabla15[[#This Row],[cedula]]&amp;Tabla15[[#This Row],[prog]]&amp;LEFT(Tabla15[[#This Row],[TIPO]],3)</f>
        <v>2250010261501SEG</v>
      </c>
      <c r="E88" s="56" t="str">
        <f>_xlfn.XLOOKUP(Tabla15[[#This Row],[cedula]],Tabla8[Numero Documento],Tabla8[Empleado])</f>
        <v>LIONAL RAFAEL NOVAS DIAZ</v>
      </c>
      <c r="F88" s="56" t="str">
        <f>_xlfn.XLOOKUP(Tabla15[[#This Row],[cedula]],Tabla8[Numero Documento],Tabla8[Cargo])</f>
        <v>SEGURIDAD MILITAR</v>
      </c>
      <c r="G88" s="56" t="str">
        <f>_xlfn.XLOOKUP(Tabla15[[#This Row],[cedula]],Tabla8[Numero Documento],Tabla8[Lugar de Funciones])</f>
        <v>MINISTERIO DE CULTURA</v>
      </c>
      <c r="H88" s="107" t="s">
        <v>244</v>
      </c>
      <c r="I88" s="78">
        <f>_xlfn.XLOOKUP(Tabla15[[#This Row],[cedula]],TCARRERA[CEDULA],TCARRERA[CATEGORIA DEL SERVIDOR],0)</f>
        <v>0</v>
      </c>
      <c r="J8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6" t="str">
        <f>IF(ISTEXT(Tabla15[[#This Row],[CARRERA]]),Tabla15[[#This Row],[CARRERA]],Tabla15[[#This Row],[STATUS_01]])</f>
        <v>SEGURIDAD</v>
      </c>
      <c r="L88" s="72">
        <v>20000</v>
      </c>
      <c r="M88" s="76">
        <v>0</v>
      </c>
      <c r="N88" s="75">
        <v>0</v>
      </c>
      <c r="O88" s="75">
        <v>0</v>
      </c>
      <c r="P88" s="33">
        <f>Tabla15[[#This Row],[sbruto]]-Tabla15[[#This Row],[ISR]]-Tabla15[[#This Row],[SFS]]-Tabla15[[#This Row],[AFP]]-Tabla15[[#This Row],[sneto]]</f>
        <v>0</v>
      </c>
      <c r="Q88" s="33">
        <v>20000</v>
      </c>
      <c r="R88" s="56" t="str">
        <f>_xlfn.XLOOKUP(Tabla15[[#This Row],[cedula]],Tabla8[Numero Documento],Tabla8[Gen])</f>
        <v>M</v>
      </c>
      <c r="S88" s="56" t="str">
        <f>_xlfn.XLOOKUP(Tabla15[[#This Row],[cedula]],Tabla8[Numero Documento],Tabla8[Lugar Funciones Codigo])</f>
        <v>01.83</v>
      </c>
      <c r="T88">
        <v>1196</v>
      </c>
    </row>
    <row r="89" spans="1:20" hidden="1">
      <c r="A89" s="56" t="s">
        <v>2523</v>
      </c>
      <c r="B89" s="56" t="s">
        <v>2477</v>
      </c>
      <c r="C89" s="56" t="s">
        <v>2552</v>
      </c>
      <c r="D89" s="56" t="str">
        <f>Tabla15[[#This Row],[cedula]]&amp;Tabla15[[#This Row],[prog]]&amp;LEFT(Tabla15[[#This Row],[TIPO]],3)</f>
        <v>0080022786001SEG</v>
      </c>
      <c r="E89" s="56" t="str">
        <f>_xlfn.XLOOKUP(Tabla15[[#This Row],[cedula]],Tabla8[Numero Documento],Tabla8[Empleado])</f>
        <v>MUSOLINE ANTONIO BURGOS</v>
      </c>
      <c r="F89" s="56" t="str">
        <f>_xlfn.XLOOKUP(Tabla15[[#This Row],[cedula]],Tabla8[Numero Documento],Tabla8[Cargo])</f>
        <v>SEGURIDAD MILITAR</v>
      </c>
      <c r="G89" s="56" t="str">
        <f>_xlfn.XLOOKUP(Tabla15[[#This Row],[cedula]],Tabla8[Numero Documento],Tabla8[Lugar de Funciones])</f>
        <v>MINISTERIO DE CULTURA</v>
      </c>
      <c r="H89" s="107" t="s">
        <v>244</v>
      </c>
      <c r="I89" s="78">
        <f>_xlfn.XLOOKUP(Tabla15[[#This Row],[cedula]],TCARRERA[CEDULA],TCARRERA[CATEGORIA DEL SERVIDOR],0)</f>
        <v>0</v>
      </c>
      <c r="J8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6" t="str">
        <f>IF(ISTEXT(Tabla15[[#This Row],[CARRERA]]),Tabla15[[#This Row],[CARRERA]],Tabla15[[#This Row],[STATUS_01]])</f>
        <v>SEGURIDAD</v>
      </c>
      <c r="L89" s="72">
        <v>20000</v>
      </c>
      <c r="M89" s="76">
        <v>0</v>
      </c>
      <c r="N89" s="72">
        <v>0</v>
      </c>
      <c r="O89" s="72">
        <v>0</v>
      </c>
      <c r="P89" s="33">
        <f>Tabla15[[#This Row],[sbruto]]-Tabla15[[#This Row],[ISR]]-Tabla15[[#This Row],[SFS]]-Tabla15[[#This Row],[AFP]]-Tabla15[[#This Row],[sneto]]</f>
        <v>0</v>
      </c>
      <c r="Q89" s="33">
        <v>20000</v>
      </c>
      <c r="R89" s="56" t="str">
        <f>_xlfn.XLOOKUP(Tabla15[[#This Row],[cedula]],Tabla8[Numero Documento],Tabla8[Gen])</f>
        <v>M</v>
      </c>
      <c r="S89" s="56" t="str">
        <f>_xlfn.XLOOKUP(Tabla15[[#This Row],[cedula]],Tabla8[Numero Documento],Tabla8[Lugar Funciones Codigo])</f>
        <v>01.83</v>
      </c>
      <c r="T89">
        <v>1217</v>
      </c>
    </row>
    <row r="90" spans="1:20" hidden="1">
      <c r="A90" s="56" t="s">
        <v>2522</v>
      </c>
      <c r="B90" s="56" t="s">
        <v>1962</v>
      </c>
      <c r="C90" s="56" t="s">
        <v>2552</v>
      </c>
      <c r="D90" s="56" t="str">
        <f>Tabla15[[#This Row],[cedula]]&amp;Tabla15[[#This Row],[prog]]&amp;LEFT(Tabla15[[#This Row],[TIPO]],3)</f>
        <v>0011086699301FIJ</v>
      </c>
      <c r="E90" s="56" t="str">
        <f>_xlfn.XLOOKUP(Tabla15[[#This Row],[cedula]],Tabla8[Numero Documento],Tabla8[Empleado])</f>
        <v>REGINA CARABALLO</v>
      </c>
      <c r="F90" s="56" t="str">
        <f>_xlfn.XLOOKUP(Tabla15[[#This Row],[cedula]],Tabla8[Numero Documento],Tabla8[Cargo])</f>
        <v>CONSERJE</v>
      </c>
      <c r="G90" s="56" t="str">
        <f>_xlfn.XLOOKUP(Tabla15[[#This Row],[cedula]],Tabla8[Numero Documento],Tabla8[Lugar de Funciones])</f>
        <v>MINISTERIO DE CULTURA</v>
      </c>
      <c r="H90" s="107" t="s">
        <v>11</v>
      </c>
      <c r="I90" s="78">
        <f>_xlfn.XLOOKUP(Tabla15[[#This Row],[cedula]],TCARRERA[CEDULA],TCARRERA[CATEGORIA DEL SERVIDOR],0)</f>
        <v>0</v>
      </c>
      <c r="J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6" t="str">
        <f>IF(ISTEXT(Tabla15[[#This Row],[CARRERA]]),Tabla15[[#This Row],[CARRERA]],Tabla15[[#This Row],[STATUS_01]])</f>
        <v>ESTATUTO SIMPLIFICADO</v>
      </c>
      <c r="L90" s="72">
        <v>20000</v>
      </c>
      <c r="M90" s="75">
        <v>0</v>
      </c>
      <c r="N90" s="72">
        <v>608</v>
      </c>
      <c r="O90" s="72">
        <v>574</v>
      </c>
      <c r="P90" s="33">
        <f>Tabla15[[#This Row],[sbruto]]-Tabla15[[#This Row],[ISR]]-Tabla15[[#This Row],[SFS]]-Tabla15[[#This Row],[AFP]]-Tabla15[[#This Row],[sneto]]</f>
        <v>14855.26</v>
      </c>
      <c r="Q90" s="33">
        <v>3962.74</v>
      </c>
      <c r="R90" s="56" t="str">
        <f>_xlfn.XLOOKUP(Tabla15[[#This Row],[cedula]],Tabla8[Numero Documento],Tabla8[Gen])</f>
        <v>F</v>
      </c>
      <c r="S90" s="56" t="str">
        <f>_xlfn.XLOOKUP(Tabla15[[#This Row],[cedula]],Tabla8[Numero Documento],Tabla8[Lugar Funciones Codigo])</f>
        <v>01.83</v>
      </c>
      <c r="T90">
        <v>320</v>
      </c>
    </row>
    <row r="91" spans="1:20" hidden="1">
      <c r="A91" s="99" t="s">
        <v>2523</v>
      </c>
      <c r="B91" s="99" t="s">
        <v>3145</v>
      </c>
      <c r="C91" s="99" t="s">
        <v>2552</v>
      </c>
      <c r="D91" s="99" t="str">
        <f>Tabla15[[#This Row],[cedula]]&amp;Tabla15[[#This Row],[prog]]&amp;LEFT(Tabla15[[#This Row],[TIPO]],3)</f>
        <v>2230104234101SEG</v>
      </c>
      <c r="E91" s="99" t="str">
        <f>_xlfn.XLOOKUP(Tabla15[[#This Row],[cedula]],Tabla8[Numero Documento],Tabla8[Empleado])</f>
        <v>SUHANNY PANIAGUA VITTINI</v>
      </c>
      <c r="F91" s="100" t="str">
        <f>_xlfn.XLOOKUP(Tabla15[[#This Row],[cedula]],Tabla8[Numero Documento],Tabla8[Cargo])</f>
        <v>SEGURIDAD MILITAR</v>
      </c>
      <c r="G91" s="100" t="str">
        <f>_xlfn.XLOOKUP(Tabla15[[#This Row],[cedula]],Tabla8[Numero Documento],Tabla8[Lugar de Funciones])</f>
        <v>MINISTERIO DE CULTURA</v>
      </c>
      <c r="H91" s="108" t="s">
        <v>244</v>
      </c>
      <c r="I91" s="102">
        <f>_xlfn.XLOOKUP(Tabla15[[#This Row],[cedula]],TCARRERA[CEDULA],TCARRERA[CATEGORIA DEL SERVIDOR],0)</f>
        <v>0</v>
      </c>
      <c r="J9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103" t="str">
        <f>IF(ISTEXT(Tabla15[[#This Row],[CARRERA]]),Tabla15[[#This Row],[CARRERA]],Tabla15[[#This Row],[STATUS_01]])</f>
        <v>SEGURIDAD</v>
      </c>
      <c r="L91" s="33">
        <v>20000</v>
      </c>
      <c r="M91" s="105">
        <v>0</v>
      </c>
      <c r="N91" s="112">
        <v>0</v>
      </c>
      <c r="O91" s="101">
        <v>0</v>
      </c>
      <c r="P91" s="33">
        <f>Tabla15[[#This Row],[sbruto]]-Tabla15[[#This Row],[ISR]]-Tabla15[[#This Row],[SFS]]-Tabla15[[#This Row],[AFP]]-Tabla15[[#This Row],[sneto]]</f>
        <v>0</v>
      </c>
      <c r="Q91" s="104">
        <v>20000</v>
      </c>
      <c r="R91" s="99" t="str">
        <f>_xlfn.XLOOKUP(Tabla15[[#This Row],[cedula]],Tabla8[Numero Documento],Tabla8[Gen])</f>
        <v>F</v>
      </c>
      <c r="S91" s="99" t="str">
        <f>_xlfn.XLOOKUP(Tabla15[[#This Row],[cedula]],Tabla8[Numero Documento],Tabla8[Lugar Funciones Codigo])</f>
        <v>01.83</v>
      </c>
      <c r="T91">
        <v>1243</v>
      </c>
    </row>
    <row r="92" spans="1:20" hidden="1">
      <c r="A92" s="56" t="s">
        <v>2522</v>
      </c>
      <c r="B92" s="56" t="s">
        <v>3134</v>
      </c>
      <c r="C92" s="56" t="s">
        <v>2552</v>
      </c>
      <c r="D92" s="56" t="str">
        <f>Tabla15[[#This Row],[cedula]]&amp;Tabla15[[#This Row],[prog]]&amp;LEFT(Tabla15[[#This Row],[TIPO]],3)</f>
        <v>0011542862501FIJ</v>
      </c>
      <c r="E92" s="56" t="str">
        <f>_xlfn.XLOOKUP(Tabla15[[#This Row],[cedula]],Tabla8[Numero Documento],Tabla8[Empleado])</f>
        <v>FRANCISCO DE LA ROSA POLANCO</v>
      </c>
      <c r="F92" s="56" t="str">
        <f>_xlfn.XLOOKUP(Tabla15[[#This Row],[cedula]],Tabla8[Numero Documento],Tabla8[Cargo])</f>
        <v>JARDINERO (A)</v>
      </c>
      <c r="G92" s="56" t="str">
        <f>_xlfn.XLOOKUP(Tabla15[[#This Row],[cedula]],Tabla8[Numero Documento],Tabla8[Lugar de Funciones])</f>
        <v>MINISTERIO DE CULTURA</v>
      </c>
      <c r="H92" s="107" t="s">
        <v>11</v>
      </c>
      <c r="I92" s="78">
        <f>_xlfn.XLOOKUP(Tabla15[[#This Row],[cedula]],TCARRERA[CEDULA],TCARRERA[CATEGORIA DEL SERVIDOR],0)</f>
        <v>0</v>
      </c>
      <c r="J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6" t="str">
        <f>IF(ISTEXT(Tabla15[[#This Row],[CARRERA]]),Tabla15[[#This Row],[CARRERA]],Tabla15[[#This Row],[STATUS_01]])</f>
        <v>ESTATUTO SIMPLIFICADO</v>
      </c>
      <c r="L92" s="72">
        <v>18000</v>
      </c>
      <c r="M92" s="75">
        <v>0</v>
      </c>
      <c r="N92" s="72">
        <v>547.20000000000005</v>
      </c>
      <c r="O92" s="72">
        <v>516.6</v>
      </c>
      <c r="P92" s="33">
        <f>Tabla15[[#This Row],[sbruto]]-Tabla15[[#This Row],[ISR]]-Tabla15[[#This Row],[SFS]]-Tabla15[[#This Row],[AFP]]-Tabla15[[#This Row],[sneto]]</f>
        <v>1071</v>
      </c>
      <c r="Q92" s="33">
        <v>15865.2</v>
      </c>
      <c r="R92" s="56" t="str">
        <f>_xlfn.XLOOKUP(Tabla15[[#This Row],[cedula]],Tabla8[Numero Documento],Tabla8[Gen])</f>
        <v>M</v>
      </c>
      <c r="S92" s="56" t="str">
        <f>_xlfn.XLOOKUP(Tabla15[[#This Row],[cedula]],Tabla8[Numero Documento],Tabla8[Lugar Funciones Codigo])</f>
        <v>01.83</v>
      </c>
      <c r="T92">
        <v>121</v>
      </c>
    </row>
    <row r="93" spans="1:20" hidden="1">
      <c r="A93" s="56" t="s">
        <v>2523</v>
      </c>
      <c r="B93" s="56" t="s">
        <v>2457</v>
      </c>
      <c r="C93" s="56" t="s">
        <v>2552</v>
      </c>
      <c r="D93" s="56" t="str">
        <f>Tabla15[[#This Row],[cedula]]&amp;Tabla15[[#This Row],[prog]]&amp;LEFT(Tabla15[[#This Row],[TIPO]],3)</f>
        <v>4022635465801SEG</v>
      </c>
      <c r="E93" s="56" t="str">
        <f>_xlfn.XLOOKUP(Tabla15[[#This Row],[cedula]],Tabla8[Numero Documento],Tabla8[Empleado])</f>
        <v>JUAN OMAR PACHECO FIGUEROA</v>
      </c>
      <c r="F93" s="56" t="str">
        <f>_xlfn.XLOOKUP(Tabla15[[#This Row],[cedula]],Tabla8[Numero Documento],Tabla8[Cargo])</f>
        <v>SEGURIDAD MILITAR</v>
      </c>
      <c r="G93" s="56" t="str">
        <f>_xlfn.XLOOKUP(Tabla15[[#This Row],[cedula]],Tabla8[Numero Documento],Tabla8[Lugar de Funciones])</f>
        <v>MINISTERIO DE CULTURA</v>
      </c>
      <c r="H93" s="107" t="s">
        <v>244</v>
      </c>
      <c r="I93" s="78">
        <f>_xlfn.XLOOKUP(Tabla15[[#This Row],[cedula]],TCARRERA[CEDULA],TCARRERA[CATEGORIA DEL SERVIDOR],0)</f>
        <v>0</v>
      </c>
      <c r="J9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56" t="str">
        <f>IF(ISTEXT(Tabla15[[#This Row],[CARRERA]]),Tabla15[[#This Row],[CARRERA]],Tabla15[[#This Row],[STATUS_01]])</f>
        <v>SEGURIDAD</v>
      </c>
      <c r="L93" s="72">
        <v>18000</v>
      </c>
      <c r="M93" s="76">
        <v>0</v>
      </c>
      <c r="N93" s="72">
        <v>0</v>
      </c>
      <c r="O93" s="72">
        <v>0</v>
      </c>
      <c r="P93" s="33">
        <f>Tabla15[[#This Row],[sbruto]]-Tabla15[[#This Row],[ISR]]-Tabla15[[#This Row],[SFS]]-Tabla15[[#This Row],[AFP]]-Tabla15[[#This Row],[sneto]]</f>
        <v>0</v>
      </c>
      <c r="Q93" s="33">
        <v>18000</v>
      </c>
      <c r="R93" s="56" t="str">
        <f>_xlfn.XLOOKUP(Tabla15[[#This Row],[cedula]],Tabla8[Numero Documento],Tabla8[Gen])</f>
        <v>M</v>
      </c>
      <c r="S93" s="56" t="str">
        <f>_xlfn.XLOOKUP(Tabla15[[#This Row],[cedula]],Tabla8[Numero Documento],Tabla8[Lugar Funciones Codigo])</f>
        <v>01.83</v>
      </c>
      <c r="T93">
        <v>1187</v>
      </c>
    </row>
    <row r="94" spans="1:20" hidden="1">
      <c r="A94" s="56" t="s">
        <v>2522</v>
      </c>
      <c r="B94" s="56" t="s">
        <v>2796</v>
      </c>
      <c r="C94" s="56" t="s">
        <v>2552</v>
      </c>
      <c r="D94" s="56" t="str">
        <f>Tabla15[[#This Row],[cedula]]&amp;Tabla15[[#This Row],[prog]]&amp;LEFT(Tabla15[[#This Row],[TIPO]],3)</f>
        <v>4021311702701FIJ</v>
      </c>
      <c r="E94" s="56" t="str">
        <f>_xlfn.XLOOKUP(Tabla15[[#This Row],[cedula]],Tabla8[Numero Documento],Tabla8[Empleado])</f>
        <v>LENIN CRUZ VARGAS</v>
      </c>
      <c r="F94" s="56" t="str">
        <f>_xlfn.XLOOKUP(Tabla15[[#This Row],[cedula]],Tabla8[Numero Documento],Tabla8[Cargo])</f>
        <v>JARDINERO (A)</v>
      </c>
      <c r="G94" s="56" t="str">
        <f>_xlfn.XLOOKUP(Tabla15[[#This Row],[cedula]],Tabla8[Numero Documento],Tabla8[Lugar de Funciones])</f>
        <v>MINISTERIO DE CULTURA</v>
      </c>
      <c r="H94" s="107" t="s">
        <v>11</v>
      </c>
      <c r="I94" s="78">
        <f>_xlfn.XLOOKUP(Tabla15[[#This Row],[cedula]],TCARRERA[CEDULA],TCARRERA[CATEGORIA DEL SERVIDOR],0)</f>
        <v>0</v>
      </c>
      <c r="J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6" t="str">
        <f>IF(ISTEXT(Tabla15[[#This Row],[CARRERA]]),Tabla15[[#This Row],[CARRERA]],Tabla15[[#This Row],[STATUS_01]])</f>
        <v>ESTATUTO SIMPLIFICADO</v>
      </c>
      <c r="L94" s="72">
        <v>18000</v>
      </c>
      <c r="M94" s="74">
        <v>0</v>
      </c>
      <c r="N94" s="72">
        <v>547.20000000000005</v>
      </c>
      <c r="O94" s="72">
        <v>516.6</v>
      </c>
      <c r="P94" s="33">
        <f>Tabla15[[#This Row],[sbruto]]-Tabla15[[#This Row],[ISR]]-Tabla15[[#This Row],[SFS]]-Tabla15[[#This Row],[AFP]]-Tabla15[[#This Row],[sneto]]</f>
        <v>25</v>
      </c>
      <c r="Q94" s="33">
        <v>16911.2</v>
      </c>
      <c r="R94" s="56" t="str">
        <f>_xlfn.XLOOKUP(Tabla15[[#This Row],[cedula]],Tabla8[Numero Documento],Tabla8[Gen])</f>
        <v>M</v>
      </c>
      <c r="S94" s="56" t="str">
        <f>_xlfn.XLOOKUP(Tabla15[[#This Row],[cedula]],Tabla8[Numero Documento],Tabla8[Lugar Funciones Codigo])</f>
        <v>01.83</v>
      </c>
      <c r="T94">
        <v>208</v>
      </c>
    </row>
    <row r="95" spans="1:20" hidden="1">
      <c r="A95" s="56" t="s">
        <v>2522</v>
      </c>
      <c r="B95" s="56" t="s">
        <v>2806</v>
      </c>
      <c r="C95" s="56" t="s">
        <v>2552</v>
      </c>
      <c r="D95" s="56" t="str">
        <f>Tabla15[[#This Row],[cedula]]&amp;Tabla15[[#This Row],[prog]]&amp;LEFT(Tabla15[[#This Row],[TIPO]],3)</f>
        <v>4022292002301FIJ</v>
      </c>
      <c r="E95" s="56" t="str">
        <f>_xlfn.XLOOKUP(Tabla15[[#This Row],[cedula]],Tabla8[Numero Documento],Tabla8[Empleado])</f>
        <v>RANDALL EMILIO GOMEZ VASQUEZ</v>
      </c>
      <c r="F95" s="56" t="str">
        <f>_xlfn.XLOOKUP(Tabla15[[#This Row],[cedula]],Tabla8[Numero Documento],Tabla8[Cargo])</f>
        <v>JARDINERO (A)</v>
      </c>
      <c r="G95" s="56" t="str">
        <f>_xlfn.XLOOKUP(Tabla15[[#This Row],[cedula]],Tabla8[Numero Documento],Tabla8[Lugar de Funciones])</f>
        <v>MINISTERIO DE CULTURA</v>
      </c>
      <c r="H95" s="107" t="s">
        <v>11</v>
      </c>
      <c r="I95" s="78">
        <f>_xlfn.XLOOKUP(Tabla15[[#This Row],[cedula]],TCARRERA[CEDULA],TCARRERA[CATEGORIA DEL SERVIDOR],0)</f>
        <v>0</v>
      </c>
      <c r="J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6" t="str">
        <f>IF(ISTEXT(Tabla15[[#This Row],[CARRERA]]),Tabla15[[#This Row],[CARRERA]],Tabla15[[#This Row],[STATUS_01]])</f>
        <v>ESTATUTO SIMPLIFICADO</v>
      </c>
      <c r="L95" s="72">
        <v>18000</v>
      </c>
      <c r="M95" s="76">
        <v>0</v>
      </c>
      <c r="N95" s="72">
        <v>547.20000000000005</v>
      </c>
      <c r="O95" s="72">
        <v>516.6</v>
      </c>
      <c r="P95" s="33">
        <f>Tabla15[[#This Row],[sbruto]]-Tabla15[[#This Row],[ISR]]-Tabla15[[#This Row],[SFS]]-Tabla15[[#This Row],[AFP]]-Tabla15[[#This Row],[sneto]]</f>
        <v>3191</v>
      </c>
      <c r="Q95" s="33">
        <v>13745.2</v>
      </c>
      <c r="R95" s="56" t="str">
        <f>_xlfn.XLOOKUP(Tabla15[[#This Row],[cedula]],Tabla8[Numero Documento],Tabla8[Gen])</f>
        <v>M</v>
      </c>
      <c r="S95" s="56" t="str">
        <f>_xlfn.XLOOKUP(Tabla15[[#This Row],[cedula]],Tabla8[Numero Documento],Tabla8[Lugar Funciones Codigo])</f>
        <v>01.83</v>
      </c>
      <c r="T95">
        <v>316</v>
      </c>
    </row>
    <row r="96" spans="1:20" hidden="1">
      <c r="A96" s="56" t="s">
        <v>2522</v>
      </c>
      <c r="B96" s="56" t="s">
        <v>1874</v>
      </c>
      <c r="C96" s="56" t="s">
        <v>2552</v>
      </c>
      <c r="D96" s="56" t="str">
        <f>Tabla15[[#This Row],[cedula]]&amp;Tabla15[[#This Row],[prog]]&amp;LEFT(Tabla15[[#This Row],[TIPO]],3)</f>
        <v>0011095356901FIJ</v>
      </c>
      <c r="E96" s="56" t="str">
        <f>_xlfn.XLOOKUP(Tabla15[[#This Row],[cedula]],Tabla8[Numero Documento],Tabla8[Empleado])</f>
        <v>JOSE OSVALDO ALMANZAR GOMEZ</v>
      </c>
      <c r="F96" s="56" t="str">
        <f>_xlfn.XLOOKUP(Tabla15[[#This Row],[cedula]],Tabla8[Numero Documento],Tabla8[Cargo])</f>
        <v>MENSAJERO</v>
      </c>
      <c r="G96" s="56" t="str">
        <f>_xlfn.XLOOKUP(Tabla15[[#This Row],[cedula]],Tabla8[Numero Documento],Tabla8[Lugar de Funciones])</f>
        <v>MINISTERIO DE CULTURA</v>
      </c>
      <c r="H96" s="107" t="s">
        <v>11</v>
      </c>
      <c r="I96" s="78">
        <f>_xlfn.XLOOKUP(Tabla15[[#This Row],[cedula]],TCARRERA[CEDULA],TCARRERA[CATEGORIA DEL SERVIDOR],0)</f>
        <v>0</v>
      </c>
      <c r="J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" s="56" t="str">
        <f>IF(ISTEXT(Tabla15[[#This Row],[CARRERA]]),Tabla15[[#This Row],[CARRERA]],Tabla15[[#This Row],[STATUS_01]])</f>
        <v>FIJO</v>
      </c>
      <c r="L96" s="72">
        <v>16500</v>
      </c>
      <c r="M96" s="75">
        <v>0</v>
      </c>
      <c r="N96" s="72">
        <v>501.6</v>
      </c>
      <c r="O96" s="72">
        <v>473.55</v>
      </c>
      <c r="P96" s="33">
        <f>Tabla15[[#This Row],[sbruto]]-Tabla15[[#This Row],[ISR]]-Tabla15[[#This Row],[SFS]]-Tabla15[[#This Row],[AFP]]-Tabla15[[#This Row],[sneto]]</f>
        <v>6025.9</v>
      </c>
      <c r="Q96" s="33">
        <v>9498.9500000000007</v>
      </c>
      <c r="R96" s="56" t="str">
        <f>_xlfn.XLOOKUP(Tabla15[[#This Row],[cedula]],Tabla8[Numero Documento],Tabla8[Gen])</f>
        <v>M</v>
      </c>
      <c r="S96" s="56" t="str">
        <f>_xlfn.XLOOKUP(Tabla15[[#This Row],[cedula]],Tabla8[Numero Documento],Tabla8[Lugar Funciones Codigo])</f>
        <v>01.83</v>
      </c>
      <c r="T96">
        <v>176</v>
      </c>
    </row>
    <row r="97" spans="1:20" hidden="1">
      <c r="A97" s="56" t="s">
        <v>2523</v>
      </c>
      <c r="B97" s="56" t="s">
        <v>5628</v>
      </c>
      <c r="C97" s="56" t="s">
        <v>2552</v>
      </c>
      <c r="D97" s="56" t="str">
        <f>Tabla15[[#This Row],[cedula]]&amp;Tabla15[[#This Row],[prog]]&amp;LEFT(Tabla15[[#This Row],[TIPO]],3)</f>
        <v>0490071708501SEG</v>
      </c>
      <c r="E97" s="56" t="str">
        <f>_xlfn.XLOOKUP(Tabla15[[#This Row],[cedula]],Tabla8[Numero Documento],Tabla8[Empleado])</f>
        <v>ALFREDO MENA VASQUEZ</v>
      </c>
      <c r="F97" s="56" t="str">
        <f>_xlfn.XLOOKUP(Tabla15[[#This Row],[cedula]],Tabla8[Numero Documento],Tabla8[Cargo])</f>
        <v>SEGURIDAD MILITAR</v>
      </c>
      <c r="G97" s="56" t="str">
        <f>_xlfn.XLOOKUP(Tabla15[[#This Row],[cedula]],Tabla8[Numero Documento],Tabla8[Lugar de Funciones])</f>
        <v>MINISTERIO DE CULTURA</v>
      </c>
      <c r="H97" s="107" t="s">
        <v>244</v>
      </c>
      <c r="I97" s="78">
        <f>_xlfn.XLOOKUP(Tabla15[[#This Row],[cedula]],TCARRERA[CEDULA],TCARRERA[CATEGORIA DEL SERVIDOR],0)</f>
        <v>0</v>
      </c>
      <c r="J9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7" s="56" t="str">
        <f>IF(ISTEXT(Tabla15[[#This Row],[CARRERA]]),Tabla15[[#This Row],[CARRERA]],Tabla15[[#This Row],[STATUS_01]])</f>
        <v>SEGURIDAD</v>
      </c>
      <c r="L97" s="72">
        <v>15000</v>
      </c>
      <c r="M97" s="76">
        <v>0</v>
      </c>
      <c r="N97" s="75">
        <v>0</v>
      </c>
      <c r="O97" s="75">
        <v>0</v>
      </c>
      <c r="P97" s="33">
        <f>Tabla15[[#This Row],[sbruto]]-Tabla15[[#This Row],[ISR]]-Tabla15[[#This Row],[SFS]]-Tabla15[[#This Row],[AFP]]-Tabla15[[#This Row],[sneto]]</f>
        <v>0</v>
      </c>
      <c r="Q97" s="33">
        <v>15000</v>
      </c>
      <c r="R97" s="56" t="str">
        <f>_xlfn.XLOOKUP(Tabla15[[#This Row],[cedula]],Tabla8[Numero Documento],Tabla8[Gen])</f>
        <v>M</v>
      </c>
      <c r="S97" s="56" t="str">
        <f>_xlfn.XLOOKUP(Tabla15[[#This Row],[cedula]],Tabla8[Numero Documento],Tabla8[Lugar Funciones Codigo])</f>
        <v>01.83</v>
      </c>
      <c r="T97">
        <v>1100</v>
      </c>
    </row>
    <row r="98" spans="1:20" hidden="1">
      <c r="A98" s="56" t="s">
        <v>2523</v>
      </c>
      <c r="B98" s="56" t="s">
        <v>2656</v>
      </c>
      <c r="C98" s="56" t="s">
        <v>2552</v>
      </c>
      <c r="D98" s="56" t="str">
        <f>Tabla15[[#This Row],[cedula]]&amp;Tabla15[[#This Row],[prog]]&amp;LEFT(Tabla15[[#This Row],[TIPO]],3)</f>
        <v>0011147265001SEG</v>
      </c>
      <c r="E98" s="56" t="str">
        <f>_xlfn.XLOOKUP(Tabla15[[#This Row],[cedula]],Tabla8[Numero Documento],Tabla8[Empleado])</f>
        <v>BERKIN RODRIGUEZ MATEO</v>
      </c>
      <c r="F98" s="56" t="str">
        <f>_xlfn.XLOOKUP(Tabla15[[#This Row],[cedula]],Tabla8[Numero Documento],Tabla8[Cargo])</f>
        <v>SEGURIDAD MILITAR</v>
      </c>
      <c r="G98" s="56" t="str">
        <f>_xlfn.XLOOKUP(Tabla15[[#This Row],[cedula]],Tabla8[Numero Documento],Tabla8[Lugar de Funciones])</f>
        <v>MINISTERIO DE CULTURA</v>
      </c>
      <c r="H98" s="107" t="s">
        <v>244</v>
      </c>
      <c r="I98" s="78">
        <f>_xlfn.XLOOKUP(Tabla15[[#This Row],[cedula]],TCARRERA[CEDULA],TCARRERA[CATEGORIA DEL SERVIDOR],0)</f>
        <v>0</v>
      </c>
      <c r="J9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6" t="str">
        <f>IF(ISTEXT(Tabla15[[#This Row],[CARRERA]]),Tabla15[[#This Row],[CARRERA]],Tabla15[[#This Row],[STATUS_01]])</f>
        <v>SEGURIDAD</v>
      </c>
      <c r="L98" s="72">
        <v>15000</v>
      </c>
      <c r="M98" s="76">
        <v>0</v>
      </c>
      <c r="N98" s="72">
        <v>0</v>
      </c>
      <c r="O98" s="72">
        <v>0</v>
      </c>
      <c r="P98" s="33">
        <f>Tabla15[[#This Row],[sbruto]]-Tabla15[[#This Row],[ISR]]-Tabla15[[#This Row],[SFS]]-Tabla15[[#This Row],[AFP]]-Tabla15[[#This Row],[sneto]]</f>
        <v>0</v>
      </c>
      <c r="Q98" s="33">
        <v>15000</v>
      </c>
      <c r="R98" s="56" t="str">
        <f>_xlfn.XLOOKUP(Tabla15[[#This Row],[cedula]],Tabla8[Numero Documento],Tabla8[Gen])</f>
        <v>M</v>
      </c>
      <c r="S98" s="56" t="str">
        <f>_xlfn.XLOOKUP(Tabla15[[#This Row],[cedula]],Tabla8[Numero Documento],Tabla8[Lugar Funciones Codigo])</f>
        <v>01.83</v>
      </c>
      <c r="T98">
        <v>1113</v>
      </c>
    </row>
    <row r="99" spans="1:20" hidden="1">
      <c r="A99" s="56" t="s">
        <v>2523</v>
      </c>
      <c r="B99" s="56" t="s">
        <v>2414</v>
      </c>
      <c r="C99" s="56" t="s">
        <v>2552</v>
      </c>
      <c r="D99" s="56" t="str">
        <f>Tabla15[[#This Row],[cedula]]&amp;Tabla15[[#This Row],[prog]]&amp;LEFT(Tabla15[[#This Row],[TIPO]],3)</f>
        <v>0160015390001SEG</v>
      </c>
      <c r="E99" s="56" t="str">
        <f>_xlfn.XLOOKUP(Tabla15[[#This Row],[cedula]],Tabla8[Numero Documento],Tabla8[Empleado])</f>
        <v>CARLOS MANUEL ALCANTARA TOLENTINO</v>
      </c>
      <c r="F99" s="56" t="str">
        <f>_xlfn.XLOOKUP(Tabla15[[#This Row],[cedula]],Tabla8[Numero Documento],Tabla8[Cargo])</f>
        <v>SEGURIDAD MILITAR</v>
      </c>
      <c r="G99" s="56" t="str">
        <f>_xlfn.XLOOKUP(Tabla15[[#This Row],[cedula]],Tabla8[Numero Documento],Tabla8[Lugar de Funciones])</f>
        <v>MINISTERIO DE CULTURA</v>
      </c>
      <c r="H99" s="107" t="s">
        <v>244</v>
      </c>
      <c r="I99" s="78">
        <f>_xlfn.XLOOKUP(Tabla15[[#This Row],[cedula]],TCARRERA[CEDULA],TCARRERA[CATEGORIA DEL SERVIDOR],0)</f>
        <v>0</v>
      </c>
      <c r="J9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6" t="str">
        <f>IF(ISTEXT(Tabla15[[#This Row],[CARRERA]]),Tabla15[[#This Row],[CARRERA]],Tabla15[[#This Row],[STATUS_01]])</f>
        <v>SEGURIDAD</v>
      </c>
      <c r="L99" s="72">
        <v>15000</v>
      </c>
      <c r="M99" s="73">
        <v>0</v>
      </c>
      <c r="N99" s="72">
        <v>0</v>
      </c>
      <c r="O99" s="72">
        <v>0</v>
      </c>
      <c r="P99" s="33">
        <f>Tabla15[[#This Row],[sbruto]]-Tabla15[[#This Row],[ISR]]-Tabla15[[#This Row],[SFS]]-Tabla15[[#This Row],[AFP]]-Tabla15[[#This Row],[sneto]]</f>
        <v>0</v>
      </c>
      <c r="Q99" s="33">
        <v>15000</v>
      </c>
      <c r="R99" s="56" t="str">
        <f>_xlfn.XLOOKUP(Tabla15[[#This Row],[cedula]],Tabla8[Numero Documento],Tabla8[Gen])</f>
        <v>M</v>
      </c>
      <c r="S99" s="56" t="str">
        <f>_xlfn.XLOOKUP(Tabla15[[#This Row],[cedula]],Tabla8[Numero Documento],Tabla8[Lugar Funciones Codigo])</f>
        <v>01.83</v>
      </c>
      <c r="T99">
        <v>1115</v>
      </c>
    </row>
    <row r="100" spans="1:20" hidden="1">
      <c r="A100" s="56" t="s">
        <v>2523</v>
      </c>
      <c r="B100" s="56" t="s">
        <v>5661</v>
      </c>
      <c r="C100" s="56" t="s">
        <v>2552</v>
      </c>
      <c r="D100" s="56" t="str">
        <f>Tabla15[[#This Row],[cedula]]&amp;Tabla15[[#This Row],[prog]]&amp;LEFT(Tabla15[[#This Row],[TIPO]],3)</f>
        <v>0010620741801SEG</v>
      </c>
      <c r="E100" s="56" t="str">
        <f>_xlfn.XLOOKUP(Tabla15[[#This Row],[cedula]],Tabla8[Numero Documento],Tabla8[Empleado])</f>
        <v>CESAR AUGUSTO VALDEZ SEVERINO</v>
      </c>
      <c r="F100" s="56" t="str">
        <f>_xlfn.XLOOKUP(Tabla15[[#This Row],[cedula]],Tabla8[Numero Documento],Tabla8[Cargo])</f>
        <v>SEGURIDAD MILITAR</v>
      </c>
      <c r="G100" s="56" t="str">
        <f>_xlfn.XLOOKUP(Tabla15[[#This Row],[cedula]],Tabla8[Numero Documento],Tabla8[Lugar de Funciones])</f>
        <v>MINISTERIO DE CULTURA</v>
      </c>
      <c r="H100" s="107" t="s">
        <v>244</v>
      </c>
      <c r="I100" s="78">
        <f>_xlfn.XLOOKUP(Tabla15[[#This Row],[cedula]],TCARRERA[CEDULA],TCARRERA[CATEGORIA DEL SERVIDOR],0)</f>
        <v>0</v>
      </c>
      <c r="J10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6" t="str">
        <f>IF(ISTEXT(Tabla15[[#This Row],[CARRERA]]),Tabla15[[#This Row],[CARRERA]],Tabla15[[#This Row],[STATUS_01]])</f>
        <v>SEGURIDAD</v>
      </c>
      <c r="L100" s="72">
        <v>15000</v>
      </c>
      <c r="M100" s="74">
        <v>0</v>
      </c>
      <c r="N100" s="72">
        <v>0</v>
      </c>
      <c r="O100" s="72">
        <v>0</v>
      </c>
      <c r="P100" s="33">
        <f>Tabla15[[#This Row],[sbruto]]-Tabla15[[#This Row],[ISR]]-Tabla15[[#This Row],[SFS]]-Tabla15[[#This Row],[AFP]]-Tabla15[[#This Row],[sneto]]</f>
        <v>0</v>
      </c>
      <c r="Q100" s="33">
        <v>15000</v>
      </c>
      <c r="R100" s="56" t="str">
        <f>_xlfn.XLOOKUP(Tabla15[[#This Row],[cedula]],Tabla8[Numero Documento],Tabla8[Gen])</f>
        <v>M</v>
      </c>
      <c r="S100" s="56" t="str">
        <f>_xlfn.XLOOKUP(Tabla15[[#This Row],[cedula]],Tabla8[Numero Documento],Tabla8[Lugar Funciones Codigo])</f>
        <v>01.83</v>
      </c>
      <c r="T100">
        <v>1124</v>
      </c>
    </row>
    <row r="101" spans="1:20" hidden="1">
      <c r="A101" s="56" t="s">
        <v>2522</v>
      </c>
      <c r="B101" s="56" t="s">
        <v>1794</v>
      </c>
      <c r="C101" s="56" t="s">
        <v>2552</v>
      </c>
      <c r="D101" s="56" t="str">
        <f>Tabla15[[#This Row],[cedula]]&amp;Tabla15[[#This Row],[prog]]&amp;LEFT(Tabla15[[#This Row],[TIPO]],3)</f>
        <v>0010572279701FIJ</v>
      </c>
      <c r="E101" s="56" t="str">
        <f>_xlfn.XLOOKUP(Tabla15[[#This Row],[cedula]],Tabla8[Numero Documento],Tabla8[Empleado])</f>
        <v>CLEOFIO ANTONIO DOÑE</v>
      </c>
      <c r="F101" s="56" t="str">
        <f>_xlfn.XLOOKUP(Tabla15[[#This Row],[cedula]],Tabla8[Numero Documento],Tabla8[Cargo])</f>
        <v>JARDINERO (A)</v>
      </c>
      <c r="G101" s="56" t="str">
        <f>_xlfn.XLOOKUP(Tabla15[[#This Row],[cedula]],Tabla8[Numero Documento],Tabla8[Lugar de Funciones])</f>
        <v>MINISTERIO DE CULTURA</v>
      </c>
      <c r="H101" s="107" t="s">
        <v>11</v>
      </c>
      <c r="I101" s="78">
        <f>_xlfn.XLOOKUP(Tabla15[[#This Row],[cedula]],TCARRERA[CEDULA],TCARRERA[CATEGORIA DEL SERVIDOR],0)</f>
        <v>0</v>
      </c>
      <c r="J1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6" t="str">
        <f>IF(ISTEXT(Tabla15[[#This Row],[CARRERA]]),Tabla15[[#This Row],[CARRERA]],Tabla15[[#This Row],[STATUS_01]])</f>
        <v>ESTATUTO SIMPLIFICADO</v>
      </c>
      <c r="L101" s="72">
        <v>15000</v>
      </c>
      <c r="M101" s="76">
        <v>0</v>
      </c>
      <c r="N101" s="72">
        <v>456</v>
      </c>
      <c r="O101" s="72">
        <v>430.5</v>
      </c>
      <c r="P101" s="33">
        <f>Tabla15[[#This Row],[sbruto]]-Tabla15[[#This Row],[ISR]]-Tabla15[[#This Row],[SFS]]-Tabla15[[#This Row],[AFP]]-Tabla15[[#This Row],[sneto]]</f>
        <v>25</v>
      </c>
      <c r="Q101" s="33">
        <v>14088.5</v>
      </c>
      <c r="R101" s="56" t="str">
        <f>_xlfn.XLOOKUP(Tabla15[[#This Row],[cedula]],Tabla8[Numero Documento],Tabla8[Gen])</f>
        <v>M</v>
      </c>
      <c r="S101" s="56" t="str">
        <f>_xlfn.XLOOKUP(Tabla15[[#This Row],[cedula]],Tabla8[Numero Documento],Tabla8[Lugar Funciones Codigo])</f>
        <v>01.83</v>
      </c>
      <c r="T101">
        <v>63</v>
      </c>
    </row>
    <row r="102" spans="1:20" hidden="1">
      <c r="A102" s="56" t="s">
        <v>2522</v>
      </c>
      <c r="B102" s="56" t="s">
        <v>1810</v>
      </c>
      <c r="C102" s="56" t="s">
        <v>2552</v>
      </c>
      <c r="D102" s="56" t="str">
        <f>Tabla15[[#This Row],[cedula]]&amp;Tabla15[[#This Row],[prog]]&amp;LEFT(Tabla15[[#This Row],[TIPO]],3)</f>
        <v>0010537170201FIJ</v>
      </c>
      <c r="E102" s="56" t="str">
        <f>_xlfn.XLOOKUP(Tabla15[[#This Row],[cedula]],Tabla8[Numero Documento],Tabla8[Empleado])</f>
        <v>DONATO SALAS</v>
      </c>
      <c r="F102" s="56" t="str">
        <f>_xlfn.XLOOKUP(Tabla15[[#This Row],[cedula]],Tabla8[Numero Documento],Tabla8[Cargo])</f>
        <v>JARDINERO (A)</v>
      </c>
      <c r="G102" s="56" t="str">
        <f>_xlfn.XLOOKUP(Tabla15[[#This Row],[cedula]],Tabla8[Numero Documento],Tabla8[Lugar de Funciones])</f>
        <v>MINISTERIO DE CULTURA</v>
      </c>
      <c r="H102" s="107" t="s">
        <v>11</v>
      </c>
      <c r="I102" s="78">
        <f>_xlfn.XLOOKUP(Tabla15[[#This Row],[cedula]],TCARRERA[CEDULA],TCARRERA[CATEGORIA DEL SERVIDOR],0)</f>
        <v>0</v>
      </c>
      <c r="J1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6" t="str">
        <f>IF(ISTEXT(Tabla15[[#This Row],[CARRERA]]),Tabla15[[#This Row],[CARRERA]],Tabla15[[#This Row],[STATUS_01]])</f>
        <v>ESTATUTO SIMPLIFICADO</v>
      </c>
      <c r="L102" s="72">
        <v>15000</v>
      </c>
      <c r="M102" s="75">
        <v>0</v>
      </c>
      <c r="N102" s="72">
        <v>456</v>
      </c>
      <c r="O102" s="72">
        <v>430.5</v>
      </c>
      <c r="P102" s="33">
        <f>Tabla15[[#This Row],[sbruto]]-Tabla15[[#This Row],[ISR]]-Tabla15[[#This Row],[SFS]]-Tabla15[[#This Row],[AFP]]-Tabla15[[#This Row],[sneto]]</f>
        <v>2071</v>
      </c>
      <c r="Q102" s="33">
        <v>12042.5</v>
      </c>
      <c r="R102" s="56" t="str">
        <f>_xlfn.XLOOKUP(Tabla15[[#This Row],[cedula]],Tabla8[Numero Documento],Tabla8[Gen])</f>
        <v>M</v>
      </c>
      <c r="S102" s="56" t="str">
        <f>_xlfn.XLOOKUP(Tabla15[[#This Row],[cedula]],Tabla8[Numero Documento],Tabla8[Lugar Funciones Codigo])</f>
        <v>01.83</v>
      </c>
      <c r="T102">
        <v>85</v>
      </c>
    </row>
    <row r="103" spans="1:20" hidden="1">
      <c r="A103" s="56" t="s">
        <v>2523</v>
      </c>
      <c r="B103" s="56" t="s">
        <v>2425</v>
      </c>
      <c r="C103" s="56" t="s">
        <v>2552</v>
      </c>
      <c r="D103" s="56" t="str">
        <f>Tabla15[[#This Row],[cedula]]&amp;Tabla15[[#This Row],[prog]]&amp;LEFT(Tabla15[[#This Row],[TIPO]],3)</f>
        <v>0520008678201SEG</v>
      </c>
      <c r="E103" s="56" t="str">
        <f>_xlfn.XLOOKUP(Tabla15[[#This Row],[cedula]],Tabla8[Numero Documento],Tabla8[Empleado])</f>
        <v>EDIS ANDRES DE LA CRUZ SEVERINO</v>
      </c>
      <c r="F103" s="56" t="str">
        <f>_xlfn.XLOOKUP(Tabla15[[#This Row],[cedula]],Tabla8[Numero Documento],Tabla8[Cargo])</f>
        <v>SEGURIDAD MILITAR</v>
      </c>
      <c r="G103" s="56" t="str">
        <f>_xlfn.XLOOKUP(Tabla15[[#This Row],[cedula]],Tabla8[Numero Documento],Tabla8[Lugar de Funciones])</f>
        <v>MINISTERIO DE CULTURA</v>
      </c>
      <c r="H103" s="107" t="s">
        <v>244</v>
      </c>
      <c r="I103" s="78">
        <f>_xlfn.XLOOKUP(Tabla15[[#This Row],[cedula]],TCARRERA[CEDULA],TCARRERA[CATEGORIA DEL SERVIDOR],0)</f>
        <v>0</v>
      </c>
      <c r="J10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6" t="str">
        <f>IF(ISTEXT(Tabla15[[#This Row],[CARRERA]]),Tabla15[[#This Row],[CARRERA]],Tabla15[[#This Row],[STATUS_01]])</f>
        <v>SEGURIDAD</v>
      </c>
      <c r="L103" s="72">
        <v>15000</v>
      </c>
      <c r="M103" s="76">
        <v>0</v>
      </c>
      <c r="N103" s="72">
        <v>0</v>
      </c>
      <c r="O103" s="72">
        <v>0</v>
      </c>
      <c r="P103" s="33">
        <f>Tabla15[[#This Row],[sbruto]]-Tabla15[[#This Row],[ISR]]-Tabla15[[#This Row],[SFS]]-Tabla15[[#This Row],[AFP]]-Tabla15[[#This Row],[sneto]]</f>
        <v>0</v>
      </c>
      <c r="Q103" s="33">
        <v>15000</v>
      </c>
      <c r="R103" s="56" t="str">
        <f>_xlfn.XLOOKUP(Tabla15[[#This Row],[cedula]],Tabla8[Numero Documento],Tabla8[Gen])</f>
        <v>M</v>
      </c>
      <c r="S103" s="56" t="str">
        <f>_xlfn.XLOOKUP(Tabla15[[#This Row],[cedula]],Tabla8[Numero Documento],Tabla8[Lugar Funciones Codigo])</f>
        <v>01.83</v>
      </c>
      <c r="T103">
        <v>1132</v>
      </c>
    </row>
    <row r="104" spans="1:20" hidden="1">
      <c r="A104" s="56" t="s">
        <v>2522</v>
      </c>
      <c r="B104" s="56" t="s">
        <v>1818</v>
      </c>
      <c r="C104" s="56" t="s">
        <v>2552</v>
      </c>
      <c r="D104" s="56" t="str">
        <f>Tabla15[[#This Row],[cedula]]&amp;Tabla15[[#This Row],[prog]]&amp;LEFT(Tabla15[[#This Row],[TIPO]],3)</f>
        <v>2250052883501FIJ</v>
      </c>
      <c r="E104" s="56" t="str">
        <f>_xlfn.XLOOKUP(Tabla15[[#This Row],[cedula]],Tabla8[Numero Documento],Tabla8[Empleado])</f>
        <v>ERNESTO DE LA CRUZ BRAZOBAN</v>
      </c>
      <c r="F104" s="56" t="str">
        <f>_xlfn.XLOOKUP(Tabla15[[#This Row],[cedula]],Tabla8[Numero Documento],Tabla8[Cargo])</f>
        <v>JARDINERO (A)</v>
      </c>
      <c r="G104" s="56" t="str">
        <f>_xlfn.XLOOKUP(Tabla15[[#This Row],[cedula]],Tabla8[Numero Documento],Tabla8[Lugar de Funciones])</f>
        <v>MINISTERIO DE CULTURA</v>
      </c>
      <c r="H104" s="107" t="s">
        <v>11</v>
      </c>
      <c r="I104" s="78">
        <f>_xlfn.XLOOKUP(Tabla15[[#This Row],[cedula]],TCARRERA[CEDULA],TCARRERA[CATEGORIA DEL SERVIDOR],0)</f>
        <v>0</v>
      </c>
      <c r="J1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" s="56" t="str">
        <f>IF(ISTEXT(Tabla15[[#This Row],[CARRERA]]),Tabla15[[#This Row],[CARRERA]],Tabla15[[#This Row],[STATUS_01]])</f>
        <v>ESTATUTO SIMPLIFICADO</v>
      </c>
      <c r="L104" s="72">
        <v>15000</v>
      </c>
      <c r="M104" s="75">
        <v>0</v>
      </c>
      <c r="N104" s="72">
        <v>456</v>
      </c>
      <c r="O104" s="72">
        <v>430.5</v>
      </c>
      <c r="P104" s="33">
        <f>Tabla15[[#This Row],[sbruto]]-Tabla15[[#This Row],[ISR]]-Tabla15[[#This Row],[SFS]]-Tabla15[[#This Row],[AFP]]-Tabla15[[#This Row],[sneto]]</f>
        <v>4033.9599999999991</v>
      </c>
      <c r="Q104" s="33">
        <v>10079.540000000001</v>
      </c>
      <c r="R104" s="56" t="str">
        <f>_xlfn.XLOOKUP(Tabla15[[#This Row],[cedula]],Tabla8[Numero Documento],Tabla8[Gen])</f>
        <v>M</v>
      </c>
      <c r="S104" s="56" t="str">
        <f>_xlfn.XLOOKUP(Tabla15[[#This Row],[cedula]],Tabla8[Numero Documento],Tabla8[Lugar Funciones Codigo])</f>
        <v>01.83</v>
      </c>
      <c r="T104">
        <v>97</v>
      </c>
    </row>
    <row r="105" spans="1:20" hidden="1">
      <c r="A105" s="56" t="s">
        <v>2522</v>
      </c>
      <c r="B105" s="56" t="s">
        <v>1834</v>
      </c>
      <c r="C105" s="56" t="s">
        <v>2552</v>
      </c>
      <c r="D105" s="56" t="str">
        <f>Tabla15[[#This Row],[cedula]]&amp;Tabla15[[#This Row],[prog]]&amp;LEFT(Tabla15[[#This Row],[TIPO]],3)</f>
        <v>4024867618701FIJ</v>
      </c>
      <c r="E105" s="56" t="str">
        <f>_xlfn.XLOOKUP(Tabla15[[#This Row],[cedula]],Tabla8[Numero Documento],Tabla8[Empleado])</f>
        <v>FRANKLIN MERAN SUERO</v>
      </c>
      <c r="F105" s="56" t="str">
        <f>_xlfn.XLOOKUP(Tabla15[[#This Row],[cedula]],Tabla8[Numero Documento],Tabla8[Cargo])</f>
        <v>JARDINERO (A)</v>
      </c>
      <c r="G105" s="56" t="str">
        <f>_xlfn.XLOOKUP(Tabla15[[#This Row],[cedula]],Tabla8[Numero Documento],Tabla8[Lugar de Funciones])</f>
        <v>MINISTERIO DE CULTURA</v>
      </c>
      <c r="H105" s="107" t="s">
        <v>11</v>
      </c>
      <c r="I105" s="78">
        <f>_xlfn.XLOOKUP(Tabla15[[#This Row],[cedula]],TCARRERA[CEDULA],TCARRERA[CATEGORIA DEL SERVIDOR],0)</f>
        <v>0</v>
      </c>
      <c r="J1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6" t="str">
        <f>IF(ISTEXT(Tabla15[[#This Row],[CARRERA]]),Tabla15[[#This Row],[CARRERA]],Tabla15[[#This Row],[STATUS_01]])</f>
        <v>ESTATUTO SIMPLIFICADO</v>
      </c>
      <c r="L105" s="72">
        <v>15000</v>
      </c>
      <c r="M105" s="76">
        <v>0</v>
      </c>
      <c r="N105" s="75">
        <v>456</v>
      </c>
      <c r="O105" s="75">
        <v>430.5</v>
      </c>
      <c r="P105" s="33">
        <f>Tabla15[[#This Row],[sbruto]]-Tabla15[[#This Row],[ISR]]-Tabla15[[#This Row],[SFS]]-Tabla15[[#This Row],[AFP]]-Tabla15[[#This Row],[sneto]]</f>
        <v>25</v>
      </c>
      <c r="Q105" s="33">
        <v>14088.5</v>
      </c>
      <c r="R105" s="56" t="str">
        <f>_xlfn.XLOOKUP(Tabla15[[#This Row],[cedula]],Tabla8[Numero Documento],Tabla8[Gen])</f>
        <v>M</v>
      </c>
      <c r="S105" s="56" t="str">
        <f>_xlfn.XLOOKUP(Tabla15[[#This Row],[cedula]],Tabla8[Numero Documento],Tabla8[Lugar Funciones Codigo])</f>
        <v>01.83</v>
      </c>
      <c r="T105">
        <v>127</v>
      </c>
    </row>
    <row r="106" spans="1:20" hidden="1">
      <c r="A106" s="56" t="s">
        <v>2523</v>
      </c>
      <c r="B106" s="56" t="s">
        <v>2439</v>
      </c>
      <c r="C106" s="56" t="s">
        <v>2552</v>
      </c>
      <c r="D106" s="56" t="str">
        <f>Tabla15[[#This Row],[cedula]]&amp;Tabla15[[#This Row],[prog]]&amp;LEFT(Tabla15[[#This Row],[TIPO]],3)</f>
        <v>0011166258101SEG</v>
      </c>
      <c r="E106" s="56" t="str">
        <f>_xlfn.XLOOKUP(Tabla15[[#This Row],[cedula]],Tabla8[Numero Documento],Tabla8[Empleado])</f>
        <v>HIPOLITO TAVERAS ROQUE</v>
      </c>
      <c r="F106" s="56" t="str">
        <f>_xlfn.XLOOKUP(Tabla15[[#This Row],[cedula]],Tabla8[Numero Documento],Tabla8[Cargo])</f>
        <v>SEGURIDAD MILITAR</v>
      </c>
      <c r="G106" s="56" t="str">
        <f>_xlfn.XLOOKUP(Tabla15[[#This Row],[cedula]],Tabla8[Numero Documento],Tabla8[Lugar de Funciones])</f>
        <v>MINISTERIO DE CULTURA</v>
      </c>
      <c r="H106" s="107" t="s">
        <v>244</v>
      </c>
      <c r="I106" s="78">
        <f>_xlfn.XLOOKUP(Tabla15[[#This Row],[cedula]],TCARRERA[CEDULA],TCARRERA[CATEGORIA DEL SERVIDOR],0)</f>
        <v>0</v>
      </c>
      <c r="J10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6" t="str">
        <f>IF(ISTEXT(Tabla15[[#This Row],[CARRERA]]),Tabla15[[#This Row],[CARRERA]],Tabla15[[#This Row],[STATUS_01]])</f>
        <v>SEGURIDAD</v>
      </c>
      <c r="L106" s="72">
        <v>15000</v>
      </c>
      <c r="M106" s="75">
        <v>0</v>
      </c>
      <c r="N106" s="72">
        <v>0</v>
      </c>
      <c r="O106" s="72">
        <v>0</v>
      </c>
      <c r="P106" s="33">
        <f>Tabla15[[#This Row],[sbruto]]-Tabla15[[#This Row],[ISR]]-Tabla15[[#This Row],[SFS]]-Tabla15[[#This Row],[AFP]]-Tabla15[[#This Row],[sneto]]</f>
        <v>0</v>
      </c>
      <c r="Q106" s="33">
        <v>15000</v>
      </c>
      <c r="R106" s="56" t="str">
        <f>_xlfn.XLOOKUP(Tabla15[[#This Row],[cedula]],Tabla8[Numero Documento],Tabla8[Gen])</f>
        <v>M</v>
      </c>
      <c r="S106" s="56" t="str">
        <f>_xlfn.XLOOKUP(Tabla15[[#This Row],[cedula]],Tabla8[Numero Documento],Tabla8[Lugar Funciones Codigo])</f>
        <v>01.83</v>
      </c>
      <c r="T106">
        <v>1154</v>
      </c>
    </row>
    <row r="107" spans="1:20" hidden="1">
      <c r="A107" s="56" t="s">
        <v>2522</v>
      </c>
      <c r="B107" s="56" t="s">
        <v>1860</v>
      </c>
      <c r="C107" s="56" t="s">
        <v>2552</v>
      </c>
      <c r="D107" s="56" t="str">
        <f>Tabla15[[#This Row],[cedula]]&amp;Tabla15[[#This Row],[prog]]&amp;LEFT(Tabla15[[#This Row],[TIPO]],3)</f>
        <v>0160018835101FIJ</v>
      </c>
      <c r="E107" s="56" t="str">
        <f>_xlfn.XLOOKUP(Tabla15[[#This Row],[cedula]],Tabla8[Numero Documento],Tabla8[Empleado])</f>
        <v>JHOSEL CESARIN SANTANA TEJEDA</v>
      </c>
      <c r="F107" s="56" t="str">
        <f>_xlfn.XLOOKUP(Tabla15[[#This Row],[cedula]],Tabla8[Numero Documento],Tabla8[Cargo])</f>
        <v>JARDINERO (A)</v>
      </c>
      <c r="G107" s="56" t="str">
        <f>_xlfn.XLOOKUP(Tabla15[[#This Row],[cedula]],Tabla8[Numero Documento],Tabla8[Lugar de Funciones])</f>
        <v>MINISTERIO DE CULTURA</v>
      </c>
      <c r="H107" s="107" t="s">
        <v>11</v>
      </c>
      <c r="I107" s="78">
        <f>_xlfn.XLOOKUP(Tabla15[[#This Row],[cedula]],TCARRERA[CEDULA],TCARRERA[CATEGORIA DEL SERVIDOR],0)</f>
        <v>0</v>
      </c>
      <c r="J1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56" t="str">
        <f>IF(ISTEXT(Tabla15[[#This Row],[CARRERA]]),Tabla15[[#This Row],[CARRERA]],Tabla15[[#This Row],[STATUS_01]])</f>
        <v>ESTATUTO SIMPLIFICADO</v>
      </c>
      <c r="L107" s="72">
        <v>15000</v>
      </c>
      <c r="M107" s="76">
        <v>0</v>
      </c>
      <c r="N107" s="72">
        <v>456</v>
      </c>
      <c r="O107" s="72">
        <v>430.5</v>
      </c>
      <c r="P107" s="33">
        <f>Tabla15[[#This Row],[sbruto]]-Tabla15[[#This Row],[ISR]]-Tabla15[[#This Row],[SFS]]-Tabla15[[#This Row],[AFP]]-Tabla15[[#This Row],[sneto]]</f>
        <v>25</v>
      </c>
      <c r="Q107" s="33">
        <v>14088.5</v>
      </c>
      <c r="R107" s="56" t="str">
        <f>_xlfn.XLOOKUP(Tabla15[[#This Row],[cedula]],Tabla8[Numero Documento],Tabla8[Gen])</f>
        <v>M</v>
      </c>
      <c r="S107" s="56" t="str">
        <f>_xlfn.XLOOKUP(Tabla15[[#This Row],[cedula]],Tabla8[Numero Documento],Tabla8[Lugar Funciones Codigo])</f>
        <v>01.83</v>
      </c>
      <c r="T107">
        <v>161</v>
      </c>
    </row>
    <row r="108" spans="1:20" hidden="1">
      <c r="A108" s="56" t="s">
        <v>2523</v>
      </c>
      <c r="B108" s="56" t="s">
        <v>2446</v>
      </c>
      <c r="C108" s="56" t="s">
        <v>2552</v>
      </c>
      <c r="D108" s="56" t="str">
        <f>Tabla15[[#This Row],[cedula]]&amp;Tabla15[[#This Row],[prog]]&amp;LEFT(Tabla15[[#This Row],[TIPO]],3)</f>
        <v>0200012262801SEG</v>
      </c>
      <c r="E108" s="56" t="str">
        <f>_xlfn.XLOOKUP(Tabla15[[#This Row],[cedula]],Tabla8[Numero Documento],Tabla8[Empleado])</f>
        <v>JOSE ALTAGRACIA MEDRANO PLATA</v>
      </c>
      <c r="F108" s="56" t="str">
        <f>_xlfn.XLOOKUP(Tabla15[[#This Row],[cedula]],Tabla8[Numero Documento],Tabla8[Cargo])</f>
        <v>SEGURIDAD MILITAR</v>
      </c>
      <c r="G108" s="56" t="str">
        <f>_xlfn.XLOOKUP(Tabla15[[#This Row],[cedula]],Tabla8[Numero Documento],Tabla8[Lugar de Funciones])</f>
        <v>MINISTERIO DE CULTURA</v>
      </c>
      <c r="H108" s="107" t="s">
        <v>244</v>
      </c>
      <c r="I108" s="78">
        <f>_xlfn.XLOOKUP(Tabla15[[#This Row],[cedula]],TCARRERA[CEDULA],TCARRERA[CATEGORIA DEL SERVIDOR],0)</f>
        <v>0</v>
      </c>
      <c r="J10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6" t="str">
        <f>IF(ISTEXT(Tabla15[[#This Row],[CARRERA]]),Tabla15[[#This Row],[CARRERA]],Tabla15[[#This Row],[STATUS_01]])</f>
        <v>SEGURIDAD</v>
      </c>
      <c r="L108" s="72">
        <v>15000</v>
      </c>
      <c r="M108" s="76">
        <v>0</v>
      </c>
      <c r="N108" s="75">
        <v>0</v>
      </c>
      <c r="O108" s="75">
        <v>0</v>
      </c>
      <c r="P108" s="33">
        <f>Tabla15[[#This Row],[sbruto]]-Tabla15[[#This Row],[ISR]]-Tabla15[[#This Row],[SFS]]-Tabla15[[#This Row],[AFP]]-Tabla15[[#This Row],[sneto]]</f>
        <v>0</v>
      </c>
      <c r="Q108" s="33">
        <v>15000</v>
      </c>
      <c r="R108" s="56" t="str">
        <f>_xlfn.XLOOKUP(Tabla15[[#This Row],[cedula]],Tabla8[Numero Documento],Tabla8[Gen])</f>
        <v>M</v>
      </c>
      <c r="S108" s="56" t="str">
        <f>_xlfn.XLOOKUP(Tabla15[[#This Row],[cedula]],Tabla8[Numero Documento],Tabla8[Lugar Funciones Codigo])</f>
        <v>01.83</v>
      </c>
      <c r="T108">
        <v>1169</v>
      </c>
    </row>
    <row r="109" spans="1:20" hidden="1">
      <c r="A109" s="56" t="s">
        <v>2522</v>
      </c>
      <c r="B109" s="56" t="s">
        <v>1125</v>
      </c>
      <c r="C109" s="56" t="s">
        <v>2552</v>
      </c>
      <c r="D109" s="56" t="str">
        <f>Tabla15[[#This Row],[cedula]]&amp;Tabla15[[#This Row],[prog]]&amp;LEFT(Tabla15[[#This Row],[TIPO]],3)</f>
        <v>0010360135701FIJ</v>
      </c>
      <c r="E109" s="56" t="str">
        <f>_xlfn.XLOOKUP(Tabla15[[#This Row],[cedula]],Tabla8[Numero Documento],Tabla8[Empleado])</f>
        <v>JUAN CARABALLO</v>
      </c>
      <c r="F109" s="56" t="str">
        <f>_xlfn.XLOOKUP(Tabla15[[#This Row],[cedula]],Tabla8[Numero Documento],Tabla8[Cargo])</f>
        <v>VIGILANTE</v>
      </c>
      <c r="G109" s="56" t="str">
        <f>_xlfn.XLOOKUP(Tabla15[[#This Row],[cedula]],Tabla8[Numero Documento],Tabla8[Lugar de Funciones])</f>
        <v>MINISTERIO DE CULTURA</v>
      </c>
      <c r="H109" s="107" t="s">
        <v>11</v>
      </c>
      <c r="I109" s="78" t="str">
        <f>_xlfn.XLOOKUP(Tabla15[[#This Row],[cedula]],TCARRERA[CEDULA],TCARRERA[CATEGORIA DEL SERVIDOR],0)</f>
        <v>CARRERA ADMINISTRATIVA</v>
      </c>
      <c r="J1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" s="56" t="str">
        <f>IF(ISTEXT(Tabla15[[#This Row],[CARRERA]]),Tabla15[[#This Row],[CARRERA]],Tabla15[[#This Row],[STATUS_01]])</f>
        <v>CARRERA ADMINISTRATIVA</v>
      </c>
      <c r="L109" s="72">
        <v>15000</v>
      </c>
      <c r="M109" s="76">
        <v>0</v>
      </c>
      <c r="N109" s="72">
        <v>456</v>
      </c>
      <c r="O109" s="72">
        <v>430.5</v>
      </c>
      <c r="P109" s="33">
        <f>Tabla15[[#This Row],[sbruto]]-Tabla15[[#This Row],[ISR]]-Tabla15[[#This Row],[SFS]]-Tabla15[[#This Row],[AFP]]-Tabla15[[#This Row],[sneto]]</f>
        <v>9748.7200000000012</v>
      </c>
      <c r="Q109" s="33">
        <v>4364.78</v>
      </c>
      <c r="R109" s="56" t="str">
        <f>_xlfn.XLOOKUP(Tabla15[[#This Row],[cedula]],Tabla8[Numero Documento],Tabla8[Gen])</f>
        <v>M</v>
      </c>
      <c r="S109" s="56" t="str">
        <f>_xlfn.XLOOKUP(Tabla15[[#This Row],[cedula]],Tabla8[Numero Documento],Tabla8[Lugar Funciones Codigo])</f>
        <v>01.83</v>
      </c>
      <c r="T109">
        <v>182</v>
      </c>
    </row>
    <row r="110" spans="1:20" hidden="1">
      <c r="A110" s="56" t="s">
        <v>2523</v>
      </c>
      <c r="B110" s="56" t="s">
        <v>5751</v>
      </c>
      <c r="C110" s="56" t="s">
        <v>2552</v>
      </c>
      <c r="D110" s="56" t="str">
        <f>Tabla15[[#This Row],[cedula]]&amp;Tabla15[[#This Row],[prog]]&amp;LEFT(Tabla15[[#This Row],[TIPO]],3)</f>
        <v>4022698351401SEG</v>
      </c>
      <c r="E110" s="56" t="str">
        <f>_xlfn.XLOOKUP(Tabla15[[#This Row],[cedula]],Tabla8[Numero Documento],Tabla8[Empleado])</f>
        <v>JULIO GARCIA CONTRERAS</v>
      </c>
      <c r="F110" s="56" t="str">
        <f>_xlfn.XLOOKUP(Tabla15[[#This Row],[cedula]],Tabla8[Numero Documento],Tabla8[Cargo])</f>
        <v>SEGURIDAD MILITAR</v>
      </c>
      <c r="G110" s="56" t="str">
        <f>_xlfn.XLOOKUP(Tabla15[[#This Row],[cedula]],Tabla8[Numero Documento],Tabla8[Lugar de Funciones])</f>
        <v>MINISTERIO DE CULTURA</v>
      </c>
      <c r="H110" s="107" t="s">
        <v>244</v>
      </c>
      <c r="I110" s="78">
        <f>_xlfn.XLOOKUP(Tabla15[[#This Row],[cedula]],TCARRERA[CEDULA],TCARRERA[CATEGORIA DEL SERVIDOR],0)</f>
        <v>0</v>
      </c>
      <c r="J11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6" t="str">
        <f>IF(ISTEXT(Tabla15[[#This Row],[CARRERA]]),Tabla15[[#This Row],[CARRERA]],Tabla15[[#This Row],[STATUS_01]])</f>
        <v>SEGURIDAD</v>
      </c>
      <c r="L110" s="72">
        <v>15000</v>
      </c>
      <c r="M110" s="73">
        <v>0</v>
      </c>
      <c r="N110" s="72">
        <v>0</v>
      </c>
      <c r="O110" s="72">
        <v>0</v>
      </c>
      <c r="P110" s="33">
        <f>Tabla15[[#This Row],[sbruto]]-Tabla15[[#This Row],[ISR]]-Tabla15[[#This Row],[SFS]]-Tabla15[[#This Row],[AFP]]-Tabla15[[#This Row],[sneto]]</f>
        <v>0</v>
      </c>
      <c r="Q110" s="33">
        <v>15000</v>
      </c>
      <c r="R110" s="56" t="str">
        <f>_xlfn.XLOOKUP(Tabla15[[#This Row],[cedula]],Tabla8[Numero Documento],Tabla8[Gen])</f>
        <v>M</v>
      </c>
      <c r="S110" s="56" t="str">
        <f>_xlfn.XLOOKUP(Tabla15[[#This Row],[cedula]],Tabla8[Numero Documento],Tabla8[Lugar Funciones Codigo])</f>
        <v>01.83</v>
      </c>
      <c r="T110">
        <v>1189</v>
      </c>
    </row>
    <row r="111" spans="1:20" hidden="1">
      <c r="A111" s="56" t="s">
        <v>2523</v>
      </c>
      <c r="B111" s="56" t="s">
        <v>2473</v>
      </c>
      <c r="C111" s="56" t="s">
        <v>2552</v>
      </c>
      <c r="D111" s="56" t="str">
        <f>Tabla15[[#This Row],[cedula]]&amp;Tabla15[[#This Row],[prog]]&amp;LEFT(Tabla15[[#This Row],[TIPO]],3)</f>
        <v>0050047280801SEG</v>
      </c>
      <c r="E111" s="56" t="str">
        <f>_xlfn.XLOOKUP(Tabla15[[#This Row],[cedula]],Tabla8[Numero Documento],Tabla8[Empleado])</f>
        <v>MARTHA PEREZ DE LOS SANTOS</v>
      </c>
      <c r="F111" s="56" t="str">
        <f>_xlfn.XLOOKUP(Tabla15[[#This Row],[cedula]],Tabla8[Numero Documento],Tabla8[Cargo])</f>
        <v>SEGURIDAD MILITAR</v>
      </c>
      <c r="G111" s="56" t="str">
        <f>_xlfn.XLOOKUP(Tabla15[[#This Row],[cedula]],Tabla8[Numero Documento],Tabla8[Lugar de Funciones])</f>
        <v>MINISTERIO DE CULTURA</v>
      </c>
      <c r="H111" s="107" t="s">
        <v>244</v>
      </c>
      <c r="I111" s="78">
        <f>_xlfn.XLOOKUP(Tabla15[[#This Row],[cedula]],TCARRERA[CEDULA],TCARRERA[CATEGORIA DEL SERVIDOR],0)</f>
        <v>0</v>
      </c>
      <c r="J111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6" t="str">
        <f>IF(ISTEXT(Tabla15[[#This Row],[CARRERA]]),Tabla15[[#This Row],[CARRERA]],Tabla15[[#This Row],[STATUS_01]])</f>
        <v>SEGURIDAD</v>
      </c>
      <c r="L111" s="72">
        <v>15000</v>
      </c>
      <c r="M111" s="73">
        <v>0</v>
      </c>
      <c r="N111" s="72">
        <v>0</v>
      </c>
      <c r="O111" s="72">
        <v>0</v>
      </c>
      <c r="P111" s="33">
        <f>Tabla15[[#This Row],[sbruto]]-Tabla15[[#This Row],[ISR]]-Tabla15[[#This Row],[SFS]]-Tabla15[[#This Row],[AFP]]-Tabla15[[#This Row],[sneto]]</f>
        <v>0</v>
      </c>
      <c r="Q111" s="33">
        <v>15000</v>
      </c>
      <c r="R111" s="56" t="str">
        <f>_xlfn.XLOOKUP(Tabla15[[#This Row],[cedula]],Tabla8[Numero Documento],Tabla8[Gen])</f>
        <v>F</v>
      </c>
      <c r="S111" s="56" t="str">
        <f>_xlfn.XLOOKUP(Tabla15[[#This Row],[cedula]],Tabla8[Numero Documento],Tabla8[Lugar Funciones Codigo])</f>
        <v>01.83</v>
      </c>
      <c r="T111">
        <v>1209</v>
      </c>
    </row>
    <row r="112" spans="1:20" hidden="1">
      <c r="A112" s="56" t="s">
        <v>2523</v>
      </c>
      <c r="B112" s="56" t="s">
        <v>2657</v>
      </c>
      <c r="C112" s="56" t="s">
        <v>2552</v>
      </c>
      <c r="D112" s="56" t="str">
        <f>Tabla15[[#This Row],[cedula]]&amp;Tabla15[[#This Row],[prog]]&amp;LEFT(Tabla15[[#This Row],[TIPO]],3)</f>
        <v>0120094555601SEG</v>
      </c>
      <c r="E112" s="56" t="str">
        <f>_xlfn.XLOOKUP(Tabla15[[#This Row],[cedula]],Tabla8[Numero Documento],Tabla8[Empleado])</f>
        <v>MARTIR ADAMES PERALTA</v>
      </c>
      <c r="F112" s="56" t="str">
        <f>_xlfn.XLOOKUP(Tabla15[[#This Row],[cedula]],Tabla8[Numero Documento],Tabla8[Cargo])</f>
        <v>SEGURIDAD MILITAR</v>
      </c>
      <c r="G112" s="56" t="str">
        <f>_xlfn.XLOOKUP(Tabla15[[#This Row],[cedula]],Tabla8[Numero Documento],Tabla8[Lugar de Funciones])</f>
        <v>MINISTERIO DE CULTURA</v>
      </c>
      <c r="H112" s="107" t="s">
        <v>244</v>
      </c>
      <c r="I112" s="78">
        <f>_xlfn.XLOOKUP(Tabla15[[#This Row],[cedula]],TCARRERA[CEDULA],TCARRERA[CATEGORIA DEL SERVIDOR],0)</f>
        <v>0</v>
      </c>
      <c r="J11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6" t="str">
        <f>IF(ISTEXT(Tabla15[[#This Row],[CARRERA]]),Tabla15[[#This Row],[CARRERA]],Tabla15[[#This Row],[STATUS_01]])</f>
        <v>SEGURIDAD</v>
      </c>
      <c r="L112" s="72">
        <v>15000</v>
      </c>
      <c r="M112" s="72">
        <v>0</v>
      </c>
      <c r="N112" s="72">
        <v>0</v>
      </c>
      <c r="O112" s="72">
        <v>0</v>
      </c>
      <c r="P112" s="33">
        <f>Tabla15[[#This Row],[sbruto]]-Tabla15[[#This Row],[ISR]]-Tabla15[[#This Row],[SFS]]-Tabla15[[#This Row],[AFP]]-Tabla15[[#This Row],[sneto]]</f>
        <v>0</v>
      </c>
      <c r="Q112" s="33">
        <v>15000</v>
      </c>
      <c r="R112" s="56" t="str">
        <f>_xlfn.XLOOKUP(Tabla15[[#This Row],[cedula]],Tabla8[Numero Documento],Tabla8[Gen])</f>
        <v>M</v>
      </c>
      <c r="S112" s="56" t="str">
        <f>_xlfn.XLOOKUP(Tabla15[[#This Row],[cedula]],Tabla8[Numero Documento],Tabla8[Lugar Funciones Codigo])</f>
        <v>01.83</v>
      </c>
      <c r="T112">
        <v>1210</v>
      </c>
    </row>
    <row r="113" spans="1:20" hidden="1">
      <c r="A113" s="56" t="s">
        <v>2523</v>
      </c>
      <c r="B113" s="56" t="s">
        <v>2476</v>
      </c>
      <c r="C113" s="56" t="s">
        <v>2552</v>
      </c>
      <c r="D113" s="56" t="str">
        <f>Tabla15[[#This Row],[cedula]]&amp;Tabla15[[#This Row],[prog]]&amp;LEFT(Tabla15[[#This Row],[TIPO]],3)</f>
        <v>0200011698401SEG</v>
      </c>
      <c r="E113" s="56" t="str">
        <f>_xlfn.XLOOKUP(Tabla15[[#This Row],[cedula]],Tabla8[Numero Documento],Tabla8[Empleado])</f>
        <v>MIGUEL ANTONIO NOVAS SAVIÑON</v>
      </c>
      <c r="F113" s="56" t="str">
        <f>_xlfn.XLOOKUP(Tabla15[[#This Row],[cedula]],Tabla8[Numero Documento],Tabla8[Cargo])</f>
        <v>SEGURIDAD MILITAR</v>
      </c>
      <c r="G113" s="56" t="str">
        <f>_xlfn.XLOOKUP(Tabla15[[#This Row],[cedula]],Tabla8[Numero Documento],Tabla8[Lugar de Funciones])</f>
        <v>MINISTERIO DE CULTURA</v>
      </c>
      <c r="H113" s="107" t="s">
        <v>244</v>
      </c>
      <c r="I113" s="78">
        <f>_xlfn.XLOOKUP(Tabla15[[#This Row],[cedula]],TCARRERA[CEDULA],TCARRERA[CATEGORIA DEL SERVIDOR],0)</f>
        <v>0</v>
      </c>
      <c r="J11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6" t="str">
        <f>IF(ISTEXT(Tabla15[[#This Row],[CARRERA]]),Tabla15[[#This Row],[CARRERA]],Tabla15[[#This Row],[STATUS_01]])</f>
        <v>SEGURIDAD</v>
      </c>
      <c r="L113" s="72">
        <v>15000</v>
      </c>
      <c r="M113" s="75">
        <v>0</v>
      </c>
      <c r="N113" s="75">
        <v>0</v>
      </c>
      <c r="O113" s="75">
        <v>0</v>
      </c>
      <c r="P113" s="33">
        <f>Tabla15[[#This Row],[sbruto]]-Tabla15[[#This Row],[ISR]]-Tabla15[[#This Row],[SFS]]-Tabla15[[#This Row],[AFP]]-Tabla15[[#This Row],[sneto]]</f>
        <v>0</v>
      </c>
      <c r="Q113" s="33">
        <v>15000</v>
      </c>
      <c r="R113" s="56" t="str">
        <f>_xlfn.XLOOKUP(Tabla15[[#This Row],[cedula]],Tabla8[Numero Documento],Tabla8[Gen])</f>
        <v>M</v>
      </c>
      <c r="S113" s="56" t="str">
        <f>_xlfn.XLOOKUP(Tabla15[[#This Row],[cedula]],Tabla8[Numero Documento],Tabla8[Lugar Funciones Codigo])</f>
        <v>01.83</v>
      </c>
      <c r="T113">
        <v>1215</v>
      </c>
    </row>
    <row r="114" spans="1:20" hidden="1">
      <c r="A114" s="56" t="s">
        <v>2522</v>
      </c>
      <c r="B114" s="56" t="s">
        <v>1151</v>
      </c>
      <c r="C114" s="56" t="s">
        <v>2552</v>
      </c>
      <c r="D114" s="56" t="str">
        <f>Tabla15[[#This Row],[cedula]]&amp;Tabla15[[#This Row],[prog]]&amp;LEFT(Tabla15[[#This Row],[TIPO]],3)</f>
        <v>0010341719201FIJ</v>
      </c>
      <c r="E114" s="56" t="str">
        <f>_xlfn.XLOOKUP(Tabla15[[#This Row],[cedula]],Tabla8[Numero Documento],Tabla8[Empleado])</f>
        <v>MODESTO ANTONIO JAVIER</v>
      </c>
      <c r="F114" s="56" t="str">
        <f>_xlfn.XLOOKUP(Tabla15[[#This Row],[cedula]],Tabla8[Numero Documento],Tabla8[Cargo])</f>
        <v>JARDINERO (A)</v>
      </c>
      <c r="G114" s="56" t="str">
        <f>_xlfn.XLOOKUP(Tabla15[[#This Row],[cedula]],Tabla8[Numero Documento],Tabla8[Lugar de Funciones])</f>
        <v>MINISTERIO DE CULTURA</v>
      </c>
      <c r="H114" s="107" t="s">
        <v>11</v>
      </c>
      <c r="I114" s="78" t="str">
        <f>_xlfn.XLOOKUP(Tabla15[[#This Row],[cedula]],TCARRERA[CEDULA],TCARRERA[CATEGORIA DEL SERVIDOR],0)</f>
        <v>CARRERA ADMINISTRATIVA</v>
      </c>
      <c r="J1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6" t="str">
        <f>IF(ISTEXT(Tabla15[[#This Row],[CARRERA]]),Tabla15[[#This Row],[CARRERA]],Tabla15[[#This Row],[STATUS_01]])</f>
        <v>CARRERA ADMINISTRATIVA</v>
      </c>
      <c r="L114" s="72">
        <v>15000</v>
      </c>
      <c r="M114" s="75">
        <v>0</v>
      </c>
      <c r="N114" s="72">
        <v>456</v>
      </c>
      <c r="O114" s="72">
        <v>430.5</v>
      </c>
      <c r="P114" s="33">
        <f>Tabla15[[#This Row],[sbruto]]-Tabla15[[#This Row],[ISR]]-Tabla15[[#This Row],[SFS]]-Tabla15[[#This Row],[AFP]]-Tabla15[[#This Row],[sneto]]</f>
        <v>8143.74</v>
      </c>
      <c r="Q114" s="33">
        <v>5969.76</v>
      </c>
      <c r="R114" s="56" t="str">
        <f>_xlfn.XLOOKUP(Tabla15[[#This Row],[cedula]],Tabla8[Numero Documento],Tabla8[Gen])</f>
        <v>M</v>
      </c>
      <c r="S114" s="56" t="str">
        <f>_xlfn.XLOOKUP(Tabla15[[#This Row],[cedula]],Tabla8[Numero Documento],Tabla8[Lugar Funciones Codigo])</f>
        <v>01.83</v>
      </c>
      <c r="T114">
        <v>268</v>
      </c>
    </row>
    <row r="115" spans="1:20" hidden="1">
      <c r="A115" s="56" t="s">
        <v>2523</v>
      </c>
      <c r="B115" s="56" t="s">
        <v>2478</v>
      </c>
      <c r="C115" s="56" t="s">
        <v>2552</v>
      </c>
      <c r="D115" s="56" t="str">
        <f>Tabla15[[#This Row],[cedula]]&amp;Tabla15[[#This Row],[prog]]&amp;LEFT(Tabla15[[#This Row],[TIPO]],3)</f>
        <v>0110029348701SEG</v>
      </c>
      <c r="E115" s="56" t="str">
        <f>_xlfn.XLOOKUP(Tabla15[[#This Row],[cedula]],Tabla8[Numero Documento],Tabla8[Empleado])</f>
        <v>NATANAEL MONTERO LEBRON</v>
      </c>
      <c r="F115" s="56" t="str">
        <f>_xlfn.XLOOKUP(Tabla15[[#This Row],[cedula]],Tabla8[Numero Documento],Tabla8[Cargo])</f>
        <v>SEGURIDAD MILITAR</v>
      </c>
      <c r="G115" s="56" t="str">
        <f>_xlfn.XLOOKUP(Tabla15[[#This Row],[cedula]],Tabla8[Numero Documento],Tabla8[Lugar de Funciones])</f>
        <v>MINISTERIO DE CULTURA</v>
      </c>
      <c r="H115" s="107" t="s">
        <v>244</v>
      </c>
      <c r="I115" s="78">
        <f>_xlfn.XLOOKUP(Tabla15[[#This Row],[cedula]],TCARRERA[CEDULA],TCARRERA[CATEGORIA DEL SERVIDOR],0)</f>
        <v>0</v>
      </c>
      <c r="J11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6" t="str">
        <f>IF(ISTEXT(Tabla15[[#This Row],[CARRERA]]),Tabla15[[#This Row],[CARRERA]],Tabla15[[#This Row],[STATUS_01]])</f>
        <v>SEGURIDAD</v>
      </c>
      <c r="L115" s="72">
        <v>15000</v>
      </c>
      <c r="M115" s="76">
        <v>0</v>
      </c>
      <c r="N115" s="72">
        <v>0</v>
      </c>
      <c r="O115" s="72">
        <v>0</v>
      </c>
      <c r="P115" s="33">
        <f>Tabla15[[#This Row],[sbruto]]-Tabla15[[#This Row],[ISR]]-Tabla15[[#This Row],[SFS]]-Tabla15[[#This Row],[AFP]]-Tabla15[[#This Row],[sneto]]</f>
        <v>0</v>
      </c>
      <c r="Q115" s="33">
        <v>15000</v>
      </c>
      <c r="R115" s="56" t="str">
        <f>_xlfn.XLOOKUP(Tabla15[[#This Row],[cedula]],Tabla8[Numero Documento],Tabla8[Gen])</f>
        <v>M</v>
      </c>
      <c r="S115" s="56" t="str">
        <f>_xlfn.XLOOKUP(Tabla15[[#This Row],[cedula]],Tabla8[Numero Documento],Tabla8[Lugar Funciones Codigo])</f>
        <v>01.83</v>
      </c>
      <c r="T115">
        <v>1219</v>
      </c>
    </row>
    <row r="116" spans="1:20" hidden="1">
      <c r="A116" s="56" t="s">
        <v>2522</v>
      </c>
      <c r="B116" s="56" t="s">
        <v>1944</v>
      </c>
      <c r="C116" s="56" t="s">
        <v>2552</v>
      </c>
      <c r="D116" s="56" t="str">
        <f>Tabla15[[#This Row],[cedula]]&amp;Tabla15[[#This Row],[prog]]&amp;LEFT(Tabla15[[#This Row],[TIPO]],3)</f>
        <v>0010912248101FIJ</v>
      </c>
      <c r="E116" s="56" t="str">
        <f>_xlfn.XLOOKUP(Tabla15[[#This Row],[cedula]],Tabla8[Numero Documento],Tabla8[Empleado])</f>
        <v>RADHAMES ROSARIO</v>
      </c>
      <c r="F116" s="56" t="str">
        <f>_xlfn.XLOOKUP(Tabla15[[#This Row],[cedula]],Tabla8[Numero Documento],Tabla8[Cargo])</f>
        <v>JARDINERO (A)</v>
      </c>
      <c r="G116" s="56" t="str">
        <f>_xlfn.XLOOKUP(Tabla15[[#This Row],[cedula]],Tabla8[Numero Documento],Tabla8[Lugar de Funciones])</f>
        <v>MINISTERIO DE CULTURA</v>
      </c>
      <c r="H116" s="107" t="s">
        <v>11</v>
      </c>
      <c r="I116" s="78">
        <f>_xlfn.XLOOKUP(Tabla15[[#This Row],[cedula]],TCARRERA[CEDULA],TCARRERA[CATEGORIA DEL SERVIDOR],0)</f>
        <v>0</v>
      </c>
      <c r="J1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56" t="str">
        <f>IF(ISTEXT(Tabla15[[#This Row],[CARRERA]]),Tabla15[[#This Row],[CARRERA]],Tabla15[[#This Row],[STATUS_01]])</f>
        <v>ESTATUTO SIMPLIFICADO</v>
      </c>
      <c r="L116" s="72">
        <v>15000</v>
      </c>
      <c r="M116" s="72">
        <v>0</v>
      </c>
      <c r="N116" s="72">
        <v>456</v>
      </c>
      <c r="O116" s="72">
        <v>430.5</v>
      </c>
      <c r="P116" s="33">
        <f>Tabla15[[#This Row],[sbruto]]-Tabla15[[#This Row],[ISR]]-Tabla15[[#This Row],[SFS]]-Tabla15[[#This Row],[AFP]]-Tabla15[[#This Row],[sneto]]</f>
        <v>7460.16</v>
      </c>
      <c r="Q116" s="33">
        <v>6653.34</v>
      </c>
      <c r="R116" s="56" t="str">
        <f>_xlfn.XLOOKUP(Tabla15[[#This Row],[cedula]],Tabla8[Numero Documento],Tabla8[Gen])</f>
        <v>M</v>
      </c>
      <c r="S116" s="56" t="str">
        <f>_xlfn.XLOOKUP(Tabla15[[#This Row],[cedula]],Tabla8[Numero Documento],Tabla8[Lugar Funciones Codigo])</f>
        <v>01.83</v>
      </c>
      <c r="T116">
        <v>300</v>
      </c>
    </row>
    <row r="117" spans="1:20" hidden="1">
      <c r="A117" s="99" t="s">
        <v>2523</v>
      </c>
      <c r="B117" s="99" t="s">
        <v>2712</v>
      </c>
      <c r="C117" s="99" t="s">
        <v>2552</v>
      </c>
      <c r="D117" s="99" t="str">
        <f>Tabla15[[#This Row],[cedula]]&amp;Tabla15[[#This Row],[prog]]&amp;LEFT(Tabla15[[#This Row],[TIPO]],3)</f>
        <v>0020095250501SEG</v>
      </c>
      <c r="E117" s="99" t="str">
        <f>_xlfn.XLOOKUP(Tabla15[[#This Row],[cedula]],Tabla8[Numero Documento],Tabla8[Empleado])</f>
        <v>RAFAEL ANTONIO DIAZ URIBE</v>
      </c>
      <c r="F117" s="100" t="str">
        <f>_xlfn.XLOOKUP(Tabla15[[#This Row],[cedula]],Tabla8[Numero Documento],Tabla8[Cargo])</f>
        <v>SEGURIDAD MILITAR</v>
      </c>
      <c r="G117" s="100" t="str">
        <f>_xlfn.XLOOKUP(Tabla15[[#This Row],[cedula]],Tabla8[Numero Documento],Tabla8[Lugar de Funciones])</f>
        <v>MINISTERIO DE CULTURA</v>
      </c>
      <c r="H117" s="108" t="s">
        <v>244</v>
      </c>
      <c r="I117" s="102">
        <f>_xlfn.XLOOKUP(Tabla15[[#This Row],[cedula]],TCARRERA[CEDULA],TCARRERA[CATEGORIA DEL SERVIDOR],0)</f>
        <v>0</v>
      </c>
      <c r="J11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103" t="str">
        <f>IF(ISTEXT(Tabla15[[#This Row],[CARRERA]]),Tabla15[[#This Row],[CARRERA]],Tabla15[[#This Row],[STATUS_01]])</f>
        <v>SEGURIDAD</v>
      </c>
      <c r="L117" s="33">
        <v>15000</v>
      </c>
      <c r="M117" s="101">
        <v>0</v>
      </c>
      <c r="N117" s="112">
        <v>0</v>
      </c>
      <c r="O117" s="101">
        <v>0</v>
      </c>
      <c r="P117" s="33">
        <f>Tabla15[[#This Row],[sbruto]]-Tabla15[[#This Row],[ISR]]-Tabla15[[#This Row],[SFS]]-Tabla15[[#This Row],[AFP]]-Tabla15[[#This Row],[sneto]]</f>
        <v>0</v>
      </c>
      <c r="Q117" s="104">
        <v>15000</v>
      </c>
      <c r="R117" s="99" t="str">
        <f>_xlfn.XLOOKUP(Tabla15[[#This Row],[cedula]],Tabla8[Numero Documento],Tabla8[Gen])</f>
        <v>M</v>
      </c>
      <c r="S117" s="99" t="str">
        <f>_xlfn.XLOOKUP(Tabla15[[#This Row],[cedula]],Tabla8[Numero Documento],Tabla8[Lugar Funciones Codigo])</f>
        <v>01.83</v>
      </c>
      <c r="T117">
        <v>1227</v>
      </c>
    </row>
    <row r="118" spans="1:20" hidden="1">
      <c r="A118" s="99" t="s">
        <v>2523</v>
      </c>
      <c r="B118" s="99" t="s">
        <v>2488</v>
      </c>
      <c r="C118" s="99" t="s">
        <v>2552</v>
      </c>
      <c r="D118" s="99" t="str">
        <f>Tabla15[[#This Row],[cedula]]&amp;Tabla15[[#This Row],[prog]]&amp;LEFT(Tabla15[[#This Row],[TIPO]],3)</f>
        <v>0280062698401SEG</v>
      </c>
      <c r="E118" s="99" t="str">
        <f>_xlfn.XLOOKUP(Tabla15[[#This Row],[cedula]],Tabla8[Numero Documento],Tabla8[Empleado])</f>
        <v>RAMON PERDOMO GONZALEZ</v>
      </c>
      <c r="F118" s="100" t="str">
        <f>_xlfn.XLOOKUP(Tabla15[[#This Row],[cedula]],Tabla8[Numero Documento],Tabla8[Cargo])</f>
        <v>SEGURIDAD MILITAR</v>
      </c>
      <c r="G118" s="100" t="str">
        <f>_xlfn.XLOOKUP(Tabla15[[#This Row],[cedula]],Tabla8[Numero Documento],Tabla8[Lugar de Funciones])</f>
        <v>MINISTERIO DE CULTURA</v>
      </c>
      <c r="H118" s="108" t="s">
        <v>244</v>
      </c>
      <c r="I118" s="102">
        <f>_xlfn.XLOOKUP(Tabla15[[#This Row],[cedula]],TCARRERA[CEDULA],TCARRERA[CATEGORIA DEL SERVIDOR],0)</f>
        <v>0</v>
      </c>
      <c r="J11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103" t="str">
        <f>IF(ISTEXT(Tabla15[[#This Row],[CARRERA]]),Tabla15[[#This Row],[CARRERA]],Tabla15[[#This Row],[STATUS_01]])</f>
        <v>SEGURIDAD</v>
      </c>
      <c r="L118" s="33">
        <v>15000</v>
      </c>
      <c r="M118" s="101">
        <v>0</v>
      </c>
      <c r="N118" s="112">
        <v>0</v>
      </c>
      <c r="O118" s="101">
        <v>0</v>
      </c>
      <c r="P118" s="33">
        <f>Tabla15[[#This Row],[sbruto]]-Tabla15[[#This Row],[ISR]]-Tabla15[[#This Row],[SFS]]-Tabla15[[#This Row],[AFP]]-Tabla15[[#This Row],[sneto]]</f>
        <v>0</v>
      </c>
      <c r="Q118" s="104">
        <v>15000</v>
      </c>
      <c r="R118" s="99" t="str">
        <f>_xlfn.XLOOKUP(Tabla15[[#This Row],[cedula]],Tabla8[Numero Documento],Tabla8[Gen])</f>
        <v>M</v>
      </c>
      <c r="S118" s="99" t="str">
        <f>_xlfn.XLOOKUP(Tabla15[[#This Row],[cedula]],Tabla8[Numero Documento],Tabla8[Lugar Funciones Codigo])</f>
        <v>01.83</v>
      </c>
      <c r="T118">
        <v>1231</v>
      </c>
    </row>
    <row r="119" spans="1:20" hidden="1">
      <c r="A119" s="56" t="s">
        <v>2522</v>
      </c>
      <c r="B119" s="56" t="s">
        <v>1963</v>
      </c>
      <c r="C119" s="56" t="s">
        <v>2552</v>
      </c>
      <c r="D119" s="56" t="str">
        <f>Tabla15[[#This Row],[cedula]]&amp;Tabla15[[#This Row],[prog]]&amp;LEFT(Tabla15[[#This Row],[TIPO]],3)</f>
        <v>4023793886101FIJ</v>
      </c>
      <c r="E119" s="56" t="str">
        <f>_xlfn.XLOOKUP(Tabla15[[#This Row],[cedula]],Tabla8[Numero Documento],Tabla8[Empleado])</f>
        <v>REINY VLADIMIR MOQUETE CUELLO</v>
      </c>
      <c r="F119" s="56" t="str">
        <f>_xlfn.XLOOKUP(Tabla15[[#This Row],[cedula]],Tabla8[Numero Documento],Tabla8[Cargo])</f>
        <v>JARDINERO (A)</v>
      </c>
      <c r="G119" s="56" t="str">
        <f>_xlfn.XLOOKUP(Tabla15[[#This Row],[cedula]],Tabla8[Numero Documento],Tabla8[Lugar de Funciones])</f>
        <v>MINISTERIO DE CULTURA</v>
      </c>
      <c r="H119" s="107" t="s">
        <v>11</v>
      </c>
      <c r="I119" s="78">
        <f>_xlfn.XLOOKUP(Tabla15[[#This Row],[cedula]],TCARRERA[CEDULA],TCARRERA[CATEGORIA DEL SERVIDOR],0)</f>
        <v>0</v>
      </c>
      <c r="J1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" s="56" t="str">
        <f>IF(ISTEXT(Tabla15[[#This Row],[CARRERA]]),Tabla15[[#This Row],[CARRERA]],Tabla15[[#This Row],[STATUS_01]])</f>
        <v>ESTATUTO SIMPLIFICADO</v>
      </c>
      <c r="L119" s="72">
        <v>15000</v>
      </c>
      <c r="M119" s="75">
        <v>0</v>
      </c>
      <c r="N119" s="72">
        <v>456</v>
      </c>
      <c r="O119" s="72">
        <v>430.5</v>
      </c>
      <c r="P119" s="33">
        <f>Tabla15[[#This Row],[sbruto]]-Tabla15[[#This Row],[ISR]]-Tabla15[[#This Row],[SFS]]-Tabla15[[#This Row],[AFP]]-Tabla15[[#This Row],[sneto]]</f>
        <v>4820.17</v>
      </c>
      <c r="Q119" s="33">
        <v>9293.33</v>
      </c>
      <c r="R119" s="56" t="str">
        <f>_xlfn.XLOOKUP(Tabla15[[#This Row],[cedula]],Tabla8[Numero Documento],Tabla8[Gen])</f>
        <v>M</v>
      </c>
      <c r="S119" s="56" t="str">
        <f>_xlfn.XLOOKUP(Tabla15[[#This Row],[cedula]],Tabla8[Numero Documento],Tabla8[Lugar Funciones Codigo])</f>
        <v>01.83</v>
      </c>
      <c r="T119">
        <v>321</v>
      </c>
    </row>
    <row r="120" spans="1:20" hidden="1">
      <c r="A120" s="99" t="s">
        <v>2523</v>
      </c>
      <c r="B120" s="99" t="s">
        <v>2490</v>
      </c>
      <c r="C120" s="99" t="s">
        <v>2552</v>
      </c>
      <c r="D120" s="99" t="str">
        <f>Tabla15[[#This Row],[cedula]]&amp;Tabla15[[#This Row],[prog]]&amp;LEFT(Tabla15[[#This Row],[TIPO]],3)</f>
        <v>0830001722801SEG</v>
      </c>
      <c r="E120" s="99" t="str">
        <f>_xlfn.XLOOKUP(Tabla15[[#This Row],[cedula]],Tabla8[Numero Documento],Tabla8[Empleado])</f>
        <v>RODOLFO URIBE GERMAN</v>
      </c>
      <c r="F120" s="100" t="str">
        <f>_xlfn.XLOOKUP(Tabla15[[#This Row],[cedula]],Tabla8[Numero Documento],Tabla8[Cargo])</f>
        <v>SEGURIDAD MILITAR</v>
      </c>
      <c r="G120" s="100" t="str">
        <f>_xlfn.XLOOKUP(Tabla15[[#This Row],[cedula]],Tabla8[Numero Documento],Tabla8[Lugar de Funciones])</f>
        <v>MINISTERIO DE CULTURA</v>
      </c>
      <c r="H120" s="108" t="s">
        <v>244</v>
      </c>
      <c r="I120" s="102">
        <f>_xlfn.XLOOKUP(Tabla15[[#This Row],[cedula]],TCARRERA[CEDULA],TCARRERA[CATEGORIA DEL SERVIDOR],0)</f>
        <v>0</v>
      </c>
      <c r="J12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103" t="str">
        <f>IF(ISTEXT(Tabla15[[#This Row],[CARRERA]]),Tabla15[[#This Row],[CARRERA]],Tabla15[[#This Row],[STATUS_01]])</f>
        <v>SEGURIDAD</v>
      </c>
      <c r="L120" s="33">
        <v>15000</v>
      </c>
      <c r="M120" s="105">
        <v>0</v>
      </c>
      <c r="N120" s="112">
        <v>0</v>
      </c>
      <c r="O120" s="101">
        <v>0</v>
      </c>
      <c r="P120" s="33">
        <f>Tabla15[[#This Row],[sbruto]]-Tabla15[[#This Row],[ISR]]-Tabla15[[#This Row],[SFS]]-Tabla15[[#This Row],[AFP]]-Tabla15[[#This Row],[sneto]]</f>
        <v>0</v>
      </c>
      <c r="Q120" s="104">
        <v>15000</v>
      </c>
      <c r="R120" s="99" t="str">
        <f>_xlfn.XLOOKUP(Tabla15[[#This Row],[cedula]],Tabla8[Numero Documento],Tabla8[Gen])</f>
        <v>M</v>
      </c>
      <c r="S120" s="99" t="str">
        <f>_xlfn.XLOOKUP(Tabla15[[#This Row],[cedula]],Tabla8[Numero Documento],Tabla8[Lugar Funciones Codigo])</f>
        <v>01.83</v>
      </c>
      <c r="T120">
        <v>1237</v>
      </c>
    </row>
    <row r="121" spans="1:20" hidden="1">
      <c r="A121" s="99" t="s">
        <v>2523</v>
      </c>
      <c r="B121" s="99" t="s">
        <v>2493</v>
      </c>
      <c r="C121" s="99" t="s">
        <v>2552</v>
      </c>
      <c r="D121" s="99" t="str">
        <f>Tabla15[[#This Row],[cedula]]&amp;Tabla15[[#This Row],[prog]]&amp;LEFT(Tabla15[[#This Row],[TIPO]],3)</f>
        <v>0820016529101SEG</v>
      </c>
      <c r="E121" s="99" t="str">
        <f>_xlfn.XLOOKUP(Tabla15[[#This Row],[cedula]],Tabla8[Numero Documento],Tabla8[Empleado])</f>
        <v>SECUNDINO SIERRA PEREZ</v>
      </c>
      <c r="F121" s="100" t="str">
        <f>_xlfn.XLOOKUP(Tabla15[[#This Row],[cedula]],Tabla8[Numero Documento],Tabla8[Cargo])</f>
        <v>SEGURIDAD MILITAR</v>
      </c>
      <c r="G121" s="100" t="str">
        <f>_xlfn.XLOOKUP(Tabla15[[#This Row],[cedula]],Tabla8[Numero Documento],Tabla8[Lugar de Funciones])</f>
        <v>MINISTERIO DE CULTURA</v>
      </c>
      <c r="H121" s="108" t="s">
        <v>244</v>
      </c>
      <c r="I121" s="102">
        <f>_xlfn.XLOOKUP(Tabla15[[#This Row],[cedula]],TCARRERA[CEDULA],TCARRERA[CATEGORIA DEL SERVIDOR],0)</f>
        <v>0</v>
      </c>
      <c r="J12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103" t="str">
        <f>IF(ISTEXT(Tabla15[[#This Row],[CARRERA]]),Tabla15[[#This Row],[CARRERA]],Tabla15[[#This Row],[STATUS_01]])</f>
        <v>SEGURIDAD</v>
      </c>
      <c r="L121" s="33">
        <v>15000</v>
      </c>
      <c r="M121" s="101">
        <v>0</v>
      </c>
      <c r="N121" s="112">
        <v>0</v>
      </c>
      <c r="O121" s="101">
        <v>0</v>
      </c>
      <c r="P121" s="33">
        <f>Tabla15[[#This Row],[sbruto]]-Tabla15[[#This Row],[ISR]]-Tabla15[[#This Row],[SFS]]-Tabla15[[#This Row],[AFP]]-Tabla15[[#This Row],[sneto]]</f>
        <v>0</v>
      </c>
      <c r="Q121" s="104">
        <v>15000</v>
      </c>
      <c r="R121" s="99" t="str">
        <f>_xlfn.XLOOKUP(Tabla15[[#This Row],[cedula]],Tabla8[Numero Documento],Tabla8[Gen])</f>
        <v>M</v>
      </c>
      <c r="S121" s="99" t="str">
        <f>_xlfn.XLOOKUP(Tabla15[[#This Row],[cedula]],Tabla8[Numero Documento],Tabla8[Lugar Funciones Codigo])</f>
        <v>01.83</v>
      </c>
      <c r="T121">
        <v>1240</v>
      </c>
    </row>
    <row r="122" spans="1:20" hidden="1">
      <c r="A122" s="56" t="s">
        <v>2522</v>
      </c>
      <c r="B122" s="56" t="s">
        <v>1997</v>
      </c>
      <c r="C122" s="56" t="s">
        <v>2552</v>
      </c>
      <c r="D122" s="56" t="str">
        <f>Tabla15[[#This Row],[cedula]]&amp;Tabla15[[#This Row],[prog]]&amp;LEFT(Tabla15[[#This Row],[TIPO]],3)</f>
        <v>0011736732601FIJ</v>
      </c>
      <c r="E122" s="56" t="str">
        <f>_xlfn.XLOOKUP(Tabla15[[#This Row],[cedula]],Tabla8[Numero Documento],Tabla8[Empleado])</f>
        <v>YAEL ROJAS VENTURA</v>
      </c>
      <c r="F122" s="56" t="str">
        <f>_xlfn.XLOOKUP(Tabla15[[#This Row],[cedula]],Tabla8[Numero Documento],Tabla8[Cargo])</f>
        <v>CONSERJE</v>
      </c>
      <c r="G122" s="56" t="str">
        <f>_xlfn.XLOOKUP(Tabla15[[#This Row],[cedula]],Tabla8[Numero Documento],Tabla8[Lugar de Funciones])</f>
        <v>MINISTERIO DE CULTURA</v>
      </c>
      <c r="H122" s="107" t="s">
        <v>11</v>
      </c>
      <c r="I122" s="78">
        <f>_xlfn.XLOOKUP(Tabla15[[#This Row],[cedula]],TCARRERA[CEDULA],TCARRERA[CATEGORIA DEL SERVIDOR],0)</f>
        <v>0</v>
      </c>
      <c r="J1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2" s="56" t="str">
        <f>IF(ISTEXT(Tabla15[[#This Row],[CARRERA]]),Tabla15[[#This Row],[CARRERA]],Tabla15[[#This Row],[STATUS_01]])</f>
        <v>ESTATUTO SIMPLIFICADO</v>
      </c>
      <c r="L122" s="72">
        <v>15000</v>
      </c>
      <c r="M122" s="76">
        <v>0</v>
      </c>
      <c r="N122" s="72">
        <v>456</v>
      </c>
      <c r="O122" s="72">
        <v>430.5</v>
      </c>
      <c r="P122" s="33">
        <f>Tabla15[[#This Row],[sbruto]]-Tabla15[[#This Row],[ISR]]-Tabla15[[#This Row],[SFS]]-Tabla15[[#This Row],[AFP]]-Tabla15[[#This Row],[sneto]]</f>
        <v>25</v>
      </c>
      <c r="Q122" s="33">
        <v>14088.5</v>
      </c>
      <c r="R122" s="56" t="str">
        <f>_xlfn.XLOOKUP(Tabla15[[#This Row],[cedula]],Tabla8[Numero Documento],Tabla8[Gen])</f>
        <v>M</v>
      </c>
      <c r="S122" s="56" t="str">
        <f>_xlfn.XLOOKUP(Tabla15[[#This Row],[cedula]],Tabla8[Numero Documento],Tabla8[Lugar Funciones Codigo])</f>
        <v>01.83</v>
      </c>
      <c r="T122">
        <v>368</v>
      </c>
    </row>
    <row r="123" spans="1:20" hidden="1">
      <c r="A123" s="56" t="s">
        <v>2522</v>
      </c>
      <c r="B123" s="56" t="s">
        <v>1832</v>
      </c>
      <c r="C123" s="56" t="s">
        <v>2552</v>
      </c>
      <c r="D123" s="56" t="str">
        <f>Tabla15[[#This Row],[cedula]]&amp;Tabla15[[#This Row],[prog]]&amp;LEFT(Tabla15[[#This Row],[TIPO]],3)</f>
        <v>0010364900001FIJ</v>
      </c>
      <c r="E123" s="56" t="str">
        <f>_xlfn.XLOOKUP(Tabla15[[#This Row],[cedula]],Tabla8[Numero Documento],Tabla8[Empleado])</f>
        <v>FRANK DIONISIO AZCONA</v>
      </c>
      <c r="F123" s="56" t="str">
        <f>_xlfn.XLOOKUP(Tabla15[[#This Row],[cedula]],Tabla8[Numero Documento],Tabla8[Cargo])</f>
        <v>MENSAJERO EXTERNO</v>
      </c>
      <c r="G123" s="56" t="str">
        <f>_xlfn.XLOOKUP(Tabla15[[#This Row],[cedula]],Tabla8[Numero Documento],Tabla8[Lugar de Funciones])</f>
        <v>MINISTERIO DE CULTURA</v>
      </c>
      <c r="H123" s="107" t="s">
        <v>11</v>
      </c>
      <c r="I123" s="78">
        <f>_xlfn.XLOOKUP(Tabla15[[#This Row],[cedula]],TCARRERA[CEDULA],TCARRERA[CATEGORIA DEL SERVIDOR],0)</f>
        <v>0</v>
      </c>
      <c r="J1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" s="56" t="str">
        <f>IF(ISTEXT(Tabla15[[#This Row],[CARRERA]]),Tabla15[[#This Row],[CARRERA]],Tabla15[[#This Row],[STATUS_01]])</f>
        <v>ESTATUTO SIMPLIFICADO</v>
      </c>
      <c r="L123" s="72">
        <v>13200</v>
      </c>
      <c r="M123" s="76">
        <v>0</v>
      </c>
      <c r="N123" s="72">
        <v>401.28</v>
      </c>
      <c r="O123" s="72">
        <v>378.84</v>
      </c>
      <c r="P123" s="33">
        <f>Tabla15[[#This Row],[sbruto]]-Tabla15[[#This Row],[ISR]]-Tabla15[[#This Row],[SFS]]-Tabla15[[#This Row],[AFP]]-Tabla15[[#This Row],[sneto]]</f>
        <v>375</v>
      </c>
      <c r="Q123" s="33">
        <v>12044.88</v>
      </c>
      <c r="R123" s="56" t="str">
        <f>_xlfn.XLOOKUP(Tabla15[[#This Row],[cedula]],Tabla8[Numero Documento],Tabla8[Gen])</f>
        <v>M</v>
      </c>
      <c r="S123" s="56" t="str">
        <f>_xlfn.XLOOKUP(Tabla15[[#This Row],[cedula]],Tabla8[Numero Documento],Tabla8[Lugar Funciones Codigo])</f>
        <v>01.83</v>
      </c>
      <c r="T123">
        <v>125</v>
      </c>
    </row>
    <row r="124" spans="1:20" hidden="1">
      <c r="A124" s="56" t="s">
        <v>2523</v>
      </c>
      <c r="B124" s="56" t="s">
        <v>2429</v>
      </c>
      <c r="C124" s="56" t="s">
        <v>2552</v>
      </c>
      <c r="D124" s="56" t="str">
        <f>Tabla15[[#This Row],[cedula]]&amp;Tabla15[[#This Row],[prog]]&amp;LEFT(Tabla15[[#This Row],[TIPO]],3)</f>
        <v>0011179903701SEG</v>
      </c>
      <c r="E124" s="56" t="str">
        <f>_xlfn.XLOOKUP(Tabla15[[#This Row],[cedula]],Tabla8[Numero Documento],Tabla8[Empleado])</f>
        <v>FELIX JOSE VENTURA CASTRO</v>
      </c>
      <c r="F124" s="56" t="str">
        <f>_xlfn.XLOOKUP(Tabla15[[#This Row],[cedula]],Tabla8[Numero Documento],Tabla8[Cargo])</f>
        <v>SEGURIDAD MILITAR</v>
      </c>
      <c r="G124" s="56" t="str">
        <f>_xlfn.XLOOKUP(Tabla15[[#This Row],[cedula]],Tabla8[Numero Documento],Tabla8[Lugar de Funciones])</f>
        <v>MINISTERIO DE CULTURA</v>
      </c>
      <c r="H124" s="107" t="s">
        <v>244</v>
      </c>
      <c r="I124" s="78">
        <f>_xlfn.XLOOKUP(Tabla15[[#This Row],[cedula]],TCARRERA[CEDULA],TCARRERA[CATEGORIA DEL SERVIDOR],0)</f>
        <v>0</v>
      </c>
      <c r="J12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6" t="str">
        <f>IF(ISTEXT(Tabla15[[#This Row],[CARRERA]]),Tabla15[[#This Row],[CARRERA]],Tabla15[[#This Row],[STATUS_01]])</f>
        <v>SEGURIDAD</v>
      </c>
      <c r="L124" s="72">
        <v>13000</v>
      </c>
      <c r="M124" s="76">
        <v>0</v>
      </c>
      <c r="N124" s="75">
        <v>0</v>
      </c>
      <c r="O124" s="75">
        <v>0</v>
      </c>
      <c r="P124" s="33">
        <f>Tabla15[[#This Row],[sbruto]]-Tabla15[[#This Row],[ISR]]-Tabla15[[#This Row],[SFS]]-Tabla15[[#This Row],[AFP]]-Tabla15[[#This Row],[sneto]]</f>
        <v>0</v>
      </c>
      <c r="Q124" s="33">
        <v>13000</v>
      </c>
      <c r="R124" s="56" t="str">
        <f>_xlfn.XLOOKUP(Tabla15[[#This Row],[cedula]],Tabla8[Numero Documento],Tabla8[Gen])</f>
        <v>M</v>
      </c>
      <c r="S124" s="56" t="str">
        <f>_xlfn.XLOOKUP(Tabla15[[#This Row],[cedula]],Tabla8[Numero Documento],Tabla8[Lugar Funciones Codigo])</f>
        <v>01.83</v>
      </c>
      <c r="T124">
        <v>1138</v>
      </c>
    </row>
    <row r="125" spans="1:20" hidden="1">
      <c r="A125" s="56" t="s">
        <v>2523</v>
      </c>
      <c r="B125" s="56" t="s">
        <v>2469</v>
      </c>
      <c r="C125" s="56" t="s">
        <v>2552</v>
      </c>
      <c r="D125" s="56" t="str">
        <f>Tabla15[[#This Row],[cedula]]&amp;Tabla15[[#This Row],[prog]]&amp;LEFT(Tabla15[[#This Row],[TIPO]],3)</f>
        <v>0170018870701SEG</v>
      </c>
      <c r="E125" s="56" t="str">
        <f>_xlfn.XLOOKUP(Tabla15[[#This Row],[cedula]],Tabla8[Numero Documento],Tabla8[Empleado])</f>
        <v>MANUEL EMILIO GALVAN ALCANTARA</v>
      </c>
      <c r="F125" s="56" t="str">
        <f>_xlfn.XLOOKUP(Tabla15[[#This Row],[cedula]],Tabla8[Numero Documento],Tabla8[Cargo])</f>
        <v>SEGURIDAD MILITAR</v>
      </c>
      <c r="G125" s="56" t="str">
        <f>_xlfn.XLOOKUP(Tabla15[[#This Row],[cedula]],Tabla8[Numero Documento],Tabla8[Lugar de Funciones])</f>
        <v>MINISTERIO DE CULTURA</v>
      </c>
      <c r="H125" s="107" t="s">
        <v>244</v>
      </c>
      <c r="I125" s="78">
        <f>_xlfn.XLOOKUP(Tabla15[[#This Row],[cedula]],TCARRERA[CEDULA],TCARRERA[CATEGORIA DEL SERVIDOR],0)</f>
        <v>0</v>
      </c>
      <c r="J12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6" t="str">
        <f>IF(ISTEXT(Tabla15[[#This Row],[CARRERA]]),Tabla15[[#This Row],[CARRERA]],Tabla15[[#This Row],[STATUS_01]])</f>
        <v>SEGURIDAD</v>
      </c>
      <c r="L125" s="72">
        <v>12000</v>
      </c>
      <c r="M125" s="75">
        <v>0</v>
      </c>
      <c r="N125" s="72">
        <v>0</v>
      </c>
      <c r="O125" s="72">
        <v>0</v>
      </c>
      <c r="P125" s="33">
        <f>Tabla15[[#This Row],[sbruto]]-Tabla15[[#This Row],[ISR]]-Tabla15[[#This Row],[SFS]]-Tabla15[[#This Row],[AFP]]-Tabla15[[#This Row],[sneto]]</f>
        <v>0</v>
      </c>
      <c r="Q125" s="33">
        <v>12000</v>
      </c>
      <c r="R125" s="56" t="str">
        <f>_xlfn.XLOOKUP(Tabla15[[#This Row],[cedula]],Tabla8[Numero Documento],Tabla8[Gen])</f>
        <v>M</v>
      </c>
      <c r="S125" s="56" t="str">
        <f>_xlfn.XLOOKUP(Tabla15[[#This Row],[cedula]],Tabla8[Numero Documento],Tabla8[Lugar Funciones Codigo])</f>
        <v>01.83</v>
      </c>
      <c r="T125">
        <v>1205</v>
      </c>
    </row>
    <row r="126" spans="1:20" hidden="1">
      <c r="A126" s="56" t="s">
        <v>2522</v>
      </c>
      <c r="B126" s="56" t="s">
        <v>1135</v>
      </c>
      <c r="C126" s="56" t="s">
        <v>2552</v>
      </c>
      <c r="D126" s="56" t="str">
        <f>Tabla15[[#This Row],[cedula]]&amp;Tabla15[[#This Row],[prog]]&amp;LEFT(Tabla15[[#This Row],[TIPO]],3)</f>
        <v>0010933798001FIJ</v>
      </c>
      <c r="E126" s="56" t="str">
        <f>_xlfn.XLOOKUP(Tabla15[[#This Row],[cedula]],Tabla8[Numero Documento],Tabla8[Empleado])</f>
        <v>LUIS ERNESTO CRUZ ORTIZ</v>
      </c>
      <c r="F126" s="56" t="str">
        <f>_xlfn.XLOOKUP(Tabla15[[#This Row],[cedula]],Tabla8[Numero Documento],Tabla8[Cargo])</f>
        <v>GESTOR CULTURAL</v>
      </c>
      <c r="G126" s="56" t="str">
        <f>_xlfn.XLOOKUP(Tabla15[[#This Row],[cedula]],Tabla8[Numero Documento],Tabla8[Lugar de Funciones])</f>
        <v>MINISTERIO DE CULTURA</v>
      </c>
      <c r="H126" s="107" t="s">
        <v>11</v>
      </c>
      <c r="I126" s="78" t="str">
        <f>_xlfn.XLOOKUP(Tabla15[[#This Row],[cedula]],TCARRERA[CEDULA],TCARRERA[CATEGORIA DEL SERVIDOR],0)</f>
        <v>CARRERA ADMINISTRATIVA</v>
      </c>
      <c r="J1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6" s="56" t="str">
        <f>IF(ISTEXT(Tabla15[[#This Row],[CARRERA]]),Tabla15[[#This Row],[CARRERA]],Tabla15[[#This Row],[STATUS_01]])</f>
        <v>CARRERA ADMINISTRATIVA</v>
      </c>
      <c r="L126" s="72">
        <v>11399.67</v>
      </c>
      <c r="M126" s="76">
        <v>0</v>
      </c>
      <c r="N126" s="72">
        <v>346.55</v>
      </c>
      <c r="O126" s="72">
        <v>327.17</v>
      </c>
      <c r="P126" s="33">
        <f>Tabla15[[#This Row],[sbruto]]-Tabla15[[#This Row],[ISR]]-Tabla15[[#This Row],[SFS]]-Tabla15[[#This Row],[AFP]]-Tabla15[[#This Row],[sneto]]</f>
        <v>25</v>
      </c>
      <c r="Q126" s="33">
        <v>10700.95</v>
      </c>
      <c r="R126" s="56" t="str">
        <f>_xlfn.XLOOKUP(Tabla15[[#This Row],[cedula]],Tabla8[Numero Documento],Tabla8[Gen])</f>
        <v>M</v>
      </c>
      <c r="S126" s="56" t="str">
        <f>_xlfn.XLOOKUP(Tabla15[[#This Row],[cedula]],Tabla8[Numero Documento],Tabla8[Lugar Funciones Codigo])</f>
        <v>01.83</v>
      </c>
      <c r="T126">
        <v>223</v>
      </c>
    </row>
    <row r="127" spans="1:20" hidden="1">
      <c r="A127" s="56" t="s">
        <v>2522</v>
      </c>
      <c r="B127" s="56" t="s">
        <v>1768</v>
      </c>
      <c r="C127" s="56" t="s">
        <v>2552</v>
      </c>
      <c r="D127" s="56" t="str">
        <f>Tabla15[[#This Row],[cedula]]&amp;Tabla15[[#This Row],[prog]]&amp;LEFT(Tabla15[[#This Row],[TIPO]],3)</f>
        <v>0011581929401FIJ</v>
      </c>
      <c r="E127" s="56" t="str">
        <f>_xlfn.XLOOKUP(Tabla15[[#This Row],[cedula]],Tabla8[Numero Documento],Tabla8[Empleado])</f>
        <v>ANA ROSA PEREZ</v>
      </c>
      <c r="F127" s="56" t="str">
        <f>_xlfn.XLOOKUP(Tabla15[[#This Row],[cedula]],Tabla8[Numero Documento],Tabla8[Cargo])</f>
        <v>CONSERJE</v>
      </c>
      <c r="G127" s="56" t="str">
        <f>_xlfn.XLOOKUP(Tabla15[[#This Row],[cedula]],Tabla8[Numero Documento],Tabla8[Lugar de Funciones])</f>
        <v>MINISTERIO DE CULTURA</v>
      </c>
      <c r="H127" s="107" t="s">
        <v>11</v>
      </c>
      <c r="I127" s="78">
        <f>_xlfn.XLOOKUP(Tabla15[[#This Row],[cedula]],TCARRERA[CEDULA],TCARRERA[CATEGORIA DEL SERVIDOR],0)</f>
        <v>0</v>
      </c>
      <c r="J1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" s="56" t="str">
        <f>IF(ISTEXT(Tabla15[[#This Row],[CARRERA]]),Tabla15[[#This Row],[CARRERA]],Tabla15[[#This Row],[STATUS_01]])</f>
        <v>ESTATUTO SIMPLIFICADO</v>
      </c>
      <c r="L127" s="72">
        <v>11000</v>
      </c>
      <c r="M127" s="73">
        <v>0</v>
      </c>
      <c r="N127" s="72">
        <v>334.4</v>
      </c>
      <c r="O127" s="72">
        <v>315.7</v>
      </c>
      <c r="P127" s="33">
        <f>Tabla15[[#This Row],[sbruto]]-Tabla15[[#This Row],[ISR]]-Tabla15[[#This Row],[SFS]]-Tabla15[[#This Row],[AFP]]-Tabla15[[#This Row],[sneto]]</f>
        <v>25</v>
      </c>
      <c r="Q127" s="33">
        <v>10324.9</v>
      </c>
      <c r="R127" s="56" t="str">
        <f>_xlfn.XLOOKUP(Tabla15[[#This Row],[cedula]],Tabla8[Numero Documento],Tabla8[Gen])</f>
        <v>F</v>
      </c>
      <c r="S127" s="56" t="str">
        <f>_xlfn.XLOOKUP(Tabla15[[#This Row],[cedula]],Tabla8[Numero Documento],Tabla8[Lugar Funciones Codigo])</f>
        <v>01.83</v>
      </c>
      <c r="T127">
        <v>24</v>
      </c>
    </row>
    <row r="128" spans="1:20" hidden="1">
      <c r="A128" s="56" t="s">
        <v>2522</v>
      </c>
      <c r="B128" s="56" t="s">
        <v>1769</v>
      </c>
      <c r="C128" s="56" t="s">
        <v>2552</v>
      </c>
      <c r="D128" s="56" t="str">
        <f>Tabla15[[#This Row],[cedula]]&amp;Tabla15[[#This Row],[prog]]&amp;LEFT(Tabla15[[#This Row],[TIPO]],3)</f>
        <v>0010400016101FIJ</v>
      </c>
      <c r="E128" s="56" t="str">
        <f>_xlfn.XLOOKUP(Tabla15[[#This Row],[cedula]],Tabla8[Numero Documento],Tabla8[Empleado])</f>
        <v>ANA TEOTISTE SANCHEZ BAEZ</v>
      </c>
      <c r="F128" s="56" t="str">
        <f>_xlfn.XLOOKUP(Tabla15[[#This Row],[cedula]],Tabla8[Numero Documento],Tabla8[Cargo])</f>
        <v>BIBLIOTECARIA</v>
      </c>
      <c r="G128" s="56" t="str">
        <f>_xlfn.XLOOKUP(Tabla15[[#This Row],[cedula]],Tabla8[Numero Documento],Tabla8[Lugar de Funciones])</f>
        <v>MINISTERIO DE CULTURA</v>
      </c>
      <c r="H128" s="107" t="s">
        <v>11</v>
      </c>
      <c r="I128" s="78">
        <f>_xlfn.XLOOKUP(Tabla15[[#This Row],[cedula]],TCARRERA[CEDULA],TCARRERA[CATEGORIA DEL SERVIDOR],0)</f>
        <v>0</v>
      </c>
      <c r="J1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8" s="56" t="str">
        <f>IF(ISTEXT(Tabla15[[#This Row],[CARRERA]]),Tabla15[[#This Row],[CARRERA]],Tabla15[[#This Row],[STATUS_01]])</f>
        <v>FIJO</v>
      </c>
      <c r="L128" s="72">
        <v>11000</v>
      </c>
      <c r="M128" s="75">
        <v>0</v>
      </c>
      <c r="N128" s="72">
        <v>334.4</v>
      </c>
      <c r="O128" s="72">
        <v>315.7</v>
      </c>
      <c r="P128" s="33">
        <f>Tabla15[[#This Row],[sbruto]]-Tabla15[[#This Row],[ISR]]-Tabla15[[#This Row],[SFS]]-Tabla15[[#This Row],[AFP]]-Tabla15[[#This Row],[sneto]]</f>
        <v>375</v>
      </c>
      <c r="Q128" s="33">
        <v>9974.9</v>
      </c>
      <c r="R128" s="56" t="str">
        <f>_xlfn.XLOOKUP(Tabla15[[#This Row],[cedula]],Tabla8[Numero Documento],Tabla8[Gen])</f>
        <v>F</v>
      </c>
      <c r="S128" s="56" t="str">
        <f>_xlfn.XLOOKUP(Tabla15[[#This Row],[cedula]],Tabla8[Numero Documento],Tabla8[Lugar Funciones Codigo])</f>
        <v>01.83</v>
      </c>
      <c r="T128">
        <v>25</v>
      </c>
    </row>
    <row r="129" spans="1:20" hidden="1">
      <c r="A129" s="56" t="s">
        <v>2522</v>
      </c>
      <c r="B129" s="56" t="s">
        <v>1837</v>
      </c>
      <c r="C129" s="56" t="s">
        <v>2552</v>
      </c>
      <c r="D129" s="56" t="str">
        <f>Tabla15[[#This Row],[cedula]]&amp;Tabla15[[#This Row],[prog]]&amp;LEFT(Tabla15[[#This Row],[TIPO]],3)</f>
        <v>0010409802501FIJ</v>
      </c>
      <c r="E129" s="56" t="str">
        <f>_xlfn.XLOOKUP(Tabla15[[#This Row],[cedula]],Tabla8[Numero Documento],Tabla8[Empleado])</f>
        <v>GENARA GUZMAN PEREZ</v>
      </c>
      <c r="F129" s="56" t="str">
        <f>_xlfn.XLOOKUP(Tabla15[[#This Row],[cedula]],Tabla8[Numero Documento],Tabla8[Cargo])</f>
        <v>CONSERJE</v>
      </c>
      <c r="G129" s="56" t="str">
        <f>_xlfn.XLOOKUP(Tabla15[[#This Row],[cedula]],Tabla8[Numero Documento],Tabla8[Lugar de Funciones])</f>
        <v>MINISTERIO DE CULTURA</v>
      </c>
      <c r="H129" s="107" t="s">
        <v>11</v>
      </c>
      <c r="I129" s="78">
        <f>_xlfn.XLOOKUP(Tabla15[[#This Row],[cedula]],TCARRERA[CEDULA],TCARRERA[CATEGORIA DEL SERVIDOR],0)</f>
        <v>0</v>
      </c>
      <c r="J1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" s="56" t="str">
        <f>IF(ISTEXT(Tabla15[[#This Row],[CARRERA]]),Tabla15[[#This Row],[CARRERA]],Tabla15[[#This Row],[STATUS_01]])</f>
        <v>ESTATUTO SIMPLIFICADO</v>
      </c>
      <c r="L129" s="72">
        <v>11000</v>
      </c>
      <c r="M129" s="76">
        <v>0</v>
      </c>
      <c r="N129" s="72">
        <v>334.4</v>
      </c>
      <c r="O129" s="72">
        <v>315.7</v>
      </c>
      <c r="P129" s="33">
        <f>Tabla15[[#This Row],[sbruto]]-Tabla15[[#This Row],[ISR]]-Tabla15[[#This Row],[SFS]]-Tabla15[[#This Row],[AFP]]-Tabla15[[#This Row],[sneto]]</f>
        <v>921</v>
      </c>
      <c r="Q129" s="33">
        <v>9428.9</v>
      </c>
      <c r="R129" s="56" t="str">
        <f>_xlfn.XLOOKUP(Tabla15[[#This Row],[cedula]],Tabla8[Numero Documento],Tabla8[Gen])</f>
        <v>F</v>
      </c>
      <c r="S129" s="56" t="str">
        <f>_xlfn.XLOOKUP(Tabla15[[#This Row],[cedula]],Tabla8[Numero Documento],Tabla8[Lugar Funciones Codigo])</f>
        <v>01.83</v>
      </c>
      <c r="T129">
        <v>130</v>
      </c>
    </row>
    <row r="130" spans="1:20" hidden="1">
      <c r="A130" s="56" t="s">
        <v>2523</v>
      </c>
      <c r="B130" s="56" t="s">
        <v>2403</v>
      </c>
      <c r="C130" s="56" t="s">
        <v>2552</v>
      </c>
      <c r="D130" s="56" t="str">
        <f>Tabla15[[#This Row],[cedula]]&amp;Tabla15[[#This Row],[prog]]&amp;LEFT(Tabla15[[#This Row],[TIPO]],3)</f>
        <v>4022659506001SEG</v>
      </c>
      <c r="E130" s="56" t="str">
        <f>_xlfn.XLOOKUP(Tabla15[[#This Row],[cedula]],Tabla8[Numero Documento],Tabla8[Empleado])</f>
        <v>ALBERTO ANTONIO ENCARNACION CAMARA</v>
      </c>
      <c r="F130" s="56" t="str">
        <f>_xlfn.XLOOKUP(Tabla15[[#This Row],[cedula]],Tabla8[Numero Documento],Tabla8[Cargo])</f>
        <v>SEGURIDAD MILITAR</v>
      </c>
      <c r="G130" s="56" t="str">
        <f>_xlfn.XLOOKUP(Tabla15[[#This Row],[cedula]],Tabla8[Numero Documento],Tabla8[Lugar de Funciones])</f>
        <v>MINISTERIO DE CULTURA</v>
      </c>
      <c r="H130" s="107" t="s">
        <v>244</v>
      </c>
      <c r="I130" s="78">
        <f>_xlfn.XLOOKUP(Tabla15[[#This Row],[cedula]],TCARRERA[CEDULA],TCARRERA[CATEGORIA DEL SERVIDOR],0)</f>
        <v>0</v>
      </c>
      <c r="J13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6" t="str">
        <f>IF(ISTEXT(Tabla15[[#This Row],[CARRERA]]),Tabla15[[#This Row],[CARRERA]],Tabla15[[#This Row],[STATUS_01]])</f>
        <v>SEGURIDAD</v>
      </c>
      <c r="L130" s="72">
        <v>10000</v>
      </c>
      <c r="M130" s="75">
        <v>0</v>
      </c>
      <c r="N130" s="72">
        <v>0</v>
      </c>
      <c r="O130" s="72">
        <v>0</v>
      </c>
      <c r="P130" s="33">
        <f>Tabla15[[#This Row],[sbruto]]-Tabla15[[#This Row],[ISR]]-Tabla15[[#This Row],[SFS]]-Tabla15[[#This Row],[AFP]]-Tabla15[[#This Row],[sneto]]</f>
        <v>0</v>
      </c>
      <c r="Q130" s="33">
        <v>10000</v>
      </c>
      <c r="R130" s="56" t="str">
        <f>_xlfn.XLOOKUP(Tabla15[[#This Row],[cedula]],Tabla8[Numero Documento],Tabla8[Gen])</f>
        <v>M</v>
      </c>
      <c r="S130" s="56" t="str">
        <f>_xlfn.XLOOKUP(Tabla15[[#This Row],[cedula]],Tabla8[Numero Documento],Tabla8[Lugar Funciones Codigo])</f>
        <v>01.83</v>
      </c>
      <c r="T130">
        <v>1099</v>
      </c>
    </row>
    <row r="131" spans="1:20" hidden="1">
      <c r="A131" s="56" t="s">
        <v>2523</v>
      </c>
      <c r="B131" s="56" t="s">
        <v>3279</v>
      </c>
      <c r="C131" s="56" t="s">
        <v>2552</v>
      </c>
      <c r="D131" s="56" t="str">
        <f>Tabla15[[#This Row],[cedula]]&amp;Tabla15[[#This Row],[prog]]&amp;LEFT(Tabla15[[#This Row],[TIPO]],3)</f>
        <v>0370090421601SEG</v>
      </c>
      <c r="E131" s="56" t="str">
        <f>_xlfn.XLOOKUP(Tabla15[[#This Row],[cedula]],Tabla8[Numero Documento],Tabla8[Empleado])</f>
        <v>ALVARO LUIS NUÑEZ MARTE</v>
      </c>
      <c r="F131" s="56" t="str">
        <f>_xlfn.XLOOKUP(Tabla15[[#This Row],[cedula]],Tabla8[Numero Documento],Tabla8[Cargo])</f>
        <v>SEGURIDAD MILITAR</v>
      </c>
      <c r="G131" s="56" t="str">
        <f>_xlfn.XLOOKUP(Tabla15[[#This Row],[cedula]],Tabla8[Numero Documento],Tabla8[Lugar de Funciones])</f>
        <v>MINISTERIO DE CULTURA</v>
      </c>
      <c r="H131" s="107" t="s">
        <v>244</v>
      </c>
      <c r="I131" s="78">
        <f>_xlfn.XLOOKUP(Tabla15[[#This Row],[cedula]],TCARRERA[CEDULA],TCARRERA[CATEGORIA DEL SERVIDOR],0)</f>
        <v>0</v>
      </c>
      <c r="J13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6" t="str">
        <f>IF(ISTEXT(Tabla15[[#This Row],[CARRERA]]),Tabla15[[#This Row],[CARRERA]],Tabla15[[#This Row],[STATUS_01]])</f>
        <v>SEGURIDAD</v>
      </c>
      <c r="L131" s="72">
        <v>10000</v>
      </c>
      <c r="M131" s="76">
        <v>0</v>
      </c>
      <c r="N131" s="75">
        <v>0</v>
      </c>
      <c r="O131" s="75">
        <v>0</v>
      </c>
      <c r="P131" s="33">
        <f>Tabla15[[#This Row],[sbruto]]-Tabla15[[#This Row],[ISR]]-Tabla15[[#This Row],[SFS]]-Tabla15[[#This Row],[AFP]]-Tabla15[[#This Row],[sneto]]</f>
        <v>0</v>
      </c>
      <c r="Q131" s="33">
        <v>10000</v>
      </c>
      <c r="R131" s="56" t="str">
        <f>_xlfn.XLOOKUP(Tabla15[[#This Row],[cedula]],Tabla8[Numero Documento],Tabla8[Gen])</f>
        <v>M</v>
      </c>
      <c r="S131" s="56" t="str">
        <f>_xlfn.XLOOKUP(Tabla15[[#This Row],[cedula]],Tabla8[Numero Documento],Tabla8[Lugar Funciones Codigo])</f>
        <v>01.83</v>
      </c>
      <c r="T131">
        <v>1102</v>
      </c>
    </row>
    <row r="132" spans="1:20" hidden="1">
      <c r="A132" s="56" t="s">
        <v>2523</v>
      </c>
      <c r="B132" s="56" t="s">
        <v>2405</v>
      </c>
      <c r="C132" s="56" t="s">
        <v>2552</v>
      </c>
      <c r="D132" s="56" t="str">
        <f>Tabla15[[#This Row],[cedula]]&amp;Tabla15[[#This Row],[prog]]&amp;LEFT(Tabla15[[#This Row],[TIPO]],3)</f>
        <v>0160017104301SEG</v>
      </c>
      <c r="E132" s="56" t="str">
        <f>_xlfn.XLOOKUP(Tabla15[[#This Row],[cedula]],Tabla8[Numero Documento],Tabla8[Empleado])</f>
        <v>AMBIORI OVALLE ROSARIO</v>
      </c>
      <c r="F132" s="56" t="str">
        <f>_xlfn.XLOOKUP(Tabla15[[#This Row],[cedula]],Tabla8[Numero Documento],Tabla8[Cargo])</f>
        <v>SEGURIDAD MILITAR</v>
      </c>
      <c r="G132" s="56" t="str">
        <f>_xlfn.XLOOKUP(Tabla15[[#This Row],[cedula]],Tabla8[Numero Documento],Tabla8[Lugar de Funciones])</f>
        <v>MINISTERIO DE CULTURA</v>
      </c>
      <c r="H132" s="107" t="s">
        <v>244</v>
      </c>
      <c r="I132" s="78">
        <f>_xlfn.XLOOKUP(Tabla15[[#This Row],[cedula]],TCARRERA[CEDULA],TCARRERA[CATEGORIA DEL SERVIDOR],0)</f>
        <v>0</v>
      </c>
      <c r="J13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6" t="str">
        <f>IF(ISTEXT(Tabla15[[#This Row],[CARRERA]]),Tabla15[[#This Row],[CARRERA]],Tabla15[[#This Row],[STATUS_01]])</f>
        <v>SEGURIDAD</v>
      </c>
      <c r="L132" s="72">
        <v>10000</v>
      </c>
      <c r="M132" s="76">
        <v>0</v>
      </c>
      <c r="N132" s="75">
        <v>0</v>
      </c>
      <c r="O132" s="75">
        <v>0</v>
      </c>
      <c r="P132" s="33">
        <f>Tabla15[[#This Row],[sbruto]]-Tabla15[[#This Row],[ISR]]-Tabla15[[#This Row],[SFS]]-Tabla15[[#This Row],[AFP]]-Tabla15[[#This Row],[sneto]]</f>
        <v>0</v>
      </c>
      <c r="Q132" s="33">
        <v>10000</v>
      </c>
      <c r="R132" s="56" t="str">
        <f>_xlfn.XLOOKUP(Tabla15[[#This Row],[cedula]],Tabla8[Numero Documento],Tabla8[Gen])</f>
        <v>M</v>
      </c>
      <c r="S132" s="56" t="str">
        <f>_xlfn.XLOOKUP(Tabla15[[#This Row],[cedula]],Tabla8[Numero Documento],Tabla8[Lugar Funciones Codigo])</f>
        <v>01.83</v>
      </c>
      <c r="T132">
        <v>1103</v>
      </c>
    </row>
    <row r="133" spans="1:20" hidden="1">
      <c r="A133" s="56" t="s">
        <v>2523</v>
      </c>
      <c r="B133" s="56" t="s">
        <v>2406</v>
      </c>
      <c r="C133" s="56" t="s">
        <v>2552</v>
      </c>
      <c r="D133" s="56" t="str">
        <f>Tabla15[[#This Row],[cedula]]&amp;Tabla15[[#This Row],[prog]]&amp;LEFT(Tabla15[[#This Row],[TIPO]],3)</f>
        <v>4022718948301SEG</v>
      </c>
      <c r="E133" s="56" t="str">
        <f>_xlfn.XLOOKUP(Tabla15[[#This Row],[cedula]],Tabla8[Numero Documento],Tabla8[Empleado])</f>
        <v>AMBIORIX MORA CEDEÑO</v>
      </c>
      <c r="F133" s="56" t="str">
        <f>_xlfn.XLOOKUP(Tabla15[[#This Row],[cedula]],Tabla8[Numero Documento],Tabla8[Cargo])</f>
        <v>SEGURIDAD MILITAR</v>
      </c>
      <c r="G133" s="56" t="str">
        <f>_xlfn.XLOOKUP(Tabla15[[#This Row],[cedula]],Tabla8[Numero Documento],Tabla8[Lugar de Funciones])</f>
        <v>MINISTERIO DE CULTURA</v>
      </c>
      <c r="H133" s="107" t="s">
        <v>244</v>
      </c>
      <c r="I133" s="78">
        <f>_xlfn.XLOOKUP(Tabla15[[#This Row],[cedula]],TCARRERA[CEDULA],TCARRERA[CATEGORIA DEL SERVIDOR],0)</f>
        <v>0</v>
      </c>
      <c r="J13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6" t="str">
        <f>IF(ISTEXT(Tabla15[[#This Row],[CARRERA]]),Tabla15[[#This Row],[CARRERA]],Tabla15[[#This Row],[STATUS_01]])</f>
        <v>SEGURIDAD</v>
      </c>
      <c r="L133" s="72">
        <v>10000</v>
      </c>
      <c r="M133" s="73">
        <v>0</v>
      </c>
      <c r="N133" s="72">
        <v>0</v>
      </c>
      <c r="O133" s="72">
        <v>0</v>
      </c>
      <c r="P133" s="33">
        <f>Tabla15[[#This Row],[sbruto]]-Tabla15[[#This Row],[ISR]]-Tabla15[[#This Row],[SFS]]-Tabla15[[#This Row],[AFP]]-Tabla15[[#This Row],[sneto]]</f>
        <v>0</v>
      </c>
      <c r="Q133" s="33">
        <v>10000</v>
      </c>
      <c r="R133" s="56" t="str">
        <f>_xlfn.XLOOKUP(Tabla15[[#This Row],[cedula]],Tabla8[Numero Documento],Tabla8[Gen])</f>
        <v>M</v>
      </c>
      <c r="S133" s="56" t="str">
        <f>_xlfn.XLOOKUP(Tabla15[[#This Row],[cedula]],Tabla8[Numero Documento],Tabla8[Lugar Funciones Codigo])</f>
        <v>01.83</v>
      </c>
      <c r="T133">
        <v>1104</v>
      </c>
    </row>
    <row r="134" spans="1:20" hidden="1">
      <c r="A134" s="56" t="s">
        <v>2524</v>
      </c>
      <c r="B134" s="56" t="s">
        <v>2389</v>
      </c>
      <c r="C134" s="56" t="s">
        <v>2552</v>
      </c>
      <c r="D134" s="56" t="str">
        <f>Tabla15[[#This Row],[cedula]]&amp;Tabla15[[#This Row],[prog]]&amp;LEFT(Tabla15[[#This Row],[TIPO]],3)</f>
        <v>0011738850401TRA</v>
      </c>
      <c r="E134" s="56" t="str">
        <f>_xlfn.XLOOKUP(Tabla15[[#This Row],[cedula]],Tabla8[Numero Documento],Tabla8[Empleado])</f>
        <v>ANA LUCIA SANCHEZ CIPRIAN</v>
      </c>
      <c r="F134" s="56" t="str">
        <f>_xlfn.XLOOKUP(Tabla15[[#This Row],[cedula]],Tabla8[Numero Documento],Tabla8[Cargo])</f>
        <v>ENC. LIMPIEZA</v>
      </c>
      <c r="G134" s="56" t="str">
        <f>_xlfn.XLOOKUP(Tabla15[[#This Row],[cedula]],Tabla8[Numero Documento],Tabla8[Lugar de Funciones])</f>
        <v>MINISTERIO DE CULTURA</v>
      </c>
      <c r="H134" s="107" t="s">
        <v>2519</v>
      </c>
      <c r="I134" s="78">
        <f>_xlfn.XLOOKUP(Tabla15[[#This Row],[cedula]],TCARRERA[CEDULA],TCARRERA[CATEGORIA DEL SERVIDOR],0)</f>
        <v>0</v>
      </c>
      <c r="J134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4" s="56" t="str">
        <f>IF(ISTEXT(Tabla15[[#This Row],[CARRERA]]),Tabla15[[#This Row],[CARRERA]],Tabla15[[#This Row],[STATUS_01]])</f>
        <v>TRAMITE DE PENSION</v>
      </c>
      <c r="L134" s="72">
        <v>10000</v>
      </c>
      <c r="M134" s="76">
        <v>0</v>
      </c>
      <c r="N134" s="72">
        <v>304</v>
      </c>
      <c r="O134" s="72">
        <v>287</v>
      </c>
      <c r="P134" s="33">
        <f>Tabla15[[#This Row],[sbruto]]-Tabla15[[#This Row],[ISR]]-Tabla15[[#This Row],[SFS]]-Tabla15[[#This Row],[AFP]]-Tabla15[[#This Row],[sneto]]</f>
        <v>75</v>
      </c>
      <c r="Q134" s="33">
        <v>9334</v>
      </c>
      <c r="R134" s="56" t="str">
        <f>_xlfn.XLOOKUP(Tabla15[[#This Row],[cedula]],Tabla8[Numero Documento],Tabla8[Gen])</f>
        <v>F</v>
      </c>
      <c r="S134" s="56" t="str">
        <f>_xlfn.XLOOKUP(Tabla15[[#This Row],[cedula]],Tabla8[Numero Documento],Tabla8[Lugar Funciones Codigo])</f>
        <v>01.83</v>
      </c>
      <c r="T134">
        <v>1062</v>
      </c>
    </row>
    <row r="135" spans="1:20" hidden="1">
      <c r="A135" s="56" t="s">
        <v>2523</v>
      </c>
      <c r="B135" s="56" t="s">
        <v>2711</v>
      </c>
      <c r="C135" s="56" t="s">
        <v>2552</v>
      </c>
      <c r="D135" s="56" t="str">
        <f>Tabla15[[#This Row],[cedula]]&amp;Tabla15[[#This Row],[prog]]&amp;LEFT(Tabla15[[#This Row],[TIPO]],3)</f>
        <v>0011172303701SEG</v>
      </c>
      <c r="E135" s="56" t="str">
        <f>_xlfn.XLOOKUP(Tabla15[[#This Row],[cedula]],Tabla8[Numero Documento],Tabla8[Empleado])</f>
        <v>ANGEL MARIA RAMON POLANCO</v>
      </c>
      <c r="F135" s="56" t="str">
        <f>_xlfn.XLOOKUP(Tabla15[[#This Row],[cedula]],Tabla8[Numero Documento],Tabla8[Cargo])</f>
        <v>SEGURIDAD MILITAR</v>
      </c>
      <c r="G135" s="56" t="str">
        <f>_xlfn.XLOOKUP(Tabla15[[#This Row],[cedula]],Tabla8[Numero Documento],Tabla8[Lugar de Funciones])</f>
        <v>MINISTERIO DE CULTURA</v>
      </c>
      <c r="H135" s="107" t="s">
        <v>244</v>
      </c>
      <c r="I135" s="78">
        <f>_xlfn.XLOOKUP(Tabla15[[#This Row],[cedula]],TCARRERA[CEDULA],TCARRERA[CATEGORIA DEL SERVIDOR],0)</f>
        <v>0</v>
      </c>
      <c r="J13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6" t="str">
        <f>IF(ISTEXT(Tabla15[[#This Row],[CARRERA]]),Tabla15[[#This Row],[CARRERA]],Tabla15[[#This Row],[STATUS_01]])</f>
        <v>SEGURIDAD</v>
      </c>
      <c r="L135" s="72">
        <v>10000</v>
      </c>
      <c r="M135" s="75">
        <v>0</v>
      </c>
      <c r="N135" s="72">
        <v>0</v>
      </c>
      <c r="O135" s="72">
        <v>0</v>
      </c>
      <c r="P135" s="33">
        <f>Tabla15[[#This Row],[sbruto]]-Tabla15[[#This Row],[ISR]]-Tabla15[[#This Row],[SFS]]-Tabla15[[#This Row],[AFP]]-Tabla15[[#This Row],[sneto]]</f>
        <v>0</v>
      </c>
      <c r="Q135" s="33">
        <v>10000</v>
      </c>
      <c r="R135" s="56" t="str">
        <f>_xlfn.XLOOKUP(Tabla15[[#This Row],[cedula]],Tabla8[Numero Documento],Tabla8[Gen])</f>
        <v>M</v>
      </c>
      <c r="S135" s="56" t="str">
        <f>_xlfn.XLOOKUP(Tabla15[[#This Row],[cedula]],Tabla8[Numero Documento],Tabla8[Lugar Funciones Codigo])</f>
        <v>01.83</v>
      </c>
      <c r="T135">
        <v>1106</v>
      </c>
    </row>
    <row r="136" spans="1:20" hidden="1">
      <c r="A136" s="56" t="s">
        <v>2524</v>
      </c>
      <c r="B136" s="56" t="s">
        <v>2390</v>
      </c>
      <c r="C136" s="56" t="s">
        <v>2552</v>
      </c>
      <c r="D136" s="56" t="str">
        <f>Tabla15[[#This Row],[cedula]]&amp;Tabla15[[#This Row],[prog]]&amp;LEFT(Tabla15[[#This Row],[TIPO]],3)</f>
        <v>0130006496901TRA</v>
      </c>
      <c r="E136" s="56" t="str">
        <f>_xlfn.XLOOKUP(Tabla15[[#This Row],[cedula]],Tabla8[Numero Documento],Tabla8[Empleado])</f>
        <v>ANGEL VINICIO TEJEDA SOTO</v>
      </c>
      <c r="F136" s="56" t="str">
        <f>_xlfn.XLOOKUP(Tabla15[[#This Row],[cedula]],Tabla8[Numero Documento],Tabla8[Cargo])</f>
        <v>SERENO</v>
      </c>
      <c r="G136" s="56" t="str">
        <f>_xlfn.XLOOKUP(Tabla15[[#This Row],[cedula]],Tabla8[Numero Documento],Tabla8[Lugar de Funciones])</f>
        <v>MINISTERIO DE CULTURA</v>
      </c>
      <c r="H136" s="107" t="s">
        <v>2519</v>
      </c>
      <c r="I136" s="78">
        <f>_xlfn.XLOOKUP(Tabla15[[#This Row],[cedula]],TCARRERA[CEDULA],TCARRERA[CATEGORIA DEL SERVIDOR],0)</f>
        <v>0</v>
      </c>
      <c r="J136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6" s="56" t="str">
        <f>IF(ISTEXT(Tabla15[[#This Row],[CARRERA]]),Tabla15[[#This Row],[CARRERA]],Tabla15[[#This Row],[STATUS_01]])</f>
        <v>TRAMITE DE PENSION</v>
      </c>
      <c r="L136" s="72">
        <v>10000</v>
      </c>
      <c r="M136" s="76">
        <v>0</v>
      </c>
      <c r="N136" s="72">
        <v>304</v>
      </c>
      <c r="O136" s="72">
        <v>287</v>
      </c>
      <c r="P136" s="33">
        <f>Tabla15[[#This Row],[sbruto]]-Tabla15[[#This Row],[ISR]]-Tabla15[[#This Row],[SFS]]-Tabla15[[#This Row],[AFP]]-Tabla15[[#This Row],[sneto]]</f>
        <v>375</v>
      </c>
      <c r="Q136" s="33">
        <v>9034</v>
      </c>
      <c r="R136" s="56" t="str">
        <f>_xlfn.XLOOKUP(Tabla15[[#This Row],[cedula]],Tabla8[Numero Documento],Tabla8[Gen])</f>
        <v>M</v>
      </c>
      <c r="S136" s="56" t="str">
        <f>_xlfn.XLOOKUP(Tabla15[[#This Row],[cedula]],Tabla8[Numero Documento],Tabla8[Lugar Funciones Codigo])</f>
        <v>01.83</v>
      </c>
      <c r="T136">
        <v>1064</v>
      </c>
    </row>
    <row r="137" spans="1:20" hidden="1">
      <c r="A137" s="56" t="s">
        <v>2522</v>
      </c>
      <c r="B137" s="56" t="s">
        <v>1101</v>
      </c>
      <c r="C137" s="56" t="s">
        <v>2552</v>
      </c>
      <c r="D137" s="56" t="str">
        <f>Tabla15[[#This Row],[cedula]]&amp;Tabla15[[#This Row],[prog]]&amp;LEFT(Tabla15[[#This Row],[TIPO]],3)</f>
        <v>0130012482101FIJ</v>
      </c>
      <c r="E137" s="56" t="str">
        <f>_xlfn.XLOOKUP(Tabla15[[#This Row],[cedula]],Tabla8[Numero Documento],Tabla8[Empleado])</f>
        <v>ANIBAL CUSTODIO</v>
      </c>
      <c r="F137" s="56" t="str">
        <f>_xlfn.XLOOKUP(Tabla15[[#This Row],[cedula]],Tabla8[Numero Documento],Tabla8[Cargo])</f>
        <v>CONSERJE</v>
      </c>
      <c r="G137" s="56" t="str">
        <f>_xlfn.XLOOKUP(Tabla15[[#This Row],[cedula]],Tabla8[Numero Documento],Tabla8[Lugar de Funciones])</f>
        <v>MINISTERIO DE CULTURA</v>
      </c>
      <c r="H137" s="107" t="s">
        <v>11</v>
      </c>
      <c r="I137" s="78" t="str">
        <f>_xlfn.XLOOKUP(Tabla15[[#This Row],[cedula]],TCARRERA[CEDULA],TCARRERA[CATEGORIA DEL SERVIDOR],0)</f>
        <v>CARRERA ADMINISTRATIVA</v>
      </c>
      <c r="J1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7" s="56" t="str">
        <f>IF(ISTEXT(Tabla15[[#This Row],[CARRERA]]),Tabla15[[#This Row],[CARRERA]],Tabla15[[#This Row],[STATUS_01]])</f>
        <v>CARRERA ADMINISTRATIVA</v>
      </c>
      <c r="L137" s="72">
        <v>10000</v>
      </c>
      <c r="M137" s="75">
        <v>0</v>
      </c>
      <c r="N137" s="72">
        <v>304</v>
      </c>
      <c r="O137" s="72">
        <v>287</v>
      </c>
      <c r="P137" s="33">
        <f>Tabla15[[#This Row],[sbruto]]-Tabla15[[#This Row],[ISR]]-Tabla15[[#This Row],[SFS]]-Tabla15[[#This Row],[AFP]]-Tabla15[[#This Row],[sneto]]</f>
        <v>75</v>
      </c>
      <c r="Q137" s="33">
        <v>9334</v>
      </c>
      <c r="R137" s="56" t="str">
        <f>_xlfn.XLOOKUP(Tabla15[[#This Row],[cedula]],Tabla8[Numero Documento],Tabla8[Gen])</f>
        <v>M</v>
      </c>
      <c r="S137" s="56" t="str">
        <f>_xlfn.XLOOKUP(Tabla15[[#This Row],[cedula]],Tabla8[Numero Documento],Tabla8[Lugar Funciones Codigo])</f>
        <v>01.83</v>
      </c>
      <c r="T137">
        <v>33</v>
      </c>
    </row>
    <row r="138" spans="1:20" hidden="1">
      <c r="A138" s="56" t="s">
        <v>2523</v>
      </c>
      <c r="B138" s="56" t="s">
        <v>2719</v>
      </c>
      <c r="C138" s="56" t="s">
        <v>2552</v>
      </c>
      <c r="D138" s="56" t="str">
        <f>Tabla15[[#This Row],[cedula]]&amp;Tabla15[[#This Row],[prog]]&amp;LEFT(Tabla15[[#This Row],[TIPO]],3)</f>
        <v>2250060888401SEG</v>
      </c>
      <c r="E138" s="56" t="str">
        <f>_xlfn.XLOOKUP(Tabla15[[#This Row],[cedula]],Tabla8[Numero Documento],Tabla8[Empleado])</f>
        <v>ANNY MERCEDES OTAÑO DIAZ</v>
      </c>
      <c r="F138" s="56" t="str">
        <f>_xlfn.XLOOKUP(Tabla15[[#This Row],[cedula]],Tabla8[Numero Documento],Tabla8[Cargo])</f>
        <v>SEGURIDAD MILITAR</v>
      </c>
      <c r="G138" s="56" t="str">
        <f>_xlfn.XLOOKUP(Tabla15[[#This Row],[cedula]],Tabla8[Numero Documento],Tabla8[Lugar de Funciones])</f>
        <v>MINISTERIO DE CULTURA</v>
      </c>
      <c r="H138" s="107" t="s">
        <v>244</v>
      </c>
      <c r="I138" s="78">
        <f>_xlfn.XLOOKUP(Tabla15[[#This Row],[cedula]],TCARRERA[CEDULA],TCARRERA[CATEGORIA DEL SERVIDOR],0)</f>
        <v>0</v>
      </c>
      <c r="J13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6" t="str">
        <f>IF(ISTEXT(Tabla15[[#This Row],[CARRERA]]),Tabla15[[#This Row],[CARRERA]],Tabla15[[#This Row],[STATUS_01]])</f>
        <v>SEGURIDAD</v>
      </c>
      <c r="L138" s="72">
        <v>10000</v>
      </c>
      <c r="M138" s="75">
        <v>0</v>
      </c>
      <c r="N138" s="72">
        <v>0</v>
      </c>
      <c r="O138" s="72">
        <v>0</v>
      </c>
      <c r="P138" s="33">
        <f>Tabla15[[#This Row],[sbruto]]-Tabla15[[#This Row],[ISR]]-Tabla15[[#This Row],[SFS]]-Tabla15[[#This Row],[AFP]]-Tabla15[[#This Row],[sneto]]</f>
        <v>0</v>
      </c>
      <c r="Q138" s="33">
        <v>10000</v>
      </c>
      <c r="R138" s="56" t="str">
        <f>_xlfn.XLOOKUP(Tabla15[[#This Row],[cedula]],Tabla8[Numero Documento],Tabla8[Gen])</f>
        <v>F</v>
      </c>
      <c r="S138" s="56" t="str">
        <f>_xlfn.XLOOKUP(Tabla15[[#This Row],[cedula]],Tabla8[Numero Documento],Tabla8[Lugar Funciones Codigo])</f>
        <v>01.83</v>
      </c>
      <c r="T138">
        <v>1107</v>
      </c>
    </row>
    <row r="139" spans="1:20" hidden="1">
      <c r="A139" s="56" t="s">
        <v>2523</v>
      </c>
      <c r="B139" s="56" t="s">
        <v>2716</v>
      </c>
      <c r="C139" s="56" t="s">
        <v>2552</v>
      </c>
      <c r="D139" s="56" t="str">
        <f>Tabla15[[#This Row],[cedula]]&amp;Tabla15[[#This Row],[prog]]&amp;LEFT(Tabla15[[#This Row],[TIPO]],3)</f>
        <v>0260136992501SEG</v>
      </c>
      <c r="E139" s="56" t="str">
        <f>_xlfn.XLOOKUP(Tabla15[[#This Row],[cedula]],Tabla8[Numero Documento],Tabla8[Empleado])</f>
        <v>ANSON FERNANDEZ VIL</v>
      </c>
      <c r="F139" s="56" t="str">
        <f>_xlfn.XLOOKUP(Tabla15[[#This Row],[cedula]],Tabla8[Numero Documento],Tabla8[Cargo])</f>
        <v>SEGURIDAD MILITAR</v>
      </c>
      <c r="G139" s="56" t="str">
        <f>_xlfn.XLOOKUP(Tabla15[[#This Row],[cedula]],Tabla8[Numero Documento],Tabla8[Lugar de Funciones])</f>
        <v>MINISTERIO DE CULTURA</v>
      </c>
      <c r="H139" s="107" t="s">
        <v>244</v>
      </c>
      <c r="I139" s="78">
        <f>_xlfn.XLOOKUP(Tabla15[[#This Row],[cedula]],TCARRERA[CEDULA],TCARRERA[CATEGORIA DEL SERVIDOR],0)</f>
        <v>0</v>
      </c>
      <c r="J13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6" t="str">
        <f>IF(ISTEXT(Tabla15[[#This Row],[CARRERA]]),Tabla15[[#This Row],[CARRERA]],Tabla15[[#This Row],[STATUS_01]])</f>
        <v>SEGURIDAD</v>
      </c>
      <c r="L139" s="72">
        <v>10000</v>
      </c>
      <c r="M139" s="76">
        <v>0</v>
      </c>
      <c r="N139" s="72">
        <v>0</v>
      </c>
      <c r="O139" s="72">
        <v>0</v>
      </c>
      <c r="P139" s="33">
        <f>Tabla15[[#This Row],[sbruto]]-Tabla15[[#This Row],[ISR]]-Tabla15[[#This Row],[SFS]]-Tabla15[[#This Row],[AFP]]-Tabla15[[#This Row],[sneto]]</f>
        <v>0</v>
      </c>
      <c r="Q139" s="33">
        <v>10000</v>
      </c>
      <c r="R139" s="56" t="str">
        <f>_xlfn.XLOOKUP(Tabla15[[#This Row],[cedula]],Tabla8[Numero Documento],Tabla8[Gen])</f>
        <v>M</v>
      </c>
      <c r="S139" s="56" t="str">
        <f>_xlfn.XLOOKUP(Tabla15[[#This Row],[cedula]],Tabla8[Numero Documento],Tabla8[Lugar Funciones Codigo])</f>
        <v>01.83</v>
      </c>
      <c r="T139">
        <v>1108</v>
      </c>
    </row>
    <row r="140" spans="1:20" hidden="1">
      <c r="A140" s="56" t="s">
        <v>2523</v>
      </c>
      <c r="B140" s="56" t="s">
        <v>2408</v>
      </c>
      <c r="C140" s="56" t="s">
        <v>2552</v>
      </c>
      <c r="D140" s="56" t="str">
        <f>Tabla15[[#This Row],[cedula]]&amp;Tabla15[[#This Row],[prog]]&amp;LEFT(Tabla15[[#This Row],[TIPO]],3)</f>
        <v>0110042861201SEG</v>
      </c>
      <c r="E140" s="56" t="str">
        <f>_xlfn.XLOOKUP(Tabla15[[#This Row],[cedula]],Tabla8[Numero Documento],Tabla8[Empleado])</f>
        <v>ANTONY MATEO VALDEZ</v>
      </c>
      <c r="F140" s="56" t="str">
        <f>_xlfn.XLOOKUP(Tabla15[[#This Row],[cedula]],Tabla8[Numero Documento],Tabla8[Cargo])</f>
        <v>SEGURIDAD MILITAR</v>
      </c>
      <c r="G140" s="56" t="str">
        <f>_xlfn.XLOOKUP(Tabla15[[#This Row],[cedula]],Tabla8[Numero Documento],Tabla8[Lugar de Funciones])</f>
        <v>MINISTERIO DE CULTURA</v>
      </c>
      <c r="H140" s="107" t="s">
        <v>244</v>
      </c>
      <c r="I140" s="78">
        <f>_xlfn.XLOOKUP(Tabla15[[#This Row],[cedula]],TCARRERA[CEDULA],TCARRERA[CATEGORIA DEL SERVIDOR],0)</f>
        <v>0</v>
      </c>
      <c r="J14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6" t="str">
        <f>IF(ISTEXT(Tabla15[[#This Row],[CARRERA]]),Tabla15[[#This Row],[CARRERA]],Tabla15[[#This Row],[STATUS_01]])</f>
        <v>SEGURIDAD</v>
      </c>
      <c r="L140" s="72">
        <v>10000</v>
      </c>
      <c r="M140" s="72">
        <v>0</v>
      </c>
      <c r="N140" s="72">
        <v>0</v>
      </c>
      <c r="O140" s="72">
        <v>0</v>
      </c>
      <c r="P140" s="33">
        <f>Tabla15[[#This Row],[sbruto]]-Tabla15[[#This Row],[ISR]]-Tabla15[[#This Row],[SFS]]-Tabla15[[#This Row],[AFP]]-Tabla15[[#This Row],[sneto]]</f>
        <v>0</v>
      </c>
      <c r="Q140" s="33">
        <v>10000</v>
      </c>
      <c r="R140" s="56" t="str">
        <f>_xlfn.XLOOKUP(Tabla15[[#This Row],[cedula]],Tabla8[Numero Documento],Tabla8[Gen])</f>
        <v>M</v>
      </c>
      <c r="S140" s="56" t="str">
        <f>_xlfn.XLOOKUP(Tabla15[[#This Row],[cedula]],Tabla8[Numero Documento],Tabla8[Lugar Funciones Codigo])</f>
        <v>01.83</v>
      </c>
      <c r="T140">
        <v>1109</v>
      </c>
    </row>
    <row r="141" spans="1:20" hidden="1">
      <c r="A141" s="56" t="s">
        <v>2522</v>
      </c>
      <c r="B141" s="56" t="s">
        <v>1776</v>
      </c>
      <c r="C141" s="56" t="s">
        <v>2552</v>
      </c>
      <c r="D141" s="56" t="str">
        <f>Tabla15[[#This Row],[cedula]]&amp;Tabla15[[#This Row],[prog]]&amp;LEFT(Tabla15[[#This Row],[TIPO]],3)</f>
        <v>0010564313401FIJ</v>
      </c>
      <c r="E141" s="56" t="str">
        <f>_xlfn.XLOOKUP(Tabla15[[#This Row],[cedula]],Tabla8[Numero Documento],Tabla8[Empleado])</f>
        <v>ANULFO BATISTA DIAZ</v>
      </c>
      <c r="F141" s="56" t="str">
        <f>_xlfn.XLOOKUP(Tabla15[[#This Row],[cedula]],Tabla8[Numero Documento],Tabla8[Cargo])</f>
        <v>AUXILIAR IV</v>
      </c>
      <c r="G141" s="56" t="str">
        <f>_xlfn.XLOOKUP(Tabla15[[#This Row],[cedula]],Tabla8[Numero Documento],Tabla8[Lugar de Funciones])</f>
        <v>MINISTERIO DE CULTURA</v>
      </c>
      <c r="H141" s="107" t="s">
        <v>11</v>
      </c>
      <c r="I141" s="78">
        <f>_xlfn.XLOOKUP(Tabla15[[#This Row],[cedula]],TCARRERA[CEDULA],TCARRERA[CATEGORIA DEL SERVIDOR],0)</f>
        <v>0</v>
      </c>
      <c r="J1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41" s="56" t="str">
        <f>IF(ISTEXT(Tabla15[[#This Row],[CARRERA]]),Tabla15[[#This Row],[CARRERA]],Tabla15[[#This Row],[STATUS_01]])</f>
        <v>FIJO</v>
      </c>
      <c r="L141" s="72">
        <v>10000</v>
      </c>
      <c r="M141" s="76">
        <v>0</v>
      </c>
      <c r="N141" s="72">
        <v>304</v>
      </c>
      <c r="O141" s="72">
        <v>287</v>
      </c>
      <c r="P141" s="33">
        <f>Tabla15[[#This Row],[sbruto]]-Tabla15[[#This Row],[ISR]]-Tabla15[[#This Row],[SFS]]-Tabla15[[#This Row],[AFP]]-Tabla15[[#This Row],[sneto]]</f>
        <v>325</v>
      </c>
      <c r="Q141" s="33">
        <v>9084</v>
      </c>
      <c r="R141" s="56" t="str">
        <f>_xlfn.XLOOKUP(Tabla15[[#This Row],[cedula]],Tabla8[Numero Documento],Tabla8[Gen])</f>
        <v>M</v>
      </c>
      <c r="S141" s="56" t="str">
        <f>_xlfn.XLOOKUP(Tabla15[[#This Row],[cedula]],Tabla8[Numero Documento],Tabla8[Lugar Funciones Codigo])</f>
        <v>01.83</v>
      </c>
      <c r="T141">
        <v>36</v>
      </c>
    </row>
    <row r="142" spans="1:20" hidden="1">
      <c r="A142" s="56" t="s">
        <v>2523</v>
      </c>
      <c r="B142" s="56" t="s">
        <v>5640</v>
      </c>
      <c r="C142" s="56" t="s">
        <v>2552</v>
      </c>
      <c r="D142" s="56" t="str">
        <f>Tabla15[[#This Row],[cedula]]&amp;Tabla15[[#This Row],[prog]]&amp;LEFT(Tabla15[[#This Row],[TIPO]],3)</f>
        <v>4021881970001SEG</v>
      </c>
      <c r="E142" s="56" t="str">
        <f>_xlfn.XLOOKUP(Tabla15[[#This Row],[cedula]],Tabla8[Numero Documento],Tabla8[Empleado])</f>
        <v>ANYELIN MARTINEZ JORGE</v>
      </c>
      <c r="F142" s="56" t="str">
        <f>_xlfn.XLOOKUP(Tabla15[[#This Row],[cedula]],Tabla8[Numero Documento],Tabla8[Cargo])</f>
        <v>SEGURIDAD MILITAR</v>
      </c>
      <c r="G142" s="56" t="str">
        <f>_xlfn.XLOOKUP(Tabla15[[#This Row],[cedula]],Tabla8[Numero Documento],Tabla8[Lugar de Funciones])</f>
        <v>MINISTERIO DE CULTURA</v>
      </c>
      <c r="H142" s="107" t="s">
        <v>244</v>
      </c>
      <c r="I142" s="78">
        <f>_xlfn.XLOOKUP(Tabla15[[#This Row],[cedula]],TCARRERA[CEDULA],TCARRERA[CATEGORIA DEL SERVIDOR],0)</f>
        <v>0</v>
      </c>
      <c r="J1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6" t="str">
        <f>IF(ISTEXT(Tabla15[[#This Row],[CARRERA]]),Tabla15[[#This Row],[CARRERA]],Tabla15[[#This Row],[STATUS_01]])</f>
        <v>SEGURIDAD</v>
      </c>
      <c r="L142" s="72">
        <v>10000</v>
      </c>
      <c r="M142" s="76">
        <v>0</v>
      </c>
      <c r="N142" s="72">
        <v>0</v>
      </c>
      <c r="O142" s="72">
        <v>0</v>
      </c>
      <c r="P142" s="33">
        <f>Tabla15[[#This Row],[sbruto]]-Tabla15[[#This Row],[ISR]]-Tabla15[[#This Row],[SFS]]-Tabla15[[#This Row],[AFP]]-Tabla15[[#This Row],[sneto]]</f>
        <v>0</v>
      </c>
      <c r="Q142" s="33">
        <v>10000</v>
      </c>
      <c r="R142" s="56" t="str">
        <f>_xlfn.XLOOKUP(Tabla15[[#This Row],[cedula]],Tabla8[Numero Documento],Tabla8[Gen])</f>
        <v>F</v>
      </c>
      <c r="S142" s="56" t="str">
        <f>_xlfn.XLOOKUP(Tabla15[[#This Row],[cedula]],Tabla8[Numero Documento],Tabla8[Lugar Funciones Codigo])</f>
        <v>01.83</v>
      </c>
      <c r="T142">
        <v>1110</v>
      </c>
    </row>
    <row r="143" spans="1:20" hidden="1">
      <c r="A143" s="56" t="s">
        <v>2523</v>
      </c>
      <c r="B143" s="56" t="s">
        <v>2410</v>
      </c>
      <c r="C143" s="56" t="s">
        <v>2552</v>
      </c>
      <c r="D143" s="56" t="str">
        <f>Tabla15[[#This Row],[cedula]]&amp;Tabla15[[#This Row],[prog]]&amp;LEFT(Tabla15[[#This Row],[TIPO]],3)</f>
        <v>0050046701401SEG</v>
      </c>
      <c r="E143" s="56" t="str">
        <f>_xlfn.XLOOKUP(Tabla15[[#This Row],[cedula]],Tabla8[Numero Documento],Tabla8[Empleado])</f>
        <v>ARIANA ALIYELL BRITO ARCANGEL</v>
      </c>
      <c r="F143" s="56" t="str">
        <f>_xlfn.XLOOKUP(Tabla15[[#This Row],[cedula]],Tabla8[Numero Documento],Tabla8[Cargo])</f>
        <v>SEGURIDAD MILITAR</v>
      </c>
      <c r="G143" s="56" t="str">
        <f>_xlfn.XLOOKUP(Tabla15[[#This Row],[cedula]],Tabla8[Numero Documento],Tabla8[Lugar de Funciones])</f>
        <v>MINISTERIO DE CULTURA</v>
      </c>
      <c r="H143" s="107" t="s">
        <v>244</v>
      </c>
      <c r="I143" s="78">
        <f>_xlfn.XLOOKUP(Tabla15[[#This Row],[cedula]],TCARRERA[CEDULA],TCARRERA[CATEGORIA DEL SERVIDOR],0)</f>
        <v>0</v>
      </c>
      <c r="J14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6" t="str">
        <f>IF(ISTEXT(Tabla15[[#This Row],[CARRERA]]),Tabla15[[#This Row],[CARRERA]],Tabla15[[#This Row],[STATUS_01]])</f>
        <v>SEGURIDAD</v>
      </c>
      <c r="L143" s="72">
        <v>10000</v>
      </c>
      <c r="M143" s="76">
        <v>0</v>
      </c>
      <c r="N143" s="75">
        <v>0</v>
      </c>
      <c r="O143" s="75">
        <v>0</v>
      </c>
      <c r="P143" s="33">
        <f>Tabla15[[#This Row],[sbruto]]-Tabla15[[#This Row],[ISR]]-Tabla15[[#This Row],[SFS]]-Tabla15[[#This Row],[AFP]]-Tabla15[[#This Row],[sneto]]</f>
        <v>0</v>
      </c>
      <c r="Q143" s="33">
        <v>10000</v>
      </c>
      <c r="R143" s="56" t="str">
        <f>_xlfn.XLOOKUP(Tabla15[[#This Row],[cedula]],Tabla8[Numero Documento],Tabla8[Gen])</f>
        <v>F</v>
      </c>
      <c r="S143" s="56" t="str">
        <f>_xlfn.XLOOKUP(Tabla15[[#This Row],[cedula]],Tabla8[Numero Documento],Tabla8[Lugar Funciones Codigo])</f>
        <v>01.83</v>
      </c>
      <c r="T143">
        <v>1111</v>
      </c>
    </row>
    <row r="144" spans="1:20" hidden="1">
      <c r="A144" s="56" t="s">
        <v>2523</v>
      </c>
      <c r="B144" s="56" t="s">
        <v>2412</v>
      </c>
      <c r="C144" s="56" t="s">
        <v>2552</v>
      </c>
      <c r="D144" s="56" t="str">
        <f>Tabla15[[#This Row],[cedula]]&amp;Tabla15[[#This Row],[prog]]&amp;LEFT(Tabla15[[#This Row],[TIPO]],3)</f>
        <v>4022840810601SEG</v>
      </c>
      <c r="E144" s="56" t="str">
        <f>_xlfn.XLOOKUP(Tabla15[[#This Row],[cedula]],Tabla8[Numero Documento],Tabla8[Empleado])</f>
        <v>CAMILA ROCIO SANTOS CUSTODIO</v>
      </c>
      <c r="F144" s="56" t="str">
        <f>_xlfn.XLOOKUP(Tabla15[[#This Row],[cedula]],Tabla8[Numero Documento],Tabla8[Cargo])</f>
        <v>SEGURIDAD MILITAR</v>
      </c>
      <c r="G144" s="56" t="str">
        <f>_xlfn.XLOOKUP(Tabla15[[#This Row],[cedula]],Tabla8[Numero Documento],Tabla8[Lugar de Funciones])</f>
        <v>MINISTERIO DE CULTURA</v>
      </c>
      <c r="H144" s="107" t="s">
        <v>244</v>
      </c>
      <c r="I144" s="78">
        <f>_xlfn.XLOOKUP(Tabla15[[#This Row],[cedula]],TCARRERA[CEDULA],TCARRERA[CATEGORIA DEL SERVIDOR],0)</f>
        <v>0</v>
      </c>
      <c r="J14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6" t="str">
        <f>IF(ISTEXT(Tabla15[[#This Row],[CARRERA]]),Tabla15[[#This Row],[CARRERA]],Tabla15[[#This Row],[STATUS_01]])</f>
        <v>SEGURIDAD</v>
      </c>
      <c r="L144" s="72">
        <v>10000</v>
      </c>
      <c r="M144" s="75">
        <v>0</v>
      </c>
      <c r="N144" s="75">
        <v>0</v>
      </c>
      <c r="O144" s="75">
        <v>0</v>
      </c>
      <c r="P144" s="33">
        <f>Tabla15[[#This Row],[sbruto]]-Tabla15[[#This Row],[ISR]]-Tabla15[[#This Row],[SFS]]-Tabla15[[#This Row],[AFP]]-Tabla15[[#This Row],[sneto]]</f>
        <v>0</v>
      </c>
      <c r="Q144" s="33">
        <v>10000</v>
      </c>
      <c r="R144" s="56" t="str">
        <f>_xlfn.XLOOKUP(Tabla15[[#This Row],[cedula]],Tabla8[Numero Documento],Tabla8[Gen])</f>
        <v>F</v>
      </c>
      <c r="S144" s="56" t="str">
        <f>_xlfn.XLOOKUP(Tabla15[[#This Row],[cedula]],Tabla8[Numero Documento],Tabla8[Lugar Funciones Codigo])</f>
        <v>01.83</v>
      </c>
      <c r="T144">
        <v>1114</v>
      </c>
    </row>
    <row r="145" spans="1:20" hidden="1">
      <c r="A145" s="56" t="s">
        <v>2523</v>
      </c>
      <c r="B145" s="56" t="s">
        <v>2415</v>
      </c>
      <c r="C145" s="56" t="s">
        <v>2552</v>
      </c>
      <c r="D145" s="56" t="str">
        <f>Tabla15[[#This Row],[cedula]]&amp;Tabla15[[#This Row],[prog]]&amp;LEFT(Tabla15[[#This Row],[TIPO]],3)</f>
        <v>0160017215701SEG</v>
      </c>
      <c r="E145" s="56" t="str">
        <f>_xlfn.XLOOKUP(Tabla15[[#This Row],[cedula]],Tabla8[Numero Documento],Tabla8[Empleado])</f>
        <v>CARLOS MANUEL ANGOMAS DICENT</v>
      </c>
      <c r="F145" s="56" t="str">
        <f>_xlfn.XLOOKUP(Tabla15[[#This Row],[cedula]],Tabla8[Numero Documento],Tabla8[Cargo])</f>
        <v>SEGURIDAD MILITAR</v>
      </c>
      <c r="G145" s="56" t="str">
        <f>_xlfn.XLOOKUP(Tabla15[[#This Row],[cedula]],Tabla8[Numero Documento],Tabla8[Lugar de Funciones])</f>
        <v>MINISTERIO DE CULTURA</v>
      </c>
      <c r="H145" s="107" t="s">
        <v>244</v>
      </c>
      <c r="I145" s="78">
        <f>_xlfn.XLOOKUP(Tabla15[[#This Row],[cedula]],TCARRERA[CEDULA],TCARRERA[CATEGORIA DEL SERVIDOR],0)</f>
        <v>0</v>
      </c>
      <c r="J14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6" t="str">
        <f>IF(ISTEXT(Tabla15[[#This Row],[CARRERA]]),Tabla15[[#This Row],[CARRERA]],Tabla15[[#This Row],[STATUS_01]])</f>
        <v>SEGURIDAD</v>
      </c>
      <c r="L145" s="72">
        <v>10000</v>
      </c>
      <c r="M145" s="75">
        <v>0</v>
      </c>
      <c r="N145" s="72">
        <v>0</v>
      </c>
      <c r="O145" s="72">
        <v>0</v>
      </c>
      <c r="P145" s="33">
        <f>Tabla15[[#This Row],[sbruto]]-Tabla15[[#This Row],[ISR]]-Tabla15[[#This Row],[SFS]]-Tabla15[[#This Row],[AFP]]-Tabla15[[#This Row],[sneto]]</f>
        <v>0</v>
      </c>
      <c r="Q145" s="33">
        <v>10000</v>
      </c>
      <c r="R145" s="56" t="str">
        <f>_xlfn.XLOOKUP(Tabla15[[#This Row],[cedula]],Tabla8[Numero Documento],Tabla8[Gen])</f>
        <v>M</v>
      </c>
      <c r="S145" s="56" t="str">
        <f>_xlfn.XLOOKUP(Tabla15[[#This Row],[cedula]],Tabla8[Numero Documento],Tabla8[Lugar Funciones Codigo])</f>
        <v>01.83</v>
      </c>
      <c r="T145">
        <v>1116</v>
      </c>
    </row>
    <row r="146" spans="1:20" hidden="1">
      <c r="A146" s="56" t="s">
        <v>2523</v>
      </c>
      <c r="B146" s="56" t="s">
        <v>5649</v>
      </c>
      <c r="C146" s="56" t="s">
        <v>2552</v>
      </c>
      <c r="D146" s="56" t="str">
        <f>Tabla15[[#This Row],[cedula]]&amp;Tabla15[[#This Row],[prog]]&amp;LEFT(Tabla15[[#This Row],[TIPO]],3)</f>
        <v>0830001653501SEG</v>
      </c>
      <c r="E146" s="56" t="str">
        <f>_xlfn.XLOOKUP(Tabla15[[#This Row],[cedula]],Tabla8[Numero Documento],Tabla8[Empleado])</f>
        <v>CARLOS MANUEL BELTRE GERMAN</v>
      </c>
      <c r="F146" s="56" t="str">
        <f>_xlfn.XLOOKUP(Tabla15[[#This Row],[cedula]],Tabla8[Numero Documento],Tabla8[Cargo])</f>
        <v>SEGURIDAD MILITAR</v>
      </c>
      <c r="G146" s="56" t="str">
        <f>_xlfn.XLOOKUP(Tabla15[[#This Row],[cedula]],Tabla8[Numero Documento],Tabla8[Lugar de Funciones])</f>
        <v>MINISTERIO DE CULTURA</v>
      </c>
      <c r="H146" s="107" t="s">
        <v>244</v>
      </c>
      <c r="I146" s="78">
        <f>_xlfn.XLOOKUP(Tabla15[[#This Row],[cedula]],TCARRERA[CEDULA],TCARRERA[CATEGORIA DEL SERVIDOR],0)</f>
        <v>0</v>
      </c>
      <c r="J14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6" t="str">
        <f>IF(ISTEXT(Tabla15[[#This Row],[CARRERA]]),Tabla15[[#This Row],[CARRERA]],Tabla15[[#This Row],[STATUS_01]])</f>
        <v>SEGURIDAD</v>
      </c>
      <c r="L146" s="72">
        <v>10000</v>
      </c>
      <c r="M146" s="75">
        <v>0</v>
      </c>
      <c r="N146" s="72">
        <v>0</v>
      </c>
      <c r="O146" s="72">
        <v>0</v>
      </c>
      <c r="P146" s="33">
        <f>Tabla15[[#This Row],[sbruto]]-Tabla15[[#This Row],[ISR]]-Tabla15[[#This Row],[SFS]]-Tabla15[[#This Row],[AFP]]-Tabla15[[#This Row],[sneto]]</f>
        <v>0</v>
      </c>
      <c r="Q146" s="33">
        <v>10000</v>
      </c>
      <c r="R146" s="56" t="str">
        <f>_xlfn.XLOOKUP(Tabla15[[#This Row],[cedula]],Tabla8[Numero Documento],Tabla8[Gen])</f>
        <v>M</v>
      </c>
      <c r="S146" s="56" t="str">
        <f>_xlfn.XLOOKUP(Tabla15[[#This Row],[cedula]],Tabla8[Numero Documento],Tabla8[Lugar Funciones Codigo])</f>
        <v>01.83</v>
      </c>
      <c r="T146">
        <v>1117</v>
      </c>
    </row>
    <row r="147" spans="1:20" hidden="1">
      <c r="A147" s="56" t="s">
        <v>2523</v>
      </c>
      <c r="B147" s="56" t="s">
        <v>2416</v>
      </c>
      <c r="C147" s="56" t="s">
        <v>2552</v>
      </c>
      <c r="D147" s="56" t="str">
        <f>Tabla15[[#This Row],[cedula]]&amp;Tabla15[[#This Row],[prog]]&amp;LEFT(Tabla15[[#This Row],[TIPO]],3)</f>
        <v>0010499692101SEG</v>
      </c>
      <c r="E147" s="56" t="str">
        <f>_xlfn.XLOOKUP(Tabla15[[#This Row],[cedula]],Tabla8[Numero Documento],Tabla8[Empleado])</f>
        <v>CARLOS MANUEL MENDEZ LEDESMA</v>
      </c>
      <c r="F147" s="56" t="str">
        <f>_xlfn.XLOOKUP(Tabla15[[#This Row],[cedula]],Tabla8[Numero Documento],Tabla8[Cargo])</f>
        <v>SEGURIDAD MILITAR</v>
      </c>
      <c r="G147" s="56" t="str">
        <f>_xlfn.XLOOKUP(Tabla15[[#This Row],[cedula]],Tabla8[Numero Documento],Tabla8[Lugar de Funciones])</f>
        <v>MINISTERIO DE CULTURA</v>
      </c>
      <c r="H147" s="107" t="s">
        <v>244</v>
      </c>
      <c r="I147" s="78">
        <f>_xlfn.XLOOKUP(Tabla15[[#This Row],[cedula]],TCARRERA[CEDULA],TCARRERA[CATEGORIA DEL SERVIDOR],0)</f>
        <v>0</v>
      </c>
      <c r="J14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6" t="str">
        <f>IF(ISTEXT(Tabla15[[#This Row],[CARRERA]]),Tabla15[[#This Row],[CARRERA]],Tabla15[[#This Row],[STATUS_01]])</f>
        <v>SEGURIDAD</v>
      </c>
      <c r="L147" s="72">
        <v>10000</v>
      </c>
      <c r="M147" s="75">
        <v>0</v>
      </c>
      <c r="N147" s="72">
        <v>0</v>
      </c>
      <c r="O147" s="72">
        <v>0</v>
      </c>
      <c r="P147" s="33">
        <f>Tabla15[[#This Row],[sbruto]]-Tabla15[[#This Row],[ISR]]-Tabla15[[#This Row],[SFS]]-Tabla15[[#This Row],[AFP]]-Tabla15[[#This Row],[sneto]]</f>
        <v>0</v>
      </c>
      <c r="Q147" s="33">
        <v>10000</v>
      </c>
      <c r="R147" s="56" t="str">
        <f>_xlfn.XLOOKUP(Tabla15[[#This Row],[cedula]],Tabla8[Numero Documento],Tabla8[Gen])</f>
        <v>M</v>
      </c>
      <c r="S147" s="56" t="str">
        <f>_xlfn.XLOOKUP(Tabla15[[#This Row],[cedula]],Tabla8[Numero Documento],Tabla8[Lugar Funciones Codigo])</f>
        <v>01.83</v>
      </c>
      <c r="T147">
        <v>1118</v>
      </c>
    </row>
    <row r="148" spans="1:20" hidden="1">
      <c r="A148" s="56" t="s">
        <v>2523</v>
      </c>
      <c r="B148" s="56" t="s">
        <v>3281</v>
      </c>
      <c r="C148" s="56" t="s">
        <v>2552</v>
      </c>
      <c r="D148" s="56" t="str">
        <f>Tabla15[[#This Row],[cedula]]&amp;Tabla15[[#This Row],[prog]]&amp;LEFT(Tabla15[[#This Row],[TIPO]],3)</f>
        <v>0650033824601SEG</v>
      </c>
      <c r="E148" s="56" t="str">
        <f>_xlfn.XLOOKUP(Tabla15[[#This Row],[cedula]],Tabla8[Numero Documento],Tabla8[Empleado])</f>
        <v>CARLOS MIGUEL ACOSTA LINO</v>
      </c>
      <c r="F148" s="56" t="str">
        <f>_xlfn.XLOOKUP(Tabla15[[#This Row],[cedula]],Tabla8[Numero Documento],Tabla8[Cargo])</f>
        <v>SEGURIDAD MILITAR</v>
      </c>
      <c r="G148" s="56" t="str">
        <f>_xlfn.XLOOKUP(Tabla15[[#This Row],[cedula]],Tabla8[Numero Documento],Tabla8[Lugar de Funciones])</f>
        <v>MINISTERIO DE CULTURA</v>
      </c>
      <c r="H148" s="107" t="s">
        <v>244</v>
      </c>
      <c r="I148" s="78">
        <f>_xlfn.XLOOKUP(Tabla15[[#This Row],[cedula]],TCARRERA[CEDULA],TCARRERA[CATEGORIA DEL SERVIDOR],0)</f>
        <v>0</v>
      </c>
      <c r="J14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6" t="str">
        <f>IF(ISTEXT(Tabla15[[#This Row],[CARRERA]]),Tabla15[[#This Row],[CARRERA]],Tabla15[[#This Row],[STATUS_01]])</f>
        <v>SEGURIDAD</v>
      </c>
      <c r="L148" s="72">
        <v>10000</v>
      </c>
      <c r="M148" s="76">
        <v>0</v>
      </c>
      <c r="N148" s="72">
        <v>0</v>
      </c>
      <c r="O148" s="72">
        <v>0</v>
      </c>
      <c r="P148" s="33">
        <f>Tabla15[[#This Row],[sbruto]]-Tabla15[[#This Row],[ISR]]-Tabla15[[#This Row],[SFS]]-Tabla15[[#This Row],[AFP]]-Tabla15[[#This Row],[sneto]]</f>
        <v>0</v>
      </c>
      <c r="Q148" s="33">
        <v>10000</v>
      </c>
      <c r="R148" s="56" t="str">
        <f>_xlfn.XLOOKUP(Tabla15[[#This Row],[cedula]],Tabla8[Numero Documento],Tabla8[Gen])</f>
        <v>M</v>
      </c>
      <c r="S148" s="56" t="str">
        <f>_xlfn.XLOOKUP(Tabla15[[#This Row],[cedula]],Tabla8[Numero Documento],Tabla8[Lugar Funciones Codigo])</f>
        <v>01.83</v>
      </c>
      <c r="T148">
        <v>1119</v>
      </c>
    </row>
    <row r="149" spans="1:20" hidden="1">
      <c r="A149" s="56" t="s">
        <v>2523</v>
      </c>
      <c r="B149" s="56" t="s">
        <v>5654</v>
      </c>
      <c r="C149" s="56" t="s">
        <v>2552</v>
      </c>
      <c r="D149" s="56" t="str">
        <f>Tabla15[[#This Row],[cedula]]&amp;Tabla15[[#This Row],[prog]]&amp;LEFT(Tabla15[[#This Row],[TIPO]],3)</f>
        <v>4024142593901SEG</v>
      </c>
      <c r="E149" s="56" t="str">
        <f>_xlfn.XLOOKUP(Tabla15[[#This Row],[cedula]],Tabla8[Numero Documento],Tabla8[Empleado])</f>
        <v>CARLOS OMAR ENCARNACION</v>
      </c>
      <c r="F149" s="56" t="str">
        <f>_xlfn.XLOOKUP(Tabla15[[#This Row],[cedula]],Tabla8[Numero Documento],Tabla8[Cargo])</f>
        <v>SEGURIDAD MILITAR</v>
      </c>
      <c r="G149" s="56" t="str">
        <f>_xlfn.XLOOKUP(Tabla15[[#This Row],[cedula]],Tabla8[Numero Documento],Tabla8[Lugar de Funciones])</f>
        <v>MINISTERIO DE CULTURA</v>
      </c>
      <c r="H149" s="107" t="s">
        <v>244</v>
      </c>
      <c r="I149" s="78">
        <f>_xlfn.XLOOKUP(Tabla15[[#This Row],[cedula]],TCARRERA[CEDULA],TCARRERA[CATEGORIA DEL SERVIDOR],0)</f>
        <v>0</v>
      </c>
      <c r="J14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6" t="str">
        <f>IF(ISTEXT(Tabla15[[#This Row],[CARRERA]]),Tabla15[[#This Row],[CARRERA]],Tabla15[[#This Row],[STATUS_01]])</f>
        <v>SEGURIDAD</v>
      </c>
      <c r="L149" s="72">
        <v>10000</v>
      </c>
      <c r="M149" s="76">
        <v>0</v>
      </c>
      <c r="N149" s="72">
        <v>0</v>
      </c>
      <c r="O149" s="72">
        <v>0</v>
      </c>
      <c r="P149" s="33">
        <f>Tabla15[[#This Row],[sbruto]]-Tabla15[[#This Row],[ISR]]-Tabla15[[#This Row],[SFS]]-Tabla15[[#This Row],[AFP]]-Tabla15[[#This Row],[sneto]]</f>
        <v>0</v>
      </c>
      <c r="Q149" s="33">
        <v>10000</v>
      </c>
      <c r="R149" s="56" t="str">
        <f>_xlfn.XLOOKUP(Tabla15[[#This Row],[cedula]],Tabla8[Numero Documento],Tabla8[Gen])</f>
        <v>M</v>
      </c>
      <c r="S149" s="56" t="str">
        <f>_xlfn.XLOOKUP(Tabla15[[#This Row],[cedula]],Tabla8[Numero Documento],Tabla8[Lugar Funciones Codigo])</f>
        <v>01.83</v>
      </c>
      <c r="T149">
        <v>1120</v>
      </c>
    </row>
    <row r="150" spans="1:20" hidden="1">
      <c r="A150" s="56" t="s">
        <v>2523</v>
      </c>
      <c r="B150" s="56" t="s">
        <v>2569</v>
      </c>
      <c r="C150" s="56" t="s">
        <v>2552</v>
      </c>
      <c r="D150" s="56" t="str">
        <f>Tabla15[[#This Row],[cedula]]&amp;Tabla15[[#This Row],[prog]]&amp;LEFT(Tabla15[[#This Row],[TIPO]],3)</f>
        <v>1400003119601SEG</v>
      </c>
      <c r="E150" s="56" t="str">
        <f>_xlfn.XLOOKUP(Tabla15[[#This Row],[cedula]],Tabla8[Numero Documento],Tabla8[Empleado])</f>
        <v>CAROLINA ESTHER ARIAS GERMAN</v>
      </c>
      <c r="F150" s="56" t="str">
        <f>_xlfn.XLOOKUP(Tabla15[[#This Row],[cedula]],Tabla8[Numero Documento],Tabla8[Cargo])</f>
        <v>SEGURIDAD MILITAR</v>
      </c>
      <c r="G150" s="56" t="str">
        <f>_xlfn.XLOOKUP(Tabla15[[#This Row],[cedula]],Tabla8[Numero Documento],Tabla8[Lugar de Funciones])</f>
        <v>MINISTERIO DE CULTURA</v>
      </c>
      <c r="H150" s="107" t="s">
        <v>244</v>
      </c>
      <c r="I150" s="78">
        <f>_xlfn.XLOOKUP(Tabla15[[#This Row],[cedula]],TCARRERA[CEDULA],TCARRERA[CATEGORIA DEL SERVIDOR],0)</f>
        <v>0</v>
      </c>
      <c r="J15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6" t="str">
        <f>IF(ISTEXT(Tabla15[[#This Row],[CARRERA]]),Tabla15[[#This Row],[CARRERA]],Tabla15[[#This Row],[STATUS_01]])</f>
        <v>SEGURIDAD</v>
      </c>
      <c r="L150" s="72">
        <v>10000</v>
      </c>
      <c r="M150" s="76">
        <v>0</v>
      </c>
      <c r="N150" s="75">
        <v>0</v>
      </c>
      <c r="O150" s="75">
        <v>0</v>
      </c>
      <c r="P150" s="33">
        <f>Tabla15[[#This Row],[sbruto]]-Tabla15[[#This Row],[ISR]]-Tabla15[[#This Row],[SFS]]-Tabla15[[#This Row],[AFP]]-Tabla15[[#This Row],[sneto]]</f>
        <v>0</v>
      </c>
      <c r="Q150" s="33">
        <v>10000</v>
      </c>
      <c r="R150" s="56" t="str">
        <f>_xlfn.XLOOKUP(Tabla15[[#This Row],[cedula]],Tabla8[Numero Documento],Tabla8[Gen])</f>
        <v>F</v>
      </c>
      <c r="S150" s="56" t="str">
        <f>_xlfn.XLOOKUP(Tabla15[[#This Row],[cedula]],Tabla8[Numero Documento],Tabla8[Lugar Funciones Codigo])</f>
        <v>01.83</v>
      </c>
      <c r="T150">
        <v>1123</v>
      </c>
    </row>
    <row r="151" spans="1:20" hidden="1">
      <c r="A151" s="56" t="s">
        <v>2523</v>
      </c>
      <c r="B151" s="56" t="s">
        <v>2419</v>
      </c>
      <c r="C151" s="56" t="s">
        <v>2552</v>
      </c>
      <c r="D151" s="56" t="str">
        <f>Tabla15[[#This Row],[cedula]]&amp;Tabla15[[#This Row],[prog]]&amp;LEFT(Tabla15[[#This Row],[TIPO]],3)</f>
        <v>0011658907801SEG</v>
      </c>
      <c r="E151" s="56" t="str">
        <f>_xlfn.XLOOKUP(Tabla15[[#This Row],[cedula]],Tabla8[Numero Documento],Tabla8[Empleado])</f>
        <v>CLAUDIA ALTAGRACIA CLARK NUÑEZ</v>
      </c>
      <c r="F151" s="56" t="str">
        <f>_xlfn.XLOOKUP(Tabla15[[#This Row],[cedula]],Tabla8[Numero Documento],Tabla8[Cargo])</f>
        <v>SEGURIDAD MILITAR</v>
      </c>
      <c r="G151" s="56" t="str">
        <f>_xlfn.XLOOKUP(Tabla15[[#This Row],[cedula]],Tabla8[Numero Documento],Tabla8[Lugar de Funciones])</f>
        <v>MINISTERIO DE CULTURA</v>
      </c>
      <c r="H151" s="107" t="s">
        <v>244</v>
      </c>
      <c r="I151" s="78">
        <f>_xlfn.XLOOKUP(Tabla15[[#This Row],[cedula]],TCARRERA[CEDULA],TCARRERA[CATEGORIA DEL SERVIDOR],0)</f>
        <v>0</v>
      </c>
      <c r="J15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6" t="str">
        <f>IF(ISTEXT(Tabla15[[#This Row],[CARRERA]]),Tabla15[[#This Row],[CARRERA]],Tabla15[[#This Row],[STATUS_01]])</f>
        <v>SEGURIDAD</v>
      </c>
      <c r="L151" s="72">
        <v>10000</v>
      </c>
      <c r="M151" s="75">
        <v>0</v>
      </c>
      <c r="N151" s="75">
        <v>0</v>
      </c>
      <c r="O151" s="75">
        <v>0</v>
      </c>
      <c r="P151" s="33">
        <f>Tabla15[[#This Row],[sbruto]]-Tabla15[[#This Row],[ISR]]-Tabla15[[#This Row],[SFS]]-Tabla15[[#This Row],[AFP]]-Tabla15[[#This Row],[sneto]]</f>
        <v>0</v>
      </c>
      <c r="Q151" s="33">
        <v>10000</v>
      </c>
      <c r="R151" s="56" t="str">
        <f>_xlfn.XLOOKUP(Tabla15[[#This Row],[cedula]],Tabla8[Numero Documento],Tabla8[Gen])</f>
        <v>F</v>
      </c>
      <c r="S151" s="56" t="str">
        <f>_xlfn.XLOOKUP(Tabla15[[#This Row],[cedula]],Tabla8[Numero Documento],Tabla8[Lugar Funciones Codigo])</f>
        <v>01.83</v>
      </c>
      <c r="T151">
        <v>1125</v>
      </c>
    </row>
    <row r="152" spans="1:20" hidden="1">
      <c r="A152" s="56" t="s">
        <v>2523</v>
      </c>
      <c r="B152" s="56" t="s">
        <v>2420</v>
      </c>
      <c r="C152" s="56" t="s">
        <v>2552</v>
      </c>
      <c r="D152" s="56" t="str">
        <f>Tabla15[[#This Row],[cedula]]&amp;Tabla15[[#This Row],[prog]]&amp;LEFT(Tabla15[[#This Row],[TIPO]],3)</f>
        <v>0011226788501SEG</v>
      </c>
      <c r="E152" s="56" t="str">
        <f>_xlfn.XLOOKUP(Tabla15[[#This Row],[cedula]],Tabla8[Numero Documento],Tabla8[Empleado])</f>
        <v>CYNTHIA ALEJANDRA CRUZ MONTERO</v>
      </c>
      <c r="F152" s="56" t="str">
        <f>_xlfn.XLOOKUP(Tabla15[[#This Row],[cedula]],Tabla8[Numero Documento],Tabla8[Cargo])</f>
        <v>SEGURIDAD MILITAR</v>
      </c>
      <c r="G152" s="56" t="str">
        <f>_xlfn.XLOOKUP(Tabla15[[#This Row],[cedula]],Tabla8[Numero Documento],Tabla8[Lugar de Funciones])</f>
        <v>MINISTERIO DE CULTURA</v>
      </c>
      <c r="H152" s="107" t="s">
        <v>244</v>
      </c>
      <c r="I152" s="78">
        <f>_xlfn.XLOOKUP(Tabla15[[#This Row],[cedula]],TCARRERA[CEDULA],TCARRERA[CATEGORIA DEL SERVIDOR],0)</f>
        <v>0</v>
      </c>
      <c r="J15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6" t="str">
        <f>IF(ISTEXT(Tabla15[[#This Row],[CARRERA]]),Tabla15[[#This Row],[CARRERA]],Tabla15[[#This Row],[STATUS_01]])</f>
        <v>SEGURIDAD</v>
      </c>
      <c r="L152" s="72">
        <v>10000</v>
      </c>
      <c r="M152" s="75">
        <v>0</v>
      </c>
      <c r="N152" s="75">
        <v>0</v>
      </c>
      <c r="O152" s="75">
        <v>0</v>
      </c>
      <c r="P152" s="33">
        <f>Tabla15[[#This Row],[sbruto]]-Tabla15[[#This Row],[ISR]]-Tabla15[[#This Row],[SFS]]-Tabla15[[#This Row],[AFP]]-Tabla15[[#This Row],[sneto]]</f>
        <v>0</v>
      </c>
      <c r="Q152" s="33">
        <v>10000</v>
      </c>
      <c r="R152" s="56" t="str">
        <f>_xlfn.XLOOKUP(Tabla15[[#This Row],[cedula]],Tabla8[Numero Documento],Tabla8[Gen])</f>
        <v>F</v>
      </c>
      <c r="S152" s="56" t="str">
        <f>_xlfn.XLOOKUP(Tabla15[[#This Row],[cedula]],Tabla8[Numero Documento],Tabla8[Lugar Funciones Codigo])</f>
        <v>01.83</v>
      </c>
      <c r="T152">
        <v>1126</v>
      </c>
    </row>
    <row r="153" spans="1:20" hidden="1">
      <c r="A153" s="56" t="s">
        <v>2523</v>
      </c>
      <c r="B153" s="56" t="s">
        <v>5666</v>
      </c>
      <c r="C153" s="56" t="s">
        <v>2552</v>
      </c>
      <c r="D153" s="56" t="str">
        <f>Tabla15[[#This Row],[cedula]]&amp;Tabla15[[#This Row],[prog]]&amp;LEFT(Tabla15[[#This Row],[TIPO]],3)</f>
        <v>0600024942201SEG</v>
      </c>
      <c r="E153" s="56" t="str">
        <f>_xlfn.XLOOKUP(Tabla15[[#This Row],[cedula]],Tabla8[Numero Documento],Tabla8[Empleado])</f>
        <v>DARLIN VENTURA</v>
      </c>
      <c r="F153" s="56" t="str">
        <f>_xlfn.XLOOKUP(Tabla15[[#This Row],[cedula]],Tabla8[Numero Documento],Tabla8[Cargo])</f>
        <v>SEGURIDAD MILITAR</v>
      </c>
      <c r="G153" s="56" t="str">
        <f>_xlfn.XLOOKUP(Tabla15[[#This Row],[cedula]],Tabla8[Numero Documento],Tabla8[Lugar de Funciones])</f>
        <v>MINISTERIO DE CULTURA</v>
      </c>
      <c r="H153" s="107" t="s">
        <v>244</v>
      </c>
      <c r="I153" s="78">
        <f>_xlfn.XLOOKUP(Tabla15[[#This Row],[cedula]],TCARRERA[CEDULA],TCARRERA[CATEGORIA DEL SERVIDOR],0)</f>
        <v>0</v>
      </c>
      <c r="J15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6" t="str">
        <f>IF(ISTEXT(Tabla15[[#This Row],[CARRERA]]),Tabla15[[#This Row],[CARRERA]],Tabla15[[#This Row],[STATUS_01]])</f>
        <v>SEGURIDAD</v>
      </c>
      <c r="L153" s="72">
        <v>10000</v>
      </c>
      <c r="M153" s="72">
        <v>0</v>
      </c>
      <c r="N153" s="72">
        <v>0</v>
      </c>
      <c r="O153" s="72">
        <v>0</v>
      </c>
      <c r="P153" s="33">
        <f>Tabla15[[#This Row],[sbruto]]-Tabla15[[#This Row],[ISR]]-Tabla15[[#This Row],[SFS]]-Tabla15[[#This Row],[AFP]]-Tabla15[[#This Row],[sneto]]</f>
        <v>0</v>
      </c>
      <c r="Q153" s="33">
        <v>10000</v>
      </c>
      <c r="R153" s="56" t="str">
        <f>_xlfn.XLOOKUP(Tabla15[[#This Row],[cedula]],Tabla8[Numero Documento],Tabla8[Gen])</f>
        <v>M</v>
      </c>
      <c r="S153" s="56" t="str">
        <f>_xlfn.XLOOKUP(Tabla15[[#This Row],[cedula]],Tabla8[Numero Documento],Tabla8[Lugar Funciones Codigo])</f>
        <v>01.83</v>
      </c>
      <c r="T153">
        <v>1127</v>
      </c>
    </row>
    <row r="154" spans="1:20" hidden="1">
      <c r="A154" s="56" t="s">
        <v>2523</v>
      </c>
      <c r="B154" s="56" t="s">
        <v>2421</v>
      </c>
      <c r="C154" s="56" t="s">
        <v>2552</v>
      </c>
      <c r="D154" s="56" t="str">
        <f>Tabla15[[#This Row],[cedula]]&amp;Tabla15[[#This Row],[prog]]&amp;LEFT(Tabla15[[#This Row],[TIPO]],3)</f>
        <v>0011782466401SEG</v>
      </c>
      <c r="E154" s="56" t="str">
        <f>_xlfn.XLOOKUP(Tabla15[[#This Row],[cedula]],Tabla8[Numero Documento],Tabla8[Empleado])</f>
        <v>DEIVI PEREZ RODRIGUEZ</v>
      </c>
      <c r="F154" s="56" t="str">
        <f>_xlfn.XLOOKUP(Tabla15[[#This Row],[cedula]],Tabla8[Numero Documento],Tabla8[Cargo])</f>
        <v>SEGURIDAD MILITAR</v>
      </c>
      <c r="G154" s="56" t="str">
        <f>_xlfn.XLOOKUP(Tabla15[[#This Row],[cedula]],Tabla8[Numero Documento],Tabla8[Lugar de Funciones])</f>
        <v>MINISTERIO DE CULTURA</v>
      </c>
      <c r="H154" s="107" t="s">
        <v>244</v>
      </c>
      <c r="I154" s="78">
        <f>_xlfn.XLOOKUP(Tabla15[[#This Row],[cedula]],TCARRERA[CEDULA],TCARRERA[CATEGORIA DEL SERVIDOR],0)</f>
        <v>0</v>
      </c>
      <c r="J15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6" t="str">
        <f>IF(ISTEXT(Tabla15[[#This Row],[CARRERA]]),Tabla15[[#This Row],[CARRERA]],Tabla15[[#This Row],[STATUS_01]])</f>
        <v>SEGURIDAD</v>
      </c>
      <c r="L154" s="72">
        <v>10000</v>
      </c>
      <c r="M154" s="75">
        <v>0</v>
      </c>
      <c r="N154" s="72">
        <v>0</v>
      </c>
      <c r="O154" s="72">
        <v>0</v>
      </c>
      <c r="P154" s="33">
        <f>Tabla15[[#This Row],[sbruto]]-Tabla15[[#This Row],[ISR]]-Tabla15[[#This Row],[SFS]]-Tabla15[[#This Row],[AFP]]-Tabla15[[#This Row],[sneto]]</f>
        <v>0</v>
      </c>
      <c r="Q154" s="33">
        <v>10000</v>
      </c>
      <c r="R154" s="56" t="str">
        <f>_xlfn.XLOOKUP(Tabla15[[#This Row],[cedula]],Tabla8[Numero Documento],Tabla8[Gen])</f>
        <v>M</v>
      </c>
      <c r="S154" s="56" t="str">
        <f>_xlfn.XLOOKUP(Tabla15[[#This Row],[cedula]],Tabla8[Numero Documento],Tabla8[Lugar Funciones Codigo])</f>
        <v>01.83</v>
      </c>
      <c r="T154">
        <v>1128</v>
      </c>
    </row>
    <row r="155" spans="1:20" hidden="1">
      <c r="A155" s="56" t="s">
        <v>2523</v>
      </c>
      <c r="B155" s="56" t="s">
        <v>2422</v>
      </c>
      <c r="C155" s="56" t="s">
        <v>2552</v>
      </c>
      <c r="D155" s="56" t="str">
        <f>Tabla15[[#This Row],[cedula]]&amp;Tabla15[[#This Row],[prog]]&amp;LEFT(Tabla15[[#This Row],[TIPO]],3)</f>
        <v>4022302567301SEG</v>
      </c>
      <c r="E155" s="56" t="str">
        <f>_xlfn.XLOOKUP(Tabla15[[#This Row],[cedula]],Tabla8[Numero Documento],Tabla8[Empleado])</f>
        <v>DERIK RHONNY DILONE GONZALEZ</v>
      </c>
      <c r="F155" s="56" t="str">
        <f>_xlfn.XLOOKUP(Tabla15[[#This Row],[cedula]],Tabla8[Numero Documento],Tabla8[Cargo])</f>
        <v>SEGURIDAD MILITAR</v>
      </c>
      <c r="G155" s="56" t="str">
        <f>_xlfn.XLOOKUP(Tabla15[[#This Row],[cedula]],Tabla8[Numero Documento],Tabla8[Lugar de Funciones])</f>
        <v>MINISTERIO DE CULTURA</v>
      </c>
      <c r="H155" s="107" t="s">
        <v>244</v>
      </c>
      <c r="I155" s="78">
        <f>_xlfn.XLOOKUP(Tabla15[[#This Row],[cedula]],TCARRERA[CEDULA],TCARRERA[CATEGORIA DEL SERVIDOR],0)</f>
        <v>0</v>
      </c>
      <c r="J15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6" t="str">
        <f>IF(ISTEXT(Tabla15[[#This Row],[CARRERA]]),Tabla15[[#This Row],[CARRERA]],Tabla15[[#This Row],[STATUS_01]])</f>
        <v>SEGURIDAD</v>
      </c>
      <c r="L155" s="72">
        <v>10000</v>
      </c>
      <c r="M155" s="75">
        <v>0</v>
      </c>
      <c r="N155" s="75">
        <v>0</v>
      </c>
      <c r="O155" s="75">
        <v>0</v>
      </c>
      <c r="P155" s="33">
        <f>Tabla15[[#This Row],[sbruto]]-Tabla15[[#This Row],[ISR]]-Tabla15[[#This Row],[SFS]]-Tabla15[[#This Row],[AFP]]-Tabla15[[#This Row],[sneto]]</f>
        <v>0</v>
      </c>
      <c r="Q155" s="33">
        <v>10000</v>
      </c>
      <c r="R155" s="56" t="str">
        <f>_xlfn.XLOOKUP(Tabla15[[#This Row],[cedula]],Tabla8[Numero Documento],Tabla8[Gen])</f>
        <v>M</v>
      </c>
      <c r="S155" s="56" t="str">
        <f>_xlfn.XLOOKUP(Tabla15[[#This Row],[cedula]],Tabla8[Numero Documento],Tabla8[Lugar Funciones Codigo])</f>
        <v>01.83</v>
      </c>
      <c r="T155">
        <v>1129</v>
      </c>
    </row>
    <row r="156" spans="1:20" hidden="1">
      <c r="A156" s="56" t="s">
        <v>2523</v>
      </c>
      <c r="B156" s="56" t="s">
        <v>2423</v>
      </c>
      <c r="C156" s="56" t="s">
        <v>2552</v>
      </c>
      <c r="D156" s="56" t="str">
        <f>Tabla15[[#This Row],[cedula]]&amp;Tabla15[[#This Row],[prog]]&amp;LEFT(Tabla15[[#This Row],[TIPO]],3)</f>
        <v>0160017941801SEG</v>
      </c>
      <c r="E156" s="56" t="str">
        <f>_xlfn.XLOOKUP(Tabla15[[#This Row],[cedula]],Tabla8[Numero Documento],Tabla8[Empleado])</f>
        <v>DIOGENES ANGOMAS OGANDO</v>
      </c>
      <c r="F156" s="56" t="str">
        <f>_xlfn.XLOOKUP(Tabla15[[#This Row],[cedula]],Tabla8[Numero Documento],Tabla8[Cargo])</f>
        <v>SEGURIDAD MILITAR</v>
      </c>
      <c r="G156" s="56" t="str">
        <f>_xlfn.XLOOKUP(Tabla15[[#This Row],[cedula]],Tabla8[Numero Documento],Tabla8[Lugar de Funciones])</f>
        <v>MINISTERIO DE CULTURA</v>
      </c>
      <c r="H156" s="107" t="s">
        <v>244</v>
      </c>
      <c r="I156" s="78">
        <f>_xlfn.XLOOKUP(Tabla15[[#This Row],[cedula]],TCARRERA[CEDULA],TCARRERA[CATEGORIA DEL SERVIDOR],0)</f>
        <v>0</v>
      </c>
      <c r="J156" s="7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6" t="str">
        <f>IF(ISTEXT(Tabla15[[#This Row],[CARRERA]]),Tabla15[[#This Row],[CARRERA]],Tabla15[[#This Row],[STATUS_01]])</f>
        <v>SEGURIDAD</v>
      </c>
      <c r="L156" s="72">
        <v>10000</v>
      </c>
      <c r="M156" s="76">
        <v>0</v>
      </c>
      <c r="N156" s="72">
        <v>0</v>
      </c>
      <c r="O156" s="72">
        <v>0</v>
      </c>
      <c r="P156" s="33">
        <f>Tabla15[[#This Row],[sbruto]]-Tabla15[[#This Row],[ISR]]-Tabla15[[#This Row],[SFS]]-Tabla15[[#This Row],[AFP]]-Tabla15[[#This Row],[sneto]]</f>
        <v>0</v>
      </c>
      <c r="Q156" s="33">
        <v>10000</v>
      </c>
      <c r="R156" s="56" t="str">
        <f>_xlfn.XLOOKUP(Tabla15[[#This Row],[cedula]],Tabla8[Numero Documento],Tabla8[Gen])</f>
        <v>M</v>
      </c>
      <c r="S156" s="56" t="str">
        <f>_xlfn.XLOOKUP(Tabla15[[#This Row],[cedula]],Tabla8[Numero Documento],Tabla8[Lugar Funciones Codigo])</f>
        <v>01.83</v>
      </c>
      <c r="T156">
        <v>1130</v>
      </c>
    </row>
    <row r="157" spans="1:20" hidden="1">
      <c r="A157" s="56" t="s">
        <v>2523</v>
      </c>
      <c r="B157" s="56" t="s">
        <v>2426</v>
      </c>
      <c r="C157" s="56" t="s">
        <v>2552</v>
      </c>
      <c r="D157" s="56" t="str">
        <f>Tabla15[[#This Row],[cedula]]&amp;Tabla15[[#This Row],[prog]]&amp;LEFT(Tabla15[[#This Row],[TIPO]],3)</f>
        <v>0110034908101SEG</v>
      </c>
      <c r="E157" s="56" t="str">
        <f>_xlfn.XLOOKUP(Tabla15[[#This Row],[cedula]],Tabla8[Numero Documento],Tabla8[Empleado])</f>
        <v>ELVIS TAPIA QUEZADA</v>
      </c>
      <c r="F157" s="56" t="str">
        <f>_xlfn.XLOOKUP(Tabla15[[#This Row],[cedula]],Tabla8[Numero Documento],Tabla8[Cargo])</f>
        <v>SEGURIDAD MILITAR</v>
      </c>
      <c r="G157" s="56" t="str">
        <f>_xlfn.XLOOKUP(Tabla15[[#This Row],[cedula]],Tabla8[Numero Documento],Tabla8[Lugar de Funciones])</f>
        <v>MINISTERIO DE CULTURA</v>
      </c>
      <c r="H157" s="107" t="s">
        <v>244</v>
      </c>
      <c r="I157" s="78">
        <f>_xlfn.XLOOKUP(Tabla15[[#This Row],[cedula]],TCARRERA[CEDULA],TCARRERA[CATEGORIA DEL SERVIDOR],0)</f>
        <v>0</v>
      </c>
      <c r="J15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6" t="str">
        <f>IF(ISTEXT(Tabla15[[#This Row],[CARRERA]]),Tabla15[[#This Row],[CARRERA]],Tabla15[[#This Row],[STATUS_01]])</f>
        <v>SEGURIDAD</v>
      </c>
      <c r="L157" s="72">
        <v>10000</v>
      </c>
      <c r="M157" s="73">
        <v>0</v>
      </c>
      <c r="N157" s="72">
        <v>0</v>
      </c>
      <c r="O157" s="72">
        <v>0</v>
      </c>
      <c r="P157" s="33">
        <f>Tabla15[[#This Row],[sbruto]]-Tabla15[[#This Row],[ISR]]-Tabla15[[#This Row],[SFS]]-Tabla15[[#This Row],[AFP]]-Tabla15[[#This Row],[sneto]]</f>
        <v>0</v>
      </c>
      <c r="Q157" s="33">
        <v>10000</v>
      </c>
      <c r="R157" s="56" t="str">
        <f>_xlfn.XLOOKUP(Tabla15[[#This Row],[cedula]],Tabla8[Numero Documento],Tabla8[Gen])</f>
        <v>M</v>
      </c>
      <c r="S157" s="56" t="str">
        <f>_xlfn.XLOOKUP(Tabla15[[#This Row],[cedula]],Tabla8[Numero Documento],Tabla8[Lugar Funciones Codigo])</f>
        <v>01.83</v>
      </c>
      <c r="T157">
        <v>1133</v>
      </c>
    </row>
    <row r="158" spans="1:20" hidden="1">
      <c r="A158" s="56" t="s">
        <v>2523</v>
      </c>
      <c r="B158" s="56" t="s">
        <v>5677</v>
      </c>
      <c r="C158" s="56" t="s">
        <v>2552</v>
      </c>
      <c r="D158" s="56" t="str">
        <f>Tabla15[[#This Row],[cedula]]&amp;Tabla15[[#This Row],[prog]]&amp;LEFT(Tabla15[[#This Row],[TIPO]],3)</f>
        <v>4024152637101SEG</v>
      </c>
      <c r="E158" s="56" t="str">
        <f>_xlfn.XLOOKUP(Tabla15[[#This Row],[cedula]],Tabla8[Numero Documento],Tabla8[Empleado])</f>
        <v>EZEQUIEL MARTINEZ VALOY</v>
      </c>
      <c r="F158" s="56" t="str">
        <f>_xlfn.XLOOKUP(Tabla15[[#This Row],[cedula]],Tabla8[Numero Documento],Tabla8[Cargo])</f>
        <v>SEGURIDAD MILITAR</v>
      </c>
      <c r="G158" s="56" t="str">
        <f>_xlfn.XLOOKUP(Tabla15[[#This Row],[cedula]],Tabla8[Numero Documento],Tabla8[Lugar de Funciones])</f>
        <v>MINISTERIO DE CULTURA</v>
      </c>
      <c r="H158" s="107" t="s">
        <v>244</v>
      </c>
      <c r="I158" s="78">
        <f>_xlfn.XLOOKUP(Tabla15[[#This Row],[cedula]],TCARRERA[CEDULA],TCARRERA[CATEGORIA DEL SERVIDOR],0)</f>
        <v>0</v>
      </c>
      <c r="J15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6" t="str">
        <f>IF(ISTEXT(Tabla15[[#This Row],[CARRERA]]),Tabla15[[#This Row],[CARRERA]],Tabla15[[#This Row],[STATUS_01]])</f>
        <v>SEGURIDAD</v>
      </c>
      <c r="L158" s="72">
        <v>10000</v>
      </c>
      <c r="M158" s="76">
        <v>0</v>
      </c>
      <c r="N158" s="72">
        <v>0</v>
      </c>
      <c r="O158" s="72">
        <v>0</v>
      </c>
      <c r="P158" s="33">
        <f>Tabla15[[#This Row],[sbruto]]-Tabla15[[#This Row],[ISR]]-Tabla15[[#This Row],[SFS]]-Tabla15[[#This Row],[AFP]]-Tabla15[[#This Row],[sneto]]</f>
        <v>0</v>
      </c>
      <c r="Q158" s="33">
        <v>10000</v>
      </c>
      <c r="R158" s="56" t="str">
        <f>_xlfn.XLOOKUP(Tabla15[[#This Row],[cedula]],Tabla8[Numero Documento],Tabla8[Gen])</f>
        <v>M</v>
      </c>
      <c r="S158" s="56" t="str">
        <f>_xlfn.XLOOKUP(Tabla15[[#This Row],[cedula]],Tabla8[Numero Documento],Tabla8[Lugar Funciones Codigo])</f>
        <v>01.83</v>
      </c>
      <c r="T158">
        <v>1134</v>
      </c>
    </row>
    <row r="159" spans="1:20" hidden="1">
      <c r="A159" s="56" t="s">
        <v>2523</v>
      </c>
      <c r="B159" s="56" t="s">
        <v>2715</v>
      </c>
      <c r="C159" s="56" t="s">
        <v>2552</v>
      </c>
      <c r="D159" s="56" t="str">
        <f>Tabla15[[#This Row],[cedula]]&amp;Tabla15[[#This Row],[prog]]&amp;LEFT(Tabla15[[#This Row],[TIPO]],3)</f>
        <v>0180077958701SEG</v>
      </c>
      <c r="E159" s="56" t="str">
        <f>_xlfn.XLOOKUP(Tabla15[[#This Row],[cedula]],Tabla8[Numero Documento],Tabla8[Empleado])</f>
        <v>EZEQUIER ENMANUEL FELIZ CUEVAS</v>
      </c>
      <c r="F159" s="56" t="str">
        <f>_xlfn.XLOOKUP(Tabla15[[#This Row],[cedula]],Tabla8[Numero Documento],Tabla8[Cargo])</f>
        <v>SEGURIDAD MILITAR</v>
      </c>
      <c r="G159" s="56" t="str">
        <f>_xlfn.XLOOKUP(Tabla15[[#This Row],[cedula]],Tabla8[Numero Documento],Tabla8[Lugar de Funciones])</f>
        <v>MINISTERIO DE CULTURA</v>
      </c>
      <c r="H159" s="107" t="s">
        <v>244</v>
      </c>
      <c r="I159" s="78">
        <f>_xlfn.XLOOKUP(Tabla15[[#This Row],[cedula]],TCARRERA[CEDULA],TCARRERA[CATEGORIA DEL SERVIDOR],0)</f>
        <v>0</v>
      </c>
      <c r="J15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6" t="str">
        <f>IF(ISTEXT(Tabla15[[#This Row],[CARRERA]]),Tabla15[[#This Row],[CARRERA]],Tabla15[[#This Row],[STATUS_01]])</f>
        <v>SEGURIDAD</v>
      </c>
      <c r="L159" s="72">
        <v>10000</v>
      </c>
      <c r="M159" s="76">
        <v>0</v>
      </c>
      <c r="N159" s="72">
        <v>0</v>
      </c>
      <c r="O159" s="72">
        <v>0</v>
      </c>
      <c r="P159" s="33">
        <f>Tabla15[[#This Row],[sbruto]]-Tabla15[[#This Row],[ISR]]-Tabla15[[#This Row],[SFS]]-Tabla15[[#This Row],[AFP]]-Tabla15[[#This Row],[sneto]]</f>
        <v>0</v>
      </c>
      <c r="Q159" s="33">
        <v>10000</v>
      </c>
      <c r="R159" s="56" t="str">
        <f>_xlfn.XLOOKUP(Tabla15[[#This Row],[cedula]],Tabla8[Numero Documento],Tabla8[Gen])</f>
        <v>M</v>
      </c>
      <c r="S159" s="56" t="str">
        <f>_xlfn.XLOOKUP(Tabla15[[#This Row],[cedula]],Tabla8[Numero Documento],Tabla8[Lugar Funciones Codigo])</f>
        <v>01.83</v>
      </c>
      <c r="T159">
        <v>1135</v>
      </c>
    </row>
    <row r="160" spans="1:20" hidden="1">
      <c r="A160" s="56" t="s">
        <v>2523</v>
      </c>
      <c r="B160" s="56" t="s">
        <v>2428</v>
      </c>
      <c r="C160" s="56" t="s">
        <v>2552</v>
      </c>
      <c r="D160" s="56" t="str">
        <f>Tabla15[[#This Row],[cedula]]&amp;Tabla15[[#This Row],[prog]]&amp;LEFT(Tabla15[[#This Row],[TIPO]],3)</f>
        <v>0780014232001SEG</v>
      </c>
      <c r="E160" s="56" t="str">
        <f>_xlfn.XLOOKUP(Tabla15[[#This Row],[cedula]],Tabla8[Numero Documento],Tabla8[Empleado])</f>
        <v>FATIMO SANTANA MENDEZ</v>
      </c>
      <c r="F160" s="56" t="str">
        <f>_xlfn.XLOOKUP(Tabla15[[#This Row],[cedula]],Tabla8[Numero Documento],Tabla8[Cargo])</f>
        <v>SEGURIDAD MILITAR</v>
      </c>
      <c r="G160" s="56" t="str">
        <f>_xlfn.XLOOKUP(Tabla15[[#This Row],[cedula]],Tabla8[Numero Documento],Tabla8[Lugar de Funciones])</f>
        <v>MINISTERIO DE CULTURA</v>
      </c>
      <c r="H160" s="107" t="s">
        <v>244</v>
      </c>
      <c r="I160" s="78">
        <f>_xlfn.XLOOKUP(Tabla15[[#This Row],[cedula]],TCARRERA[CEDULA],TCARRERA[CATEGORIA DEL SERVIDOR],0)</f>
        <v>0</v>
      </c>
      <c r="J16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6" t="str">
        <f>IF(ISTEXT(Tabla15[[#This Row],[CARRERA]]),Tabla15[[#This Row],[CARRERA]],Tabla15[[#This Row],[STATUS_01]])</f>
        <v>SEGURIDAD</v>
      </c>
      <c r="L160" s="72">
        <v>10000</v>
      </c>
      <c r="M160" s="72">
        <v>0</v>
      </c>
      <c r="N160" s="72">
        <v>0</v>
      </c>
      <c r="O160" s="72">
        <v>0</v>
      </c>
      <c r="P160" s="33">
        <f>Tabla15[[#This Row],[sbruto]]-Tabla15[[#This Row],[ISR]]-Tabla15[[#This Row],[SFS]]-Tabla15[[#This Row],[AFP]]-Tabla15[[#This Row],[sneto]]</f>
        <v>0</v>
      </c>
      <c r="Q160" s="33">
        <v>10000</v>
      </c>
      <c r="R160" s="56" t="str">
        <f>_xlfn.XLOOKUP(Tabla15[[#This Row],[cedula]],Tabla8[Numero Documento],Tabla8[Gen])</f>
        <v>M</v>
      </c>
      <c r="S160" s="56" t="str">
        <f>_xlfn.XLOOKUP(Tabla15[[#This Row],[cedula]],Tabla8[Numero Documento],Tabla8[Lugar Funciones Codigo])</f>
        <v>01.83</v>
      </c>
      <c r="T160">
        <v>1136</v>
      </c>
    </row>
    <row r="161" spans="1:20" hidden="1">
      <c r="A161" s="56" t="s">
        <v>2522</v>
      </c>
      <c r="B161" s="56" t="s">
        <v>1821</v>
      </c>
      <c r="C161" s="56" t="s">
        <v>2552</v>
      </c>
      <c r="D161" s="56" t="str">
        <f>Tabla15[[#This Row],[cedula]]&amp;Tabla15[[#This Row],[prog]]&amp;LEFT(Tabla15[[#This Row],[TIPO]],3)</f>
        <v>0110021388101FIJ</v>
      </c>
      <c r="E161" s="56" t="str">
        <f>_xlfn.XLOOKUP(Tabla15[[#This Row],[cedula]],Tabla8[Numero Documento],Tabla8[Empleado])</f>
        <v>FELIX ANTONIO SANCHEZ</v>
      </c>
      <c r="F161" s="56" t="str">
        <f>_xlfn.XLOOKUP(Tabla15[[#This Row],[cedula]],Tabla8[Numero Documento],Tabla8[Cargo])</f>
        <v>SUPERV. VIG. SEG. SECC. DE VIG</v>
      </c>
      <c r="G161" s="56" t="str">
        <f>_xlfn.XLOOKUP(Tabla15[[#This Row],[cedula]],Tabla8[Numero Documento],Tabla8[Lugar de Funciones])</f>
        <v>MINISTERIO DE CULTURA</v>
      </c>
      <c r="H161" s="107" t="s">
        <v>11</v>
      </c>
      <c r="I161" s="78">
        <f>_xlfn.XLOOKUP(Tabla15[[#This Row],[cedula]],TCARRERA[CEDULA],TCARRERA[CATEGORIA DEL SERVIDOR],0)</f>
        <v>0</v>
      </c>
      <c r="J1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61" s="56" t="str">
        <f>IF(ISTEXT(Tabla15[[#This Row],[CARRERA]]),Tabla15[[#This Row],[CARRERA]],Tabla15[[#This Row],[STATUS_01]])</f>
        <v>FIJO</v>
      </c>
      <c r="L161" s="72">
        <v>10000</v>
      </c>
      <c r="M161" s="75">
        <v>0</v>
      </c>
      <c r="N161" s="72">
        <v>304</v>
      </c>
      <c r="O161" s="72">
        <v>287</v>
      </c>
      <c r="P161" s="33">
        <f>Tabla15[[#This Row],[sbruto]]-Tabla15[[#This Row],[ISR]]-Tabla15[[#This Row],[SFS]]-Tabla15[[#This Row],[AFP]]-Tabla15[[#This Row],[sneto]]</f>
        <v>375</v>
      </c>
      <c r="Q161" s="33">
        <v>9034</v>
      </c>
      <c r="R161" s="56" t="str">
        <f>_xlfn.XLOOKUP(Tabla15[[#This Row],[cedula]],Tabla8[Numero Documento],Tabla8[Gen])</f>
        <v>M</v>
      </c>
      <c r="S161" s="56" t="str">
        <f>_xlfn.XLOOKUP(Tabla15[[#This Row],[cedula]],Tabla8[Numero Documento],Tabla8[Lugar Funciones Codigo])</f>
        <v>01.83</v>
      </c>
      <c r="T161">
        <v>109</v>
      </c>
    </row>
    <row r="162" spans="1:20" hidden="1">
      <c r="A162" s="56" t="s">
        <v>2523</v>
      </c>
      <c r="B162" s="56" t="s">
        <v>3283</v>
      </c>
      <c r="C162" s="56" t="s">
        <v>2552</v>
      </c>
      <c r="D162" s="56" t="str">
        <f>Tabla15[[#This Row],[cedula]]&amp;Tabla15[[#This Row],[prog]]&amp;LEFT(Tabla15[[#This Row],[TIPO]],3)</f>
        <v>0780014591901SEG</v>
      </c>
      <c r="E162" s="56" t="str">
        <f>_xlfn.XLOOKUP(Tabla15[[#This Row],[cedula]],Tabla8[Numero Documento],Tabla8[Empleado])</f>
        <v>FERNANDO TRINIDAD MATOS</v>
      </c>
      <c r="F162" s="56" t="str">
        <f>_xlfn.XLOOKUP(Tabla15[[#This Row],[cedula]],Tabla8[Numero Documento],Tabla8[Cargo])</f>
        <v>SEGURIDAD MILITAR</v>
      </c>
      <c r="G162" s="56" t="str">
        <f>_xlfn.XLOOKUP(Tabla15[[#This Row],[cedula]],Tabla8[Numero Documento],Tabla8[Lugar de Funciones])</f>
        <v>MINISTERIO DE CULTURA</v>
      </c>
      <c r="H162" s="107" t="s">
        <v>244</v>
      </c>
      <c r="I162" s="78">
        <f>_xlfn.XLOOKUP(Tabla15[[#This Row],[cedula]],TCARRERA[CEDULA],TCARRERA[CATEGORIA DEL SERVIDOR],0)</f>
        <v>0</v>
      </c>
      <c r="J16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6" t="str">
        <f>IF(ISTEXT(Tabla15[[#This Row],[CARRERA]]),Tabla15[[#This Row],[CARRERA]],Tabla15[[#This Row],[STATUS_01]])</f>
        <v>SEGURIDAD</v>
      </c>
      <c r="L162" s="72">
        <v>10000</v>
      </c>
      <c r="M162" s="76">
        <v>0</v>
      </c>
      <c r="N162" s="75">
        <v>0</v>
      </c>
      <c r="O162" s="75">
        <v>0</v>
      </c>
      <c r="P162" s="33">
        <f>Tabla15[[#This Row],[sbruto]]-Tabla15[[#This Row],[ISR]]-Tabla15[[#This Row],[SFS]]-Tabla15[[#This Row],[AFP]]-Tabla15[[#This Row],[sneto]]</f>
        <v>0</v>
      </c>
      <c r="Q162" s="33">
        <v>10000</v>
      </c>
      <c r="R162" s="56" t="str">
        <f>_xlfn.XLOOKUP(Tabla15[[#This Row],[cedula]],Tabla8[Numero Documento],Tabla8[Gen])</f>
        <v>M</v>
      </c>
      <c r="S162" s="56" t="str">
        <f>_xlfn.XLOOKUP(Tabla15[[#This Row],[cedula]],Tabla8[Numero Documento],Tabla8[Lugar Funciones Codigo])</f>
        <v>01.83</v>
      </c>
      <c r="T162">
        <v>1139</v>
      </c>
    </row>
    <row r="163" spans="1:20" hidden="1">
      <c r="A163" s="56" t="s">
        <v>2523</v>
      </c>
      <c r="B163" s="56" t="s">
        <v>2430</v>
      </c>
      <c r="C163" s="56" t="s">
        <v>2552</v>
      </c>
      <c r="D163" s="56" t="str">
        <f>Tabla15[[#This Row],[cedula]]&amp;Tabla15[[#This Row],[prog]]&amp;LEFT(Tabla15[[#This Row],[TIPO]],3)</f>
        <v>0011039553001SEG</v>
      </c>
      <c r="E163" s="56" t="str">
        <f>_xlfn.XLOOKUP(Tabla15[[#This Row],[cedula]],Tabla8[Numero Documento],Tabla8[Empleado])</f>
        <v>FRANCISCA DIAZ EUSEBIO</v>
      </c>
      <c r="F163" s="56" t="str">
        <f>_xlfn.XLOOKUP(Tabla15[[#This Row],[cedula]],Tabla8[Numero Documento],Tabla8[Cargo])</f>
        <v>SEGURIDAD MILITAR</v>
      </c>
      <c r="G163" s="56" t="str">
        <f>_xlfn.XLOOKUP(Tabla15[[#This Row],[cedula]],Tabla8[Numero Documento],Tabla8[Lugar de Funciones])</f>
        <v>MINISTERIO DE CULTURA</v>
      </c>
      <c r="H163" s="107" t="s">
        <v>244</v>
      </c>
      <c r="I163" s="78">
        <f>_xlfn.XLOOKUP(Tabla15[[#This Row],[cedula]],TCARRERA[CEDULA],TCARRERA[CATEGORIA DEL SERVIDOR],0)</f>
        <v>0</v>
      </c>
      <c r="J16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6" t="str">
        <f>IF(ISTEXT(Tabla15[[#This Row],[CARRERA]]),Tabla15[[#This Row],[CARRERA]],Tabla15[[#This Row],[STATUS_01]])</f>
        <v>SEGURIDAD</v>
      </c>
      <c r="L163" s="72">
        <v>10000</v>
      </c>
      <c r="M163" s="73">
        <v>0</v>
      </c>
      <c r="N163" s="72">
        <v>0</v>
      </c>
      <c r="O163" s="72">
        <v>0</v>
      </c>
      <c r="P163" s="33">
        <f>Tabla15[[#This Row],[sbruto]]-Tabla15[[#This Row],[ISR]]-Tabla15[[#This Row],[SFS]]-Tabla15[[#This Row],[AFP]]-Tabla15[[#This Row],[sneto]]</f>
        <v>0</v>
      </c>
      <c r="Q163" s="33">
        <v>10000</v>
      </c>
      <c r="R163" s="56" t="str">
        <f>_xlfn.XLOOKUP(Tabla15[[#This Row],[cedula]],Tabla8[Numero Documento],Tabla8[Gen])</f>
        <v>F</v>
      </c>
      <c r="S163" s="56" t="str">
        <f>_xlfn.XLOOKUP(Tabla15[[#This Row],[cedula]],Tabla8[Numero Documento],Tabla8[Lugar Funciones Codigo])</f>
        <v>01.83</v>
      </c>
      <c r="T163">
        <v>1140</v>
      </c>
    </row>
    <row r="164" spans="1:20" hidden="1">
      <c r="A164" s="56" t="s">
        <v>2523</v>
      </c>
      <c r="B164" s="56" t="s">
        <v>2431</v>
      </c>
      <c r="C164" s="56" t="s">
        <v>2552</v>
      </c>
      <c r="D164" s="56" t="str">
        <f>Tabla15[[#This Row],[cedula]]&amp;Tabla15[[#This Row],[prog]]&amp;LEFT(Tabla15[[#This Row],[TIPO]],3)</f>
        <v>4022678710501SEG</v>
      </c>
      <c r="E164" s="56" t="str">
        <f>_xlfn.XLOOKUP(Tabla15[[#This Row],[cedula]],Tabla8[Numero Documento],Tabla8[Empleado])</f>
        <v>FRANCISCA HERNANDEZ ADON</v>
      </c>
      <c r="F164" s="56" t="str">
        <f>_xlfn.XLOOKUP(Tabla15[[#This Row],[cedula]],Tabla8[Numero Documento],Tabla8[Cargo])</f>
        <v>SEGURIDAD MILITAR</v>
      </c>
      <c r="G164" s="56" t="str">
        <f>_xlfn.XLOOKUP(Tabla15[[#This Row],[cedula]],Tabla8[Numero Documento],Tabla8[Lugar de Funciones])</f>
        <v>MINISTERIO DE CULTURA</v>
      </c>
      <c r="H164" s="107" t="s">
        <v>244</v>
      </c>
      <c r="I164" s="78">
        <f>_xlfn.XLOOKUP(Tabla15[[#This Row],[cedula]],TCARRERA[CEDULA],TCARRERA[CATEGORIA DEL SERVIDOR],0)</f>
        <v>0</v>
      </c>
      <c r="J16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6" t="str">
        <f>IF(ISTEXT(Tabla15[[#This Row],[CARRERA]]),Tabla15[[#This Row],[CARRERA]],Tabla15[[#This Row],[STATUS_01]])</f>
        <v>SEGURIDAD</v>
      </c>
      <c r="L164" s="72">
        <v>10000</v>
      </c>
      <c r="M164" s="73">
        <v>0</v>
      </c>
      <c r="N164" s="72">
        <v>0</v>
      </c>
      <c r="O164" s="72">
        <v>0</v>
      </c>
      <c r="P164" s="33">
        <f>Tabla15[[#This Row],[sbruto]]-Tabla15[[#This Row],[ISR]]-Tabla15[[#This Row],[SFS]]-Tabla15[[#This Row],[AFP]]-Tabla15[[#This Row],[sneto]]</f>
        <v>0</v>
      </c>
      <c r="Q164" s="33">
        <v>10000</v>
      </c>
      <c r="R164" s="56" t="str">
        <f>_xlfn.XLOOKUP(Tabla15[[#This Row],[cedula]],Tabla8[Numero Documento],Tabla8[Gen])</f>
        <v>F</v>
      </c>
      <c r="S164" s="56" t="str">
        <f>_xlfn.XLOOKUP(Tabla15[[#This Row],[cedula]],Tabla8[Numero Documento],Tabla8[Lugar Funciones Codigo])</f>
        <v>01.83</v>
      </c>
      <c r="T164">
        <v>1141</v>
      </c>
    </row>
    <row r="165" spans="1:20" hidden="1">
      <c r="A165" s="56" t="s">
        <v>2523</v>
      </c>
      <c r="B165" s="56" t="s">
        <v>2433</v>
      </c>
      <c r="C165" s="56" t="s">
        <v>2552</v>
      </c>
      <c r="D165" s="56" t="str">
        <f>Tabla15[[#This Row],[cedula]]&amp;Tabla15[[#This Row],[prog]]&amp;LEFT(Tabla15[[#This Row],[TIPO]],3)</f>
        <v>0830004805801SEG</v>
      </c>
      <c r="E165" s="56" t="str">
        <f>_xlfn.XLOOKUP(Tabla15[[#This Row],[cedula]],Tabla8[Numero Documento],Tabla8[Empleado])</f>
        <v>FRANCISCO DAVID GONZALEZ AQUINO</v>
      </c>
      <c r="F165" s="56" t="str">
        <f>_xlfn.XLOOKUP(Tabla15[[#This Row],[cedula]],Tabla8[Numero Documento],Tabla8[Cargo])</f>
        <v>SEGURIDAD MILITAR</v>
      </c>
      <c r="G165" s="56" t="str">
        <f>_xlfn.XLOOKUP(Tabla15[[#This Row],[cedula]],Tabla8[Numero Documento],Tabla8[Lugar de Funciones])</f>
        <v>MINISTERIO DE CULTURA</v>
      </c>
      <c r="H165" s="107" t="s">
        <v>244</v>
      </c>
      <c r="I165" s="78">
        <f>_xlfn.XLOOKUP(Tabla15[[#This Row],[cedula]],TCARRERA[CEDULA],TCARRERA[CATEGORIA DEL SERVIDOR],0)</f>
        <v>0</v>
      </c>
      <c r="J16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6" t="str">
        <f>IF(ISTEXT(Tabla15[[#This Row],[CARRERA]]),Tabla15[[#This Row],[CARRERA]],Tabla15[[#This Row],[STATUS_01]])</f>
        <v>SEGURIDAD</v>
      </c>
      <c r="L165" s="72">
        <v>10000</v>
      </c>
      <c r="M165" s="75">
        <v>0</v>
      </c>
      <c r="N165" s="72">
        <v>0</v>
      </c>
      <c r="O165" s="72">
        <v>0</v>
      </c>
      <c r="P165" s="33">
        <f>Tabla15[[#This Row],[sbruto]]-Tabla15[[#This Row],[ISR]]-Tabla15[[#This Row],[SFS]]-Tabla15[[#This Row],[AFP]]-Tabla15[[#This Row],[sneto]]</f>
        <v>0</v>
      </c>
      <c r="Q165" s="33">
        <v>10000</v>
      </c>
      <c r="R165" s="56" t="str">
        <f>_xlfn.XLOOKUP(Tabla15[[#This Row],[cedula]],Tabla8[Numero Documento],Tabla8[Gen])</f>
        <v>M</v>
      </c>
      <c r="S165" s="56" t="str">
        <f>_xlfn.XLOOKUP(Tabla15[[#This Row],[cedula]],Tabla8[Numero Documento],Tabla8[Lugar Funciones Codigo])</f>
        <v>01.83</v>
      </c>
      <c r="T165">
        <v>1144</v>
      </c>
    </row>
    <row r="166" spans="1:20" hidden="1">
      <c r="A166" s="56" t="s">
        <v>2523</v>
      </c>
      <c r="B166" s="56" t="s">
        <v>2571</v>
      </c>
      <c r="C166" s="56" t="s">
        <v>2552</v>
      </c>
      <c r="D166" s="56" t="str">
        <f>Tabla15[[#This Row],[cedula]]&amp;Tabla15[[#This Row],[prog]]&amp;LEFT(Tabla15[[#This Row],[TIPO]],3)</f>
        <v>2230125429201SEG</v>
      </c>
      <c r="E166" s="56" t="str">
        <f>_xlfn.XLOOKUP(Tabla15[[#This Row],[cedula]],Tabla8[Numero Documento],Tabla8[Empleado])</f>
        <v>GARY MORILLO ENCARNACION</v>
      </c>
      <c r="F166" s="56" t="str">
        <f>_xlfn.XLOOKUP(Tabla15[[#This Row],[cedula]],Tabla8[Numero Documento],Tabla8[Cargo])</f>
        <v>SEGURIDAD MILITAR</v>
      </c>
      <c r="G166" s="56" t="str">
        <f>_xlfn.XLOOKUP(Tabla15[[#This Row],[cedula]],Tabla8[Numero Documento],Tabla8[Lugar de Funciones])</f>
        <v>MINISTERIO DE CULTURA</v>
      </c>
      <c r="H166" s="107" t="s">
        <v>244</v>
      </c>
      <c r="I166" s="78">
        <f>_xlfn.XLOOKUP(Tabla15[[#This Row],[cedula]],TCARRERA[CEDULA],TCARRERA[CATEGORIA DEL SERVIDOR],0)</f>
        <v>0</v>
      </c>
      <c r="J16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6" t="str">
        <f>IF(ISTEXT(Tabla15[[#This Row],[CARRERA]]),Tabla15[[#This Row],[CARRERA]],Tabla15[[#This Row],[STATUS_01]])</f>
        <v>SEGURIDAD</v>
      </c>
      <c r="L166" s="72">
        <v>10000</v>
      </c>
      <c r="M166" s="76">
        <v>0</v>
      </c>
      <c r="N166" s="72">
        <v>0</v>
      </c>
      <c r="O166" s="72">
        <v>0</v>
      </c>
      <c r="P166" s="33">
        <f>Tabla15[[#This Row],[sbruto]]-Tabla15[[#This Row],[ISR]]-Tabla15[[#This Row],[SFS]]-Tabla15[[#This Row],[AFP]]-Tabla15[[#This Row],[sneto]]</f>
        <v>0</v>
      </c>
      <c r="Q166" s="33">
        <v>10000</v>
      </c>
      <c r="R166" s="56" t="str">
        <f>_xlfn.XLOOKUP(Tabla15[[#This Row],[cedula]],Tabla8[Numero Documento],Tabla8[Gen])</f>
        <v>M</v>
      </c>
      <c r="S166" s="56" t="str">
        <f>_xlfn.XLOOKUP(Tabla15[[#This Row],[cedula]],Tabla8[Numero Documento],Tabla8[Lugar Funciones Codigo])</f>
        <v>01.83</v>
      </c>
      <c r="T166">
        <v>1147</v>
      </c>
    </row>
    <row r="167" spans="1:20" hidden="1">
      <c r="A167" s="56" t="s">
        <v>2523</v>
      </c>
      <c r="B167" s="56" t="s">
        <v>2435</v>
      </c>
      <c r="C167" s="56" t="s">
        <v>2552</v>
      </c>
      <c r="D167" s="56" t="str">
        <f>Tabla15[[#This Row],[cedula]]&amp;Tabla15[[#This Row],[prog]]&amp;LEFT(Tabla15[[#This Row],[TIPO]],3)</f>
        <v>4021413474001SEG</v>
      </c>
      <c r="E167" s="56" t="str">
        <f>_xlfn.XLOOKUP(Tabla15[[#This Row],[cedula]],Tabla8[Numero Documento],Tabla8[Empleado])</f>
        <v>GERINSON ALEJANDRO RODRIGUEZ ALMONTE</v>
      </c>
      <c r="F167" s="56" t="str">
        <f>_xlfn.XLOOKUP(Tabla15[[#This Row],[cedula]],Tabla8[Numero Documento],Tabla8[Cargo])</f>
        <v>SEGURIDAD MILITAR</v>
      </c>
      <c r="G167" s="56" t="str">
        <f>_xlfn.XLOOKUP(Tabla15[[#This Row],[cedula]],Tabla8[Numero Documento],Tabla8[Lugar de Funciones])</f>
        <v>MINISTERIO DE CULTURA</v>
      </c>
      <c r="H167" s="107" t="s">
        <v>244</v>
      </c>
      <c r="I167" s="78">
        <f>_xlfn.XLOOKUP(Tabla15[[#This Row],[cedula]],TCARRERA[CEDULA],TCARRERA[CATEGORIA DEL SERVIDOR],0)</f>
        <v>0</v>
      </c>
      <c r="J16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6" t="str">
        <f>IF(ISTEXT(Tabla15[[#This Row],[CARRERA]]),Tabla15[[#This Row],[CARRERA]],Tabla15[[#This Row],[STATUS_01]])</f>
        <v>SEGURIDAD</v>
      </c>
      <c r="L167" s="72">
        <v>10000</v>
      </c>
      <c r="M167" s="76">
        <v>0</v>
      </c>
      <c r="N167" s="72">
        <v>0</v>
      </c>
      <c r="O167" s="72">
        <v>0</v>
      </c>
      <c r="P167" s="33">
        <f>Tabla15[[#This Row],[sbruto]]-Tabla15[[#This Row],[ISR]]-Tabla15[[#This Row],[SFS]]-Tabla15[[#This Row],[AFP]]-Tabla15[[#This Row],[sneto]]</f>
        <v>0</v>
      </c>
      <c r="Q167" s="33">
        <v>10000</v>
      </c>
      <c r="R167" s="56" t="str">
        <f>_xlfn.XLOOKUP(Tabla15[[#This Row],[cedula]],Tabla8[Numero Documento],Tabla8[Gen])</f>
        <v>M</v>
      </c>
      <c r="S167" s="56" t="str">
        <f>_xlfn.XLOOKUP(Tabla15[[#This Row],[cedula]],Tabla8[Numero Documento],Tabla8[Lugar Funciones Codigo])</f>
        <v>01.83</v>
      </c>
      <c r="T167">
        <v>1148</v>
      </c>
    </row>
    <row r="168" spans="1:20" hidden="1">
      <c r="A168" s="56" t="s">
        <v>2523</v>
      </c>
      <c r="B168" s="56" t="s">
        <v>2713</v>
      </c>
      <c r="C168" s="56" t="s">
        <v>2552</v>
      </c>
      <c r="D168" s="56" t="str">
        <f>Tabla15[[#This Row],[cedula]]&amp;Tabla15[[#This Row],[prog]]&amp;LEFT(Tabla15[[#This Row],[TIPO]],3)</f>
        <v>0020150502101SEG</v>
      </c>
      <c r="E168" s="56" t="str">
        <f>_xlfn.XLOOKUP(Tabla15[[#This Row],[cedula]],Tabla8[Numero Documento],Tabla8[Empleado])</f>
        <v>GUSTAVO ADOLFO GARCIA RAMIREZ</v>
      </c>
      <c r="F168" s="56" t="str">
        <f>_xlfn.XLOOKUP(Tabla15[[#This Row],[cedula]],Tabla8[Numero Documento],Tabla8[Cargo])</f>
        <v>SEGURIDAD MILITAR</v>
      </c>
      <c r="G168" s="56" t="str">
        <f>_xlfn.XLOOKUP(Tabla15[[#This Row],[cedula]],Tabla8[Numero Documento],Tabla8[Lugar de Funciones])</f>
        <v>MINISTERIO DE CULTURA</v>
      </c>
      <c r="H168" s="107" t="s">
        <v>244</v>
      </c>
      <c r="I168" s="78">
        <f>_xlfn.XLOOKUP(Tabla15[[#This Row],[cedula]],TCARRERA[CEDULA],TCARRERA[CATEGORIA DEL SERVIDOR],0)</f>
        <v>0</v>
      </c>
      <c r="J16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6" t="str">
        <f>IF(ISTEXT(Tabla15[[#This Row],[CARRERA]]),Tabla15[[#This Row],[CARRERA]],Tabla15[[#This Row],[STATUS_01]])</f>
        <v>SEGURIDAD</v>
      </c>
      <c r="L168" s="72">
        <v>10000</v>
      </c>
      <c r="M168" s="76">
        <v>0</v>
      </c>
      <c r="N168" s="72">
        <v>0</v>
      </c>
      <c r="O168" s="72">
        <v>0</v>
      </c>
      <c r="P168" s="33">
        <f>Tabla15[[#This Row],[sbruto]]-Tabla15[[#This Row],[ISR]]-Tabla15[[#This Row],[SFS]]-Tabla15[[#This Row],[AFP]]-Tabla15[[#This Row],[sneto]]</f>
        <v>0</v>
      </c>
      <c r="Q168" s="33">
        <v>10000</v>
      </c>
      <c r="R168" s="56" t="str">
        <f>_xlfn.XLOOKUP(Tabla15[[#This Row],[cedula]],Tabla8[Numero Documento],Tabla8[Gen])</f>
        <v>M</v>
      </c>
      <c r="S168" s="56" t="str">
        <f>_xlfn.XLOOKUP(Tabla15[[#This Row],[cedula]],Tabla8[Numero Documento],Tabla8[Lugar Funciones Codigo])</f>
        <v>01.83</v>
      </c>
      <c r="T168">
        <v>1151</v>
      </c>
    </row>
    <row r="169" spans="1:20" hidden="1">
      <c r="A169" s="56" t="s">
        <v>2523</v>
      </c>
      <c r="B169" s="56" t="s">
        <v>2658</v>
      </c>
      <c r="C169" s="56" t="s">
        <v>2552</v>
      </c>
      <c r="D169" s="56" t="str">
        <f>Tabla15[[#This Row],[cedula]]&amp;Tabla15[[#This Row],[prog]]&amp;LEFT(Tabla15[[#This Row],[TIPO]],3)</f>
        <v>0160015037701SEG</v>
      </c>
      <c r="E169" s="56" t="str">
        <f>_xlfn.XLOOKUP(Tabla15[[#This Row],[cedula]],Tabla8[Numero Documento],Tabla8[Empleado])</f>
        <v>HECTOR CONTRERAS ADAMES</v>
      </c>
      <c r="F169" s="56" t="str">
        <f>_xlfn.XLOOKUP(Tabla15[[#This Row],[cedula]],Tabla8[Numero Documento],Tabla8[Cargo])</f>
        <v>SEGURIDAD MILITAR</v>
      </c>
      <c r="G169" s="56" t="str">
        <f>_xlfn.XLOOKUP(Tabla15[[#This Row],[cedula]],Tabla8[Numero Documento],Tabla8[Lugar de Funciones])</f>
        <v>MINISTERIO DE CULTURA</v>
      </c>
      <c r="H169" s="107" t="s">
        <v>244</v>
      </c>
      <c r="I169" s="78">
        <f>_xlfn.XLOOKUP(Tabla15[[#This Row],[cedula]],TCARRERA[CEDULA],TCARRERA[CATEGORIA DEL SERVIDOR],0)</f>
        <v>0</v>
      </c>
      <c r="J169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6" t="str">
        <f>IF(ISTEXT(Tabla15[[#This Row],[CARRERA]]),Tabla15[[#This Row],[CARRERA]],Tabla15[[#This Row],[STATUS_01]])</f>
        <v>SEGURIDAD</v>
      </c>
      <c r="L169" s="72">
        <v>10000</v>
      </c>
      <c r="M169" s="72">
        <v>0</v>
      </c>
      <c r="N169" s="72">
        <v>0</v>
      </c>
      <c r="O169" s="72">
        <v>0</v>
      </c>
      <c r="P169" s="33">
        <f>Tabla15[[#This Row],[sbruto]]-Tabla15[[#This Row],[ISR]]-Tabla15[[#This Row],[SFS]]-Tabla15[[#This Row],[AFP]]-Tabla15[[#This Row],[sneto]]</f>
        <v>0</v>
      </c>
      <c r="Q169" s="33">
        <v>10000</v>
      </c>
      <c r="R169" s="56" t="str">
        <f>_xlfn.XLOOKUP(Tabla15[[#This Row],[cedula]],Tabla8[Numero Documento],Tabla8[Gen])</f>
        <v>M</v>
      </c>
      <c r="S169" s="56" t="str">
        <f>_xlfn.XLOOKUP(Tabla15[[#This Row],[cedula]],Tabla8[Numero Documento],Tabla8[Lugar Funciones Codigo])</f>
        <v>01.83</v>
      </c>
      <c r="T169">
        <v>1152</v>
      </c>
    </row>
    <row r="170" spans="1:20" hidden="1">
      <c r="A170" s="56" t="s">
        <v>2524</v>
      </c>
      <c r="B170" s="56" t="s">
        <v>1373</v>
      </c>
      <c r="C170" s="56" t="s">
        <v>2552</v>
      </c>
      <c r="D170" s="56" t="str">
        <f>Tabla15[[#This Row],[cedula]]&amp;Tabla15[[#This Row],[prog]]&amp;LEFT(Tabla15[[#This Row],[TIPO]],3)</f>
        <v>0010564450401TRA</v>
      </c>
      <c r="E170" s="56" t="str">
        <f>_xlfn.XLOOKUP(Tabla15[[#This Row],[cedula]],Tabla8[Numero Documento],Tabla8[Empleado])</f>
        <v>HECTOR GONZALEZ</v>
      </c>
      <c r="F170" s="56" t="str">
        <f>_xlfn.XLOOKUP(Tabla15[[#This Row],[cedula]],Tabla8[Numero Documento],Tabla8[Cargo])</f>
        <v>SERENO</v>
      </c>
      <c r="G170" s="56" t="str">
        <f>_xlfn.XLOOKUP(Tabla15[[#This Row],[cedula]],Tabla8[Numero Documento],Tabla8[Lugar de Funciones])</f>
        <v>MINISTERIO DE CULTURA</v>
      </c>
      <c r="H170" s="107" t="s">
        <v>2519</v>
      </c>
      <c r="I170" s="78" t="str">
        <f>_xlfn.XLOOKUP(Tabla15[[#This Row],[cedula]],TCARRERA[CEDULA],TCARRERA[CATEGORIA DEL SERVIDOR],0)</f>
        <v>CARRERA ADMINISTRATIVA</v>
      </c>
      <c r="J170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0" s="56" t="str">
        <f>IF(ISTEXT(Tabla15[[#This Row],[CARRERA]]),Tabla15[[#This Row],[CARRERA]],Tabla15[[#This Row],[STATUS_01]])</f>
        <v>CARRERA ADMINISTRATIVA</v>
      </c>
      <c r="L170" s="72">
        <v>10000</v>
      </c>
      <c r="M170" s="75">
        <v>0</v>
      </c>
      <c r="N170" s="72">
        <v>304</v>
      </c>
      <c r="O170" s="72">
        <v>287</v>
      </c>
      <c r="P170" s="33">
        <f>Tabla15[[#This Row],[sbruto]]-Tabla15[[#This Row],[ISR]]-Tabla15[[#This Row],[SFS]]-Tabla15[[#This Row],[AFP]]-Tabla15[[#This Row],[sneto]]</f>
        <v>25</v>
      </c>
      <c r="Q170" s="33">
        <v>9384</v>
      </c>
      <c r="R170" s="56" t="str">
        <f>_xlfn.XLOOKUP(Tabla15[[#This Row],[cedula]],Tabla8[Numero Documento],Tabla8[Gen])</f>
        <v>M</v>
      </c>
      <c r="S170" s="56" t="str">
        <f>_xlfn.XLOOKUP(Tabla15[[#This Row],[cedula]],Tabla8[Numero Documento],Tabla8[Lugar Funciones Codigo])</f>
        <v>01.83</v>
      </c>
      <c r="T170">
        <v>1071</v>
      </c>
    </row>
    <row r="171" spans="1:20" hidden="1">
      <c r="A171" s="56" t="s">
        <v>2523</v>
      </c>
      <c r="B171" s="56" t="s">
        <v>3285</v>
      </c>
      <c r="C171" s="56" t="s">
        <v>2552</v>
      </c>
      <c r="D171" s="56" t="str">
        <f>Tabla15[[#This Row],[cedula]]&amp;Tabla15[[#This Row],[prog]]&amp;LEFT(Tabla15[[#This Row],[TIPO]],3)</f>
        <v>0011911573101SEG</v>
      </c>
      <c r="E171" s="56" t="str">
        <f>_xlfn.XLOOKUP(Tabla15[[#This Row],[cedula]],Tabla8[Numero Documento],Tabla8[Empleado])</f>
        <v>ISAEL MEDINA AMADOR</v>
      </c>
      <c r="F171" s="56" t="str">
        <f>_xlfn.XLOOKUP(Tabla15[[#This Row],[cedula]],Tabla8[Numero Documento],Tabla8[Cargo])</f>
        <v>SEGURIDAD MILITAR</v>
      </c>
      <c r="G171" s="56" t="str">
        <f>_xlfn.XLOOKUP(Tabla15[[#This Row],[cedula]],Tabla8[Numero Documento],Tabla8[Lugar de Funciones])</f>
        <v>MINISTERIO DE CULTURA</v>
      </c>
      <c r="H171" s="107" t="s">
        <v>244</v>
      </c>
      <c r="I171" s="78">
        <f>_xlfn.XLOOKUP(Tabla15[[#This Row],[cedula]],TCARRERA[CEDULA],TCARRERA[CATEGORIA DEL SERVIDOR],0)</f>
        <v>0</v>
      </c>
      <c r="J17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6" t="str">
        <f>IF(ISTEXT(Tabla15[[#This Row],[CARRERA]]),Tabla15[[#This Row],[CARRERA]],Tabla15[[#This Row],[STATUS_01]])</f>
        <v>SEGURIDAD</v>
      </c>
      <c r="L171" s="72">
        <v>10000</v>
      </c>
      <c r="M171" s="76">
        <v>0</v>
      </c>
      <c r="N171" s="72">
        <v>0</v>
      </c>
      <c r="O171" s="72">
        <v>0</v>
      </c>
      <c r="P171" s="33">
        <f>Tabla15[[#This Row],[sbruto]]-Tabla15[[#This Row],[ISR]]-Tabla15[[#This Row],[SFS]]-Tabla15[[#This Row],[AFP]]-Tabla15[[#This Row],[sneto]]</f>
        <v>0</v>
      </c>
      <c r="Q171" s="33">
        <v>10000</v>
      </c>
      <c r="R171" s="56" t="str">
        <f>_xlfn.XLOOKUP(Tabla15[[#This Row],[cedula]],Tabla8[Numero Documento],Tabla8[Gen])</f>
        <v>M</v>
      </c>
      <c r="S171" s="56" t="str">
        <f>_xlfn.XLOOKUP(Tabla15[[#This Row],[cedula]],Tabla8[Numero Documento],Tabla8[Lugar Funciones Codigo])</f>
        <v>01.83</v>
      </c>
      <c r="T171">
        <v>1155</v>
      </c>
    </row>
    <row r="172" spans="1:20" hidden="1">
      <c r="A172" s="56" t="s">
        <v>2524</v>
      </c>
      <c r="B172" s="56" t="s">
        <v>1374</v>
      </c>
      <c r="C172" s="56" t="s">
        <v>2552</v>
      </c>
      <c r="D172" s="56" t="str">
        <f>Tabla15[[#This Row],[cedula]]&amp;Tabla15[[#This Row],[prog]]&amp;LEFT(Tabla15[[#This Row],[TIPO]],3)</f>
        <v>0820009893001TRA</v>
      </c>
      <c r="E172" s="56" t="str">
        <f>_xlfn.XLOOKUP(Tabla15[[#This Row],[cedula]],Tabla8[Numero Documento],Tabla8[Empleado])</f>
        <v>ISIDRA VALLEJO</v>
      </c>
      <c r="F172" s="56" t="str">
        <f>_xlfn.XLOOKUP(Tabla15[[#This Row],[cedula]],Tabla8[Numero Documento],Tabla8[Cargo])</f>
        <v>CONSERJE</v>
      </c>
      <c r="G172" s="56" t="str">
        <f>_xlfn.XLOOKUP(Tabla15[[#This Row],[cedula]],Tabla8[Numero Documento],Tabla8[Lugar de Funciones])</f>
        <v>MINISTERIO DE CULTURA</v>
      </c>
      <c r="H172" s="107" t="s">
        <v>2519</v>
      </c>
      <c r="I172" s="78" t="str">
        <f>_xlfn.XLOOKUP(Tabla15[[#This Row],[cedula]],TCARRERA[CEDULA],TCARRERA[CATEGORIA DEL SERVIDOR],0)</f>
        <v>CARRERA ADMINISTRATIVA</v>
      </c>
      <c r="J1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72" s="56" t="str">
        <f>IF(ISTEXT(Tabla15[[#This Row],[CARRERA]]),Tabla15[[#This Row],[CARRERA]],Tabla15[[#This Row],[STATUS_01]])</f>
        <v>CARRERA ADMINISTRATIVA</v>
      </c>
      <c r="L172" s="72">
        <v>10000</v>
      </c>
      <c r="M172" s="76">
        <v>0</v>
      </c>
      <c r="N172" s="75">
        <v>304</v>
      </c>
      <c r="O172" s="75">
        <v>287</v>
      </c>
      <c r="P172" s="33">
        <f>Tabla15[[#This Row],[sbruto]]-Tabla15[[#This Row],[ISR]]-Tabla15[[#This Row],[SFS]]-Tabla15[[#This Row],[AFP]]-Tabla15[[#This Row],[sneto]]</f>
        <v>375</v>
      </c>
      <c r="Q172" s="33">
        <v>9034</v>
      </c>
      <c r="R172" s="56" t="str">
        <f>_xlfn.XLOOKUP(Tabla15[[#This Row],[cedula]],Tabla8[Numero Documento],Tabla8[Gen])</f>
        <v>F</v>
      </c>
      <c r="S172" s="56" t="str">
        <f>_xlfn.XLOOKUP(Tabla15[[#This Row],[cedula]],Tabla8[Numero Documento],Tabla8[Lugar Funciones Codigo])</f>
        <v>01.83</v>
      </c>
      <c r="T172">
        <v>1074</v>
      </c>
    </row>
    <row r="173" spans="1:20" hidden="1">
      <c r="A173" s="56" t="s">
        <v>2523</v>
      </c>
      <c r="B173" s="56" t="s">
        <v>3099</v>
      </c>
      <c r="C173" s="56" t="s">
        <v>2552</v>
      </c>
      <c r="D173" s="56" t="str">
        <f>Tabla15[[#This Row],[cedula]]&amp;Tabla15[[#This Row],[prog]]&amp;LEFT(Tabla15[[#This Row],[TIPO]],3)</f>
        <v>4021368507201SEG</v>
      </c>
      <c r="E173" s="56" t="str">
        <f>_xlfn.XLOOKUP(Tabla15[[#This Row],[cedula]],Tabla8[Numero Documento],Tabla8[Empleado])</f>
        <v>IVAN DANIEL PEREZ PEREZ</v>
      </c>
      <c r="F173" s="56" t="str">
        <f>_xlfn.XLOOKUP(Tabla15[[#This Row],[cedula]],Tabla8[Numero Documento],Tabla8[Cargo])</f>
        <v>SEGURIDAD MILITAR</v>
      </c>
      <c r="G173" s="56" t="str">
        <f>_xlfn.XLOOKUP(Tabla15[[#This Row],[cedula]],Tabla8[Numero Documento],Tabla8[Lugar de Funciones])</f>
        <v>MINISTERIO DE CULTURA</v>
      </c>
      <c r="H173" s="107" t="s">
        <v>244</v>
      </c>
      <c r="I173" s="78">
        <f>_xlfn.XLOOKUP(Tabla15[[#This Row],[cedula]],TCARRERA[CEDULA],TCARRERA[CATEGORIA DEL SERVIDOR],0)</f>
        <v>0</v>
      </c>
      <c r="J173" s="11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6" t="str">
        <f>IF(ISTEXT(Tabla15[[#This Row],[CARRERA]]),Tabla15[[#This Row],[CARRERA]],Tabla15[[#This Row],[STATUS_01]])</f>
        <v>SEGURIDAD</v>
      </c>
      <c r="L173" s="72">
        <v>10000</v>
      </c>
      <c r="M173" s="75">
        <v>0</v>
      </c>
      <c r="N173" s="72">
        <v>0</v>
      </c>
      <c r="O173" s="72">
        <v>0</v>
      </c>
      <c r="P173" s="33">
        <f>Tabla15[[#This Row],[sbruto]]-Tabla15[[#This Row],[ISR]]-Tabla15[[#This Row],[SFS]]-Tabla15[[#This Row],[AFP]]-Tabla15[[#This Row],[sneto]]</f>
        <v>0</v>
      </c>
      <c r="Q173" s="33">
        <v>10000</v>
      </c>
      <c r="R173" s="56" t="str">
        <f>_xlfn.XLOOKUP(Tabla15[[#This Row],[cedula]],Tabla8[Numero Documento],Tabla8[Gen])</f>
        <v>M</v>
      </c>
      <c r="S173" s="56" t="str">
        <f>_xlfn.XLOOKUP(Tabla15[[#This Row],[cedula]],Tabla8[Numero Documento],Tabla8[Lugar Funciones Codigo])</f>
        <v>01.83</v>
      </c>
      <c r="T173">
        <v>1156</v>
      </c>
    </row>
    <row r="174" spans="1:20" hidden="1">
      <c r="A174" s="56" t="s">
        <v>2523</v>
      </c>
      <c r="B174" s="56" t="s">
        <v>2534</v>
      </c>
      <c r="C174" s="56" t="s">
        <v>2552</v>
      </c>
      <c r="D174" s="56" t="str">
        <f>Tabla15[[#This Row],[cedula]]&amp;Tabla15[[#This Row],[prog]]&amp;LEFT(Tabla15[[#This Row],[TIPO]],3)</f>
        <v>0160011657601SEG</v>
      </c>
      <c r="E174" s="56" t="str">
        <f>_xlfn.XLOOKUP(Tabla15[[#This Row],[cedula]],Tabla8[Numero Documento],Tabla8[Empleado])</f>
        <v>IVAN DE LA CRUZ ROA</v>
      </c>
      <c r="F174" s="56" t="str">
        <f>_xlfn.XLOOKUP(Tabla15[[#This Row],[cedula]],Tabla8[Numero Documento],Tabla8[Cargo])</f>
        <v>SEGURIDAD MILITAR</v>
      </c>
      <c r="G174" s="56" t="str">
        <f>_xlfn.XLOOKUP(Tabla15[[#This Row],[cedula]],Tabla8[Numero Documento],Tabla8[Lugar de Funciones])</f>
        <v>MINISTERIO DE CULTURA</v>
      </c>
      <c r="H174" s="107" t="s">
        <v>244</v>
      </c>
      <c r="I174" s="78">
        <f>_xlfn.XLOOKUP(Tabla15[[#This Row],[cedula]],TCARRERA[CEDULA],TCARRERA[CATEGORIA DEL SERVIDOR],0)</f>
        <v>0</v>
      </c>
      <c r="J17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6" t="str">
        <f>IF(ISTEXT(Tabla15[[#This Row],[CARRERA]]),Tabla15[[#This Row],[CARRERA]],Tabla15[[#This Row],[STATUS_01]])</f>
        <v>SEGURIDAD</v>
      </c>
      <c r="L174" s="72">
        <v>10000</v>
      </c>
      <c r="M174" s="76">
        <v>0</v>
      </c>
      <c r="N174" s="72">
        <v>0</v>
      </c>
      <c r="O174" s="72">
        <v>0</v>
      </c>
      <c r="P174" s="33">
        <f>Tabla15[[#This Row],[sbruto]]-Tabla15[[#This Row],[ISR]]-Tabla15[[#This Row],[SFS]]-Tabla15[[#This Row],[AFP]]-Tabla15[[#This Row],[sneto]]</f>
        <v>0</v>
      </c>
      <c r="Q174" s="33">
        <v>10000</v>
      </c>
      <c r="R174" s="56" t="str">
        <f>_xlfn.XLOOKUP(Tabla15[[#This Row],[cedula]],Tabla8[Numero Documento],Tabla8[Gen])</f>
        <v>M</v>
      </c>
      <c r="S174" s="56" t="str">
        <f>_xlfn.XLOOKUP(Tabla15[[#This Row],[cedula]],Tabla8[Numero Documento],Tabla8[Lugar Funciones Codigo])</f>
        <v>01.83</v>
      </c>
      <c r="T174">
        <v>1157</v>
      </c>
    </row>
    <row r="175" spans="1:20" hidden="1">
      <c r="A175" s="56" t="s">
        <v>2523</v>
      </c>
      <c r="B175" s="56" t="s">
        <v>2442</v>
      </c>
      <c r="C175" s="56" t="s">
        <v>2552</v>
      </c>
      <c r="D175" s="56" t="str">
        <f>Tabla15[[#This Row],[cedula]]&amp;Tabla15[[#This Row],[prog]]&amp;LEFT(Tabla15[[#This Row],[TIPO]],3)</f>
        <v>4022728356701SEG</v>
      </c>
      <c r="E175" s="56" t="str">
        <f>_xlfn.XLOOKUP(Tabla15[[#This Row],[cedula]],Tabla8[Numero Documento],Tabla8[Empleado])</f>
        <v>JEFFRY VALERIO DE LA CRUZ ADAMES</v>
      </c>
      <c r="F175" s="56" t="str">
        <f>_xlfn.XLOOKUP(Tabla15[[#This Row],[cedula]],Tabla8[Numero Documento],Tabla8[Cargo])</f>
        <v>SEGURIDAD MILITAR</v>
      </c>
      <c r="G175" s="56" t="str">
        <f>_xlfn.XLOOKUP(Tabla15[[#This Row],[cedula]],Tabla8[Numero Documento],Tabla8[Lugar de Funciones])</f>
        <v>MINISTERIO DE CULTURA</v>
      </c>
      <c r="H175" s="107" t="s">
        <v>244</v>
      </c>
      <c r="I175" s="78">
        <f>_xlfn.XLOOKUP(Tabla15[[#This Row],[cedula]],TCARRERA[CEDULA],TCARRERA[CATEGORIA DEL SERVIDOR],0)</f>
        <v>0</v>
      </c>
      <c r="J17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6" t="str">
        <f>IF(ISTEXT(Tabla15[[#This Row],[CARRERA]]),Tabla15[[#This Row],[CARRERA]],Tabla15[[#This Row],[STATUS_01]])</f>
        <v>SEGURIDAD</v>
      </c>
      <c r="L175" s="72">
        <v>10000</v>
      </c>
      <c r="M175" s="76">
        <v>0</v>
      </c>
      <c r="N175" s="72">
        <v>0</v>
      </c>
      <c r="O175" s="72">
        <v>0</v>
      </c>
      <c r="P175" s="33">
        <f>Tabla15[[#This Row],[sbruto]]-Tabla15[[#This Row],[ISR]]-Tabla15[[#This Row],[SFS]]-Tabla15[[#This Row],[AFP]]-Tabla15[[#This Row],[sneto]]</f>
        <v>0</v>
      </c>
      <c r="Q175" s="33">
        <v>10000</v>
      </c>
      <c r="R175" s="56" t="str">
        <f>_xlfn.XLOOKUP(Tabla15[[#This Row],[cedula]],Tabla8[Numero Documento],Tabla8[Gen])</f>
        <v>M</v>
      </c>
      <c r="S175" s="56" t="str">
        <f>_xlfn.XLOOKUP(Tabla15[[#This Row],[cedula]],Tabla8[Numero Documento],Tabla8[Lugar Funciones Codigo])</f>
        <v>01.83</v>
      </c>
      <c r="T175">
        <v>1159</v>
      </c>
    </row>
    <row r="176" spans="1:20" hidden="1">
      <c r="A176" s="56" t="s">
        <v>2523</v>
      </c>
      <c r="B176" s="56" t="s">
        <v>2444</v>
      </c>
      <c r="C176" s="56" t="s">
        <v>2552</v>
      </c>
      <c r="D176" s="56" t="str">
        <f>Tabla15[[#This Row],[cedula]]&amp;Tabla15[[#This Row],[prog]]&amp;LEFT(Tabla15[[#This Row],[TIPO]],3)</f>
        <v>4022357499301SEG</v>
      </c>
      <c r="E176" s="56" t="str">
        <f>_xlfn.XLOOKUP(Tabla15[[#This Row],[cedula]],Tabla8[Numero Documento],Tabla8[Empleado])</f>
        <v>JINA GENOVEVA CASTILLO ENCARNACION</v>
      </c>
      <c r="F176" s="56" t="str">
        <f>_xlfn.XLOOKUP(Tabla15[[#This Row],[cedula]],Tabla8[Numero Documento],Tabla8[Cargo])</f>
        <v>SEGURIDAD MILITAR</v>
      </c>
      <c r="G176" s="56" t="str">
        <f>_xlfn.XLOOKUP(Tabla15[[#This Row],[cedula]],Tabla8[Numero Documento],Tabla8[Lugar de Funciones])</f>
        <v>MINISTERIO DE CULTURA</v>
      </c>
      <c r="H176" s="107" t="s">
        <v>244</v>
      </c>
      <c r="I176" s="78">
        <f>_xlfn.XLOOKUP(Tabla15[[#This Row],[cedula]],TCARRERA[CEDULA],TCARRERA[CATEGORIA DEL SERVIDOR],0)</f>
        <v>0</v>
      </c>
      <c r="J17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6" t="str">
        <f>IF(ISTEXT(Tabla15[[#This Row],[CARRERA]]),Tabla15[[#This Row],[CARRERA]],Tabla15[[#This Row],[STATUS_01]])</f>
        <v>SEGURIDAD</v>
      </c>
      <c r="L176" s="72">
        <v>10000</v>
      </c>
      <c r="M176" s="76">
        <v>0</v>
      </c>
      <c r="N176" s="72">
        <v>0</v>
      </c>
      <c r="O176" s="72">
        <v>0</v>
      </c>
      <c r="P176" s="33">
        <f>Tabla15[[#This Row],[sbruto]]-Tabla15[[#This Row],[ISR]]-Tabla15[[#This Row],[SFS]]-Tabla15[[#This Row],[AFP]]-Tabla15[[#This Row],[sneto]]</f>
        <v>0</v>
      </c>
      <c r="Q176" s="33">
        <v>10000</v>
      </c>
      <c r="R176" s="56" t="str">
        <f>_xlfn.XLOOKUP(Tabla15[[#This Row],[cedula]],Tabla8[Numero Documento],Tabla8[Gen])</f>
        <v>F</v>
      </c>
      <c r="S176" s="56" t="str">
        <f>_xlfn.XLOOKUP(Tabla15[[#This Row],[cedula]],Tabla8[Numero Documento],Tabla8[Lugar Funciones Codigo])</f>
        <v>01.83</v>
      </c>
      <c r="T176">
        <v>1162</v>
      </c>
    </row>
    <row r="177" spans="1:20" hidden="1">
      <c r="A177" s="56" t="s">
        <v>2523</v>
      </c>
      <c r="B177" s="56" t="s">
        <v>3142</v>
      </c>
      <c r="C177" s="56" t="s">
        <v>2552</v>
      </c>
      <c r="D177" s="56" t="str">
        <f>Tabla15[[#This Row],[cedula]]&amp;Tabla15[[#This Row],[prog]]&amp;LEFT(Tabla15[[#This Row],[TIPO]],3)</f>
        <v>0760022149801SEG</v>
      </c>
      <c r="E177" s="56" t="str">
        <f>_xlfn.XLOOKUP(Tabla15[[#This Row],[cedula]],Tabla8[Numero Documento],Tabla8[Empleado])</f>
        <v>JOEL MATEO PEÑA</v>
      </c>
      <c r="F177" s="56" t="str">
        <f>_xlfn.XLOOKUP(Tabla15[[#This Row],[cedula]],Tabla8[Numero Documento],Tabla8[Cargo])</f>
        <v>SEGURIDAD MILITAR</v>
      </c>
      <c r="G177" s="56" t="str">
        <f>_xlfn.XLOOKUP(Tabla15[[#This Row],[cedula]],Tabla8[Numero Documento],Tabla8[Lugar de Funciones])</f>
        <v>MINISTERIO DE CULTURA</v>
      </c>
      <c r="H177" s="107" t="s">
        <v>244</v>
      </c>
      <c r="I177" s="78">
        <f>_xlfn.XLOOKUP(Tabla15[[#This Row],[cedula]],TCARRERA[CEDULA],TCARRERA[CATEGORIA DEL SERVIDOR],0)</f>
        <v>0</v>
      </c>
      <c r="J17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6" t="str">
        <f>IF(ISTEXT(Tabla15[[#This Row],[CARRERA]]),Tabla15[[#This Row],[CARRERA]],Tabla15[[#This Row],[STATUS_01]])</f>
        <v>SEGURIDAD</v>
      </c>
      <c r="L177" s="72">
        <v>10000</v>
      </c>
      <c r="M177" s="76">
        <v>0</v>
      </c>
      <c r="N177" s="72">
        <v>0</v>
      </c>
      <c r="O177" s="72">
        <v>0</v>
      </c>
      <c r="P177" s="33">
        <f>Tabla15[[#This Row],[sbruto]]-Tabla15[[#This Row],[ISR]]-Tabla15[[#This Row],[SFS]]-Tabla15[[#This Row],[AFP]]-Tabla15[[#This Row],[sneto]]</f>
        <v>0</v>
      </c>
      <c r="Q177" s="33">
        <v>10000</v>
      </c>
      <c r="R177" s="56" t="str">
        <f>_xlfn.XLOOKUP(Tabla15[[#This Row],[cedula]],Tabla8[Numero Documento],Tabla8[Gen])</f>
        <v>M</v>
      </c>
      <c r="S177" s="56" t="str">
        <f>_xlfn.XLOOKUP(Tabla15[[#This Row],[cedula]],Tabla8[Numero Documento],Tabla8[Lugar Funciones Codigo])</f>
        <v>01.83</v>
      </c>
      <c r="T177">
        <v>1163</v>
      </c>
    </row>
    <row r="178" spans="1:20" hidden="1">
      <c r="A178" s="56" t="s">
        <v>2523</v>
      </c>
      <c r="B178" s="56" t="s">
        <v>5714</v>
      </c>
      <c r="C178" s="56" t="s">
        <v>2552</v>
      </c>
      <c r="D178" s="56" t="str">
        <f>Tabla15[[#This Row],[cedula]]&amp;Tabla15[[#This Row],[prog]]&amp;LEFT(Tabla15[[#This Row],[TIPO]],3)</f>
        <v>4022647949701SEG</v>
      </c>
      <c r="E178" s="56" t="str">
        <f>_xlfn.XLOOKUP(Tabla15[[#This Row],[cedula]],Tabla8[Numero Documento],Tabla8[Empleado])</f>
        <v>JOHAN LUIS OTAÑEZ FLETE</v>
      </c>
      <c r="F178" s="56" t="str">
        <f>_xlfn.XLOOKUP(Tabla15[[#This Row],[cedula]],Tabla8[Numero Documento],Tabla8[Cargo])</f>
        <v>SEGURIDAD MILITAR</v>
      </c>
      <c r="G178" s="56" t="str">
        <f>_xlfn.XLOOKUP(Tabla15[[#This Row],[cedula]],Tabla8[Numero Documento],Tabla8[Lugar de Funciones])</f>
        <v>MINISTERIO DE CULTURA</v>
      </c>
      <c r="H178" s="107" t="s">
        <v>244</v>
      </c>
      <c r="I178" s="78">
        <f>_xlfn.XLOOKUP(Tabla15[[#This Row],[cedula]],TCARRERA[CEDULA],TCARRERA[CATEGORIA DEL SERVIDOR],0)</f>
        <v>0</v>
      </c>
      <c r="J17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6" t="str">
        <f>IF(ISTEXT(Tabla15[[#This Row],[CARRERA]]),Tabla15[[#This Row],[CARRERA]],Tabla15[[#This Row],[STATUS_01]])</f>
        <v>SEGURIDAD</v>
      </c>
      <c r="L178" s="72">
        <v>10000</v>
      </c>
      <c r="M178" s="73">
        <v>0</v>
      </c>
      <c r="N178" s="72">
        <v>0</v>
      </c>
      <c r="O178" s="72">
        <v>0</v>
      </c>
      <c r="P178" s="33">
        <f>Tabla15[[#This Row],[sbruto]]-Tabla15[[#This Row],[ISR]]-Tabla15[[#This Row],[SFS]]-Tabla15[[#This Row],[AFP]]-Tabla15[[#This Row],[sneto]]</f>
        <v>0</v>
      </c>
      <c r="Q178" s="33">
        <v>10000</v>
      </c>
      <c r="R178" s="56" t="str">
        <f>_xlfn.XLOOKUP(Tabla15[[#This Row],[cedula]],Tabla8[Numero Documento],Tabla8[Gen])</f>
        <v>M</v>
      </c>
      <c r="S178" s="56" t="str">
        <f>_xlfn.XLOOKUP(Tabla15[[#This Row],[cedula]],Tabla8[Numero Documento],Tabla8[Lugar Funciones Codigo])</f>
        <v>01.83</v>
      </c>
      <c r="T178">
        <v>1164</v>
      </c>
    </row>
    <row r="179" spans="1:20" hidden="1">
      <c r="A179" s="56" t="s">
        <v>2523</v>
      </c>
      <c r="B179" s="56" t="s">
        <v>5717</v>
      </c>
      <c r="C179" s="56" t="s">
        <v>2552</v>
      </c>
      <c r="D179" s="56" t="str">
        <f>Tabla15[[#This Row],[cedula]]&amp;Tabla15[[#This Row],[prog]]&amp;LEFT(Tabla15[[#This Row],[TIPO]],3)</f>
        <v>0970029447401SEG</v>
      </c>
      <c r="E179" s="56" t="str">
        <f>_xlfn.XLOOKUP(Tabla15[[#This Row],[cedula]],Tabla8[Numero Documento],Tabla8[Empleado])</f>
        <v>JOHAN MANUEL BURGOS RODRIGUEZ</v>
      </c>
      <c r="F179" s="56" t="str">
        <f>_xlfn.XLOOKUP(Tabla15[[#This Row],[cedula]],Tabla8[Numero Documento],Tabla8[Cargo])</f>
        <v>SEGURIDAD MILITAR</v>
      </c>
      <c r="G179" s="56" t="str">
        <f>_xlfn.XLOOKUP(Tabla15[[#This Row],[cedula]],Tabla8[Numero Documento],Tabla8[Lugar de Funciones])</f>
        <v>MINISTERIO DE CULTURA</v>
      </c>
      <c r="H179" s="107" t="s">
        <v>244</v>
      </c>
      <c r="I179" s="78">
        <f>_xlfn.XLOOKUP(Tabla15[[#This Row],[cedula]],TCARRERA[CEDULA],TCARRERA[CATEGORIA DEL SERVIDOR],0)</f>
        <v>0</v>
      </c>
      <c r="J17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6" t="str">
        <f>IF(ISTEXT(Tabla15[[#This Row],[CARRERA]]),Tabla15[[#This Row],[CARRERA]],Tabla15[[#This Row],[STATUS_01]])</f>
        <v>SEGURIDAD</v>
      </c>
      <c r="L179" s="72">
        <v>10000</v>
      </c>
      <c r="M179" s="76">
        <v>0</v>
      </c>
      <c r="N179" s="72">
        <v>0</v>
      </c>
      <c r="O179" s="72">
        <v>0</v>
      </c>
      <c r="P179" s="33">
        <f>Tabla15[[#This Row],[sbruto]]-Tabla15[[#This Row],[ISR]]-Tabla15[[#This Row],[SFS]]-Tabla15[[#This Row],[AFP]]-Tabla15[[#This Row],[sneto]]</f>
        <v>0</v>
      </c>
      <c r="Q179" s="33">
        <v>10000</v>
      </c>
      <c r="R179" s="56" t="str">
        <f>_xlfn.XLOOKUP(Tabla15[[#This Row],[cedula]],Tabla8[Numero Documento],Tabla8[Gen])</f>
        <v>M</v>
      </c>
      <c r="S179" s="56" t="str">
        <f>_xlfn.XLOOKUP(Tabla15[[#This Row],[cedula]],Tabla8[Numero Documento],Tabla8[Lugar Funciones Codigo])</f>
        <v>01.83</v>
      </c>
      <c r="T179">
        <v>1165</v>
      </c>
    </row>
    <row r="180" spans="1:20" hidden="1">
      <c r="A180" s="56" t="s">
        <v>2523</v>
      </c>
      <c r="B180" s="56" t="s">
        <v>3211</v>
      </c>
      <c r="C180" s="56" t="s">
        <v>2552</v>
      </c>
      <c r="D180" s="56" t="str">
        <f>Tabla15[[#This Row],[cedula]]&amp;Tabla15[[#This Row],[prog]]&amp;LEFT(Tabla15[[#This Row],[TIPO]],3)</f>
        <v>2230140676901SEG</v>
      </c>
      <c r="E180" s="56" t="str">
        <f>_xlfn.XLOOKUP(Tabla15[[#This Row],[cedula]],Tabla8[Numero Documento],Tabla8[Empleado])</f>
        <v>JOHANNA VILLAR FLORENTINO</v>
      </c>
      <c r="F180" s="56" t="str">
        <f>_xlfn.XLOOKUP(Tabla15[[#This Row],[cedula]],Tabla8[Numero Documento],Tabla8[Cargo])</f>
        <v>SEGURIDAD MILITAR</v>
      </c>
      <c r="G180" s="56" t="str">
        <f>_xlfn.XLOOKUP(Tabla15[[#This Row],[cedula]],Tabla8[Numero Documento],Tabla8[Lugar de Funciones])</f>
        <v>MINISTERIO DE CULTURA</v>
      </c>
      <c r="H180" s="107" t="s">
        <v>244</v>
      </c>
      <c r="I180" s="78">
        <f>_xlfn.XLOOKUP(Tabla15[[#This Row],[cedula]],TCARRERA[CEDULA],TCARRERA[CATEGORIA DEL SERVIDOR],0)</f>
        <v>0</v>
      </c>
      <c r="J18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6" t="str">
        <f>IF(ISTEXT(Tabla15[[#This Row],[CARRERA]]),Tabla15[[#This Row],[CARRERA]],Tabla15[[#This Row],[STATUS_01]])</f>
        <v>SEGURIDAD</v>
      </c>
      <c r="L180" s="72">
        <v>10000</v>
      </c>
      <c r="M180" s="76">
        <v>0</v>
      </c>
      <c r="N180" s="72">
        <v>0</v>
      </c>
      <c r="O180" s="72">
        <v>0</v>
      </c>
      <c r="P180" s="33">
        <f>Tabla15[[#This Row],[sbruto]]-Tabla15[[#This Row],[ISR]]-Tabla15[[#This Row],[SFS]]-Tabla15[[#This Row],[AFP]]-Tabla15[[#This Row],[sneto]]</f>
        <v>0</v>
      </c>
      <c r="Q180" s="33">
        <v>10000</v>
      </c>
      <c r="R180" s="56" t="str">
        <f>_xlfn.XLOOKUP(Tabla15[[#This Row],[cedula]],Tabla8[Numero Documento],Tabla8[Gen])</f>
        <v>F</v>
      </c>
      <c r="S180" s="56" t="str">
        <f>_xlfn.XLOOKUP(Tabla15[[#This Row],[cedula]],Tabla8[Numero Documento],Tabla8[Lugar Funciones Codigo])</f>
        <v>01.83</v>
      </c>
      <c r="T180">
        <v>1167</v>
      </c>
    </row>
    <row r="181" spans="1:20" hidden="1">
      <c r="A181" s="56" t="s">
        <v>2523</v>
      </c>
      <c r="B181" s="56" t="s">
        <v>2659</v>
      </c>
      <c r="C181" s="56" t="s">
        <v>2552</v>
      </c>
      <c r="D181" s="56" t="str">
        <f>Tabla15[[#This Row],[cedula]]&amp;Tabla15[[#This Row],[prog]]&amp;LEFT(Tabla15[[#This Row],[TIPO]],3)</f>
        <v>1310000824501SEG</v>
      </c>
      <c r="E181" s="56" t="str">
        <f>_xlfn.XLOOKUP(Tabla15[[#This Row],[cedula]],Tabla8[Numero Documento],Tabla8[Empleado])</f>
        <v>JORGE MAIKER PEREZ GARCIA</v>
      </c>
      <c r="F181" s="56" t="str">
        <f>_xlfn.XLOOKUP(Tabla15[[#This Row],[cedula]],Tabla8[Numero Documento],Tabla8[Cargo])</f>
        <v>SEGURIDAD MILITAR</v>
      </c>
      <c r="G181" s="56" t="str">
        <f>_xlfn.XLOOKUP(Tabla15[[#This Row],[cedula]],Tabla8[Numero Documento],Tabla8[Lugar de Funciones])</f>
        <v>MINISTERIO DE CULTURA</v>
      </c>
      <c r="H181" s="107" t="s">
        <v>244</v>
      </c>
      <c r="I181" s="78">
        <f>_xlfn.XLOOKUP(Tabla15[[#This Row],[cedula]],TCARRERA[CEDULA],TCARRERA[CATEGORIA DEL SERVIDOR],0)</f>
        <v>0</v>
      </c>
      <c r="J18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6" t="str">
        <f>IF(ISTEXT(Tabla15[[#This Row],[CARRERA]]),Tabla15[[#This Row],[CARRERA]],Tabla15[[#This Row],[STATUS_01]])</f>
        <v>SEGURIDAD</v>
      </c>
      <c r="L181" s="72">
        <v>10000</v>
      </c>
      <c r="M181" s="76">
        <v>0</v>
      </c>
      <c r="N181" s="72">
        <v>0</v>
      </c>
      <c r="O181" s="72">
        <v>0</v>
      </c>
      <c r="P181" s="33">
        <f>Tabla15[[#This Row],[sbruto]]-Tabla15[[#This Row],[ISR]]-Tabla15[[#This Row],[SFS]]-Tabla15[[#This Row],[AFP]]-Tabla15[[#This Row],[sneto]]</f>
        <v>0</v>
      </c>
      <c r="Q181" s="33">
        <v>10000</v>
      </c>
      <c r="R181" s="56" t="str">
        <f>_xlfn.XLOOKUP(Tabla15[[#This Row],[cedula]],Tabla8[Numero Documento],Tabla8[Gen])</f>
        <v>M</v>
      </c>
      <c r="S181" s="56" t="str">
        <f>_xlfn.XLOOKUP(Tabla15[[#This Row],[cedula]],Tabla8[Numero Documento],Tabla8[Lugar Funciones Codigo])</f>
        <v>01.83</v>
      </c>
      <c r="T181">
        <v>1168</v>
      </c>
    </row>
    <row r="182" spans="1:20" hidden="1">
      <c r="A182" s="56" t="s">
        <v>2523</v>
      </c>
      <c r="B182" s="56" t="s">
        <v>2448</v>
      </c>
      <c r="C182" s="56" t="s">
        <v>2552</v>
      </c>
      <c r="D182" s="56" t="str">
        <f>Tabla15[[#This Row],[cedula]]&amp;Tabla15[[#This Row],[prog]]&amp;LEFT(Tabla15[[#This Row],[TIPO]],3)</f>
        <v>0011259722401SEG</v>
      </c>
      <c r="E182" s="56" t="str">
        <f>_xlfn.XLOOKUP(Tabla15[[#This Row],[cedula]],Tabla8[Numero Documento],Tabla8[Empleado])</f>
        <v>JOSE ANTONIO HERNANDEZ LUGO</v>
      </c>
      <c r="F182" s="56" t="str">
        <f>_xlfn.XLOOKUP(Tabla15[[#This Row],[cedula]],Tabla8[Numero Documento],Tabla8[Cargo])</f>
        <v>SEGURIDAD MILITAR</v>
      </c>
      <c r="G182" s="56" t="str">
        <f>_xlfn.XLOOKUP(Tabla15[[#This Row],[cedula]],Tabla8[Numero Documento],Tabla8[Lugar de Funciones])</f>
        <v>MINISTERIO DE CULTURA</v>
      </c>
      <c r="H182" s="107" t="s">
        <v>244</v>
      </c>
      <c r="I182" s="78">
        <f>_xlfn.XLOOKUP(Tabla15[[#This Row],[cedula]],TCARRERA[CEDULA],TCARRERA[CATEGORIA DEL SERVIDOR],0)</f>
        <v>0</v>
      </c>
      <c r="J18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6" t="str">
        <f>IF(ISTEXT(Tabla15[[#This Row],[CARRERA]]),Tabla15[[#This Row],[CARRERA]],Tabla15[[#This Row],[STATUS_01]])</f>
        <v>SEGURIDAD</v>
      </c>
      <c r="L182" s="72">
        <v>10000</v>
      </c>
      <c r="M182" s="76">
        <v>0</v>
      </c>
      <c r="N182" s="72">
        <v>0</v>
      </c>
      <c r="O182" s="72">
        <v>0</v>
      </c>
      <c r="P182" s="33">
        <f>Tabla15[[#This Row],[sbruto]]-Tabla15[[#This Row],[ISR]]-Tabla15[[#This Row],[SFS]]-Tabla15[[#This Row],[AFP]]-Tabla15[[#This Row],[sneto]]</f>
        <v>0</v>
      </c>
      <c r="Q182" s="33">
        <v>10000</v>
      </c>
      <c r="R182" s="56" t="str">
        <f>_xlfn.XLOOKUP(Tabla15[[#This Row],[cedula]],Tabla8[Numero Documento],Tabla8[Gen])</f>
        <v>M</v>
      </c>
      <c r="S182" s="56" t="str">
        <f>_xlfn.XLOOKUP(Tabla15[[#This Row],[cedula]],Tabla8[Numero Documento],Tabla8[Lugar Funciones Codigo])</f>
        <v>01.83</v>
      </c>
      <c r="T182">
        <v>1172</v>
      </c>
    </row>
    <row r="183" spans="1:20" hidden="1">
      <c r="A183" s="56" t="s">
        <v>2523</v>
      </c>
      <c r="B183" s="56" t="s">
        <v>2451</v>
      </c>
      <c r="C183" s="56" t="s">
        <v>2552</v>
      </c>
      <c r="D183" s="56" t="str">
        <f>Tabla15[[#This Row],[cedula]]&amp;Tabla15[[#This Row],[prog]]&amp;LEFT(Tabla15[[#This Row],[TIPO]],3)</f>
        <v>4021353650701SEG</v>
      </c>
      <c r="E183" s="56" t="str">
        <f>_xlfn.XLOOKUP(Tabla15[[#This Row],[cedula]],Tabla8[Numero Documento],Tabla8[Empleado])</f>
        <v>JOSE JUNIOR ROSARIO TAVERAS</v>
      </c>
      <c r="F183" s="56" t="str">
        <f>_xlfn.XLOOKUP(Tabla15[[#This Row],[cedula]],Tabla8[Numero Documento],Tabla8[Cargo])</f>
        <v>SEGURIDAD MILITAR</v>
      </c>
      <c r="G183" s="56" t="str">
        <f>_xlfn.XLOOKUP(Tabla15[[#This Row],[cedula]],Tabla8[Numero Documento],Tabla8[Lugar de Funciones])</f>
        <v>MINISTERIO DE CULTURA</v>
      </c>
      <c r="H183" s="107" t="s">
        <v>244</v>
      </c>
      <c r="I183" s="78">
        <f>_xlfn.XLOOKUP(Tabla15[[#This Row],[cedula]],TCARRERA[CEDULA],TCARRERA[CATEGORIA DEL SERVIDOR],0)</f>
        <v>0</v>
      </c>
      <c r="J18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6" t="str">
        <f>IF(ISTEXT(Tabla15[[#This Row],[CARRERA]]),Tabla15[[#This Row],[CARRERA]],Tabla15[[#This Row],[STATUS_01]])</f>
        <v>SEGURIDAD</v>
      </c>
      <c r="L183" s="72">
        <v>10000</v>
      </c>
      <c r="M183" s="75">
        <v>0</v>
      </c>
      <c r="N183" s="72">
        <v>0</v>
      </c>
      <c r="O183" s="72">
        <v>0</v>
      </c>
      <c r="P183" s="33">
        <f>Tabla15[[#This Row],[sbruto]]-Tabla15[[#This Row],[ISR]]-Tabla15[[#This Row],[SFS]]-Tabla15[[#This Row],[AFP]]-Tabla15[[#This Row],[sneto]]</f>
        <v>0</v>
      </c>
      <c r="Q183" s="33">
        <v>10000</v>
      </c>
      <c r="R183" s="56" t="str">
        <f>_xlfn.XLOOKUP(Tabla15[[#This Row],[cedula]],Tabla8[Numero Documento],Tabla8[Gen])</f>
        <v>M</v>
      </c>
      <c r="S183" s="56" t="str">
        <f>_xlfn.XLOOKUP(Tabla15[[#This Row],[cedula]],Tabla8[Numero Documento],Tabla8[Lugar Funciones Codigo])</f>
        <v>01.83</v>
      </c>
      <c r="T183">
        <v>1175</v>
      </c>
    </row>
    <row r="184" spans="1:20" hidden="1">
      <c r="A184" s="56" t="s">
        <v>2524</v>
      </c>
      <c r="B184" s="56" t="s">
        <v>2394</v>
      </c>
      <c r="C184" s="56" t="s">
        <v>2552</v>
      </c>
      <c r="D184" s="56" t="str">
        <f>Tabla15[[#This Row],[cedula]]&amp;Tabla15[[#This Row],[prog]]&amp;LEFT(Tabla15[[#This Row],[TIPO]],3)</f>
        <v>0011074372101TRA</v>
      </c>
      <c r="E184" s="56" t="str">
        <f>_xlfn.XLOOKUP(Tabla15[[#This Row],[cedula]],Tabla8[Numero Documento],Tabla8[Empleado])</f>
        <v>JOSEFA SOTO DE GUZMAN</v>
      </c>
      <c r="F184" s="56" t="str">
        <f>_xlfn.XLOOKUP(Tabla15[[#This Row],[cedula]],Tabla8[Numero Documento],Tabla8[Cargo])</f>
        <v>SEC. AUX. I</v>
      </c>
      <c r="G184" s="56" t="str">
        <f>_xlfn.XLOOKUP(Tabla15[[#This Row],[cedula]],Tabla8[Numero Documento],Tabla8[Lugar de Funciones])</f>
        <v>MINISTERIO DE CULTURA</v>
      </c>
      <c r="H184" s="107" t="s">
        <v>2519</v>
      </c>
      <c r="I184" s="78">
        <f>_xlfn.XLOOKUP(Tabla15[[#This Row],[cedula]],TCARRERA[CEDULA],TCARRERA[CATEGORIA DEL SERVIDOR],0)</f>
        <v>0</v>
      </c>
      <c r="J184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84" s="56" t="str">
        <f>IF(ISTEXT(Tabla15[[#This Row],[CARRERA]]),Tabla15[[#This Row],[CARRERA]],Tabla15[[#This Row],[STATUS_01]])</f>
        <v>TRAMITE DE PENSION</v>
      </c>
      <c r="L184" s="72">
        <v>10000</v>
      </c>
      <c r="M184" s="75">
        <v>0</v>
      </c>
      <c r="N184" s="72">
        <v>304</v>
      </c>
      <c r="O184" s="72">
        <v>287</v>
      </c>
      <c r="P184" s="33">
        <f>Tabla15[[#This Row],[sbruto]]-Tabla15[[#This Row],[ISR]]-Tabla15[[#This Row],[SFS]]-Tabla15[[#This Row],[AFP]]-Tabla15[[#This Row],[sneto]]</f>
        <v>375</v>
      </c>
      <c r="Q184" s="33">
        <v>9034</v>
      </c>
      <c r="R184" s="56" t="str">
        <f>_xlfn.XLOOKUP(Tabla15[[#This Row],[cedula]],Tabla8[Numero Documento],Tabla8[Gen])</f>
        <v>F</v>
      </c>
      <c r="S184" s="56" t="str">
        <f>_xlfn.XLOOKUP(Tabla15[[#This Row],[cedula]],Tabla8[Numero Documento],Tabla8[Lugar Funciones Codigo])</f>
        <v>01.83</v>
      </c>
      <c r="T184">
        <v>1075</v>
      </c>
    </row>
    <row r="185" spans="1:20" hidden="1">
      <c r="A185" s="56" t="s">
        <v>2523</v>
      </c>
      <c r="B185" s="56" t="s">
        <v>2454</v>
      </c>
      <c r="C185" s="56" t="s">
        <v>2552</v>
      </c>
      <c r="D185" s="56" t="str">
        <f>Tabla15[[#This Row],[cedula]]&amp;Tabla15[[#This Row],[prog]]&amp;LEFT(Tabla15[[#This Row],[TIPO]],3)</f>
        <v>0011751558501SEG</v>
      </c>
      <c r="E185" s="56" t="str">
        <f>_xlfn.XLOOKUP(Tabla15[[#This Row],[cedula]],Tabla8[Numero Documento],Tabla8[Empleado])</f>
        <v>JUAN CALZADO JAVIER</v>
      </c>
      <c r="F185" s="56" t="str">
        <f>_xlfn.XLOOKUP(Tabla15[[#This Row],[cedula]],Tabla8[Numero Documento],Tabla8[Cargo])</f>
        <v>SEGURIDAD MILITAR</v>
      </c>
      <c r="G185" s="56" t="str">
        <f>_xlfn.XLOOKUP(Tabla15[[#This Row],[cedula]],Tabla8[Numero Documento],Tabla8[Lugar de Funciones])</f>
        <v>MINISTERIO DE CULTURA</v>
      </c>
      <c r="H185" s="107" t="s">
        <v>244</v>
      </c>
      <c r="I185" s="78">
        <f>_xlfn.XLOOKUP(Tabla15[[#This Row],[cedula]],TCARRERA[CEDULA],TCARRERA[CATEGORIA DEL SERVIDOR],0)</f>
        <v>0</v>
      </c>
      <c r="J18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6" t="str">
        <f>IF(ISTEXT(Tabla15[[#This Row],[CARRERA]]),Tabla15[[#This Row],[CARRERA]],Tabla15[[#This Row],[STATUS_01]])</f>
        <v>SEGURIDAD</v>
      </c>
      <c r="L185" s="72">
        <v>10000</v>
      </c>
      <c r="M185" s="74">
        <v>0</v>
      </c>
      <c r="N185" s="72">
        <v>0</v>
      </c>
      <c r="O185" s="72">
        <v>0</v>
      </c>
      <c r="P185" s="33">
        <f>Tabla15[[#This Row],[sbruto]]-Tabla15[[#This Row],[ISR]]-Tabla15[[#This Row],[SFS]]-Tabla15[[#This Row],[AFP]]-Tabla15[[#This Row],[sneto]]</f>
        <v>0</v>
      </c>
      <c r="Q185" s="33">
        <v>10000</v>
      </c>
      <c r="R185" s="56" t="str">
        <f>_xlfn.XLOOKUP(Tabla15[[#This Row],[cedula]],Tabla8[Numero Documento],Tabla8[Gen])</f>
        <v>M</v>
      </c>
      <c r="S185" s="56" t="str">
        <f>_xlfn.XLOOKUP(Tabla15[[#This Row],[cedula]],Tabla8[Numero Documento],Tabla8[Lugar Funciones Codigo])</f>
        <v>01.83</v>
      </c>
      <c r="T185">
        <v>1177</v>
      </c>
    </row>
    <row r="186" spans="1:20" hidden="1">
      <c r="A186" s="56" t="s">
        <v>2523</v>
      </c>
      <c r="B186" s="56" t="s">
        <v>2455</v>
      </c>
      <c r="C186" s="56" t="s">
        <v>2552</v>
      </c>
      <c r="D186" s="56" t="str">
        <f>Tabla15[[#This Row],[cedula]]&amp;Tabla15[[#This Row],[prog]]&amp;LEFT(Tabla15[[#This Row],[TIPO]],3)</f>
        <v>0100117383801SEG</v>
      </c>
      <c r="E186" s="56" t="str">
        <f>_xlfn.XLOOKUP(Tabla15[[#This Row],[cedula]],Tabla8[Numero Documento],Tabla8[Empleado])</f>
        <v>JUAN CARLOS MENDEZ RAMIREZ</v>
      </c>
      <c r="F186" s="56" t="str">
        <f>_xlfn.XLOOKUP(Tabla15[[#This Row],[cedula]],Tabla8[Numero Documento],Tabla8[Cargo])</f>
        <v>SEGURIDAD MILITAR</v>
      </c>
      <c r="G186" s="56" t="str">
        <f>_xlfn.XLOOKUP(Tabla15[[#This Row],[cedula]],Tabla8[Numero Documento],Tabla8[Lugar de Funciones])</f>
        <v>MINISTERIO DE CULTURA</v>
      </c>
      <c r="H186" s="107" t="s">
        <v>244</v>
      </c>
      <c r="I186" s="78">
        <f>_xlfn.XLOOKUP(Tabla15[[#This Row],[cedula]],TCARRERA[CEDULA],TCARRERA[CATEGORIA DEL SERVIDOR],0)</f>
        <v>0</v>
      </c>
      <c r="J18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6" t="str">
        <f>IF(ISTEXT(Tabla15[[#This Row],[CARRERA]]),Tabla15[[#This Row],[CARRERA]],Tabla15[[#This Row],[STATUS_01]])</f>
        <v>SEGURIDAD</v>
      </c>
      <c r="L186" s="72">
        <v>10000</v>
      </c>
      <c r="M186" s="76">
        <v>0</v>
      </c>
      <c r="N186" s="72">
        <v>0</v>
      </c>
      <c r="O186" s="72">
        <v>0</v>
      </c>
      <c r="P186" s="33">
        <f>Tabla15[[#This Row],[sbruto]]-Tabla15[[#This Row],[ISR]]-Tabla15[[#This Row],[SFS]]-Tabla15[[#This Row],[AFP]]-Tabla15[[#This Row],[sneto]]</f>
        <v>0</v>
      </c>
      <c r="Q186" s="33">
        <v>10000</v>
      </c>
      <c r="R186" s="56" t="str">
        <f>_xlfn.XLOOKUP(Tabla15[[#This Row],[cedula]],Tabla8[Numero Documento],Tabla8[Gen])</f>
        <v>M</v>
      </c>
      <c r="S186" s="56" t="str">
        <f>_xlfn.XLOOKUP(Tabla15[[#This Row],[cedula]],Tabla8[Numero Documento],Tabla8[Lugar Funciones Codigo])</f>
        <v>01.83</v>
      </c>
      <c r="T186">
        <v>1178</v>
      </c>
    </row>
    <row r="187" spans="1:20" hidden="1">
      <c r="A187" s="56" t="s">
        <v>2523</v>
      </c>
      <c r="B187" s="56" t="s">
        <v>2769</v>
      </c>
      <c r="C187" s="56" t="s">
        <v>2552</v>
      </c>
      <c r="D187" s="56" t="str">
        <f>Tabla15[[#This Row],[cedula]]&amp;Tabla15[[#This Row],[prog]]&amp;LEFT(Tabla15[[#This Row],[TIPO]],3)</f>
        <v>0760022474001SEG</v>
      </c>
      <c r="E187" s="56" t="str">
        <f>_xlfn.XLOOKUP(Tabla15[[#This Row],[cedula]],Tabla8[Numero Documento],Tabla8[Empleado])</f>
        <v>JUAN FRANCISCO DE JESUS DE JESUS SANTANA</v>
      </c>
      <c r="F187" s="56" t="str">
        <f>_xlfn.XLOOKUP(Tabla15[[#This Row],[cedula]],Tabla8[Numero Documento],Tabla8[Cargo])</f>
        <v>SEGURIDAD MILITAR</v>
      </c>
      <c r="G187" s="56" t="str">
        <f>_xlfn.XLOOKUP(Tabla15[[#This Row],[cedula]],Tabla8[Numero Documento],Tabla8[Lugar de Funciones])</f>
        <v>MINISTERIO DE CULTURA</v>
      </c>
      <c r="H187" s="107" t="s">
        <v>244</v>
      </c>
      <c r="I187" s="78">
        <f>_xlfn.XLOOKUP(Tabla15[[#This Row],[cedula]],TCARRERA[CEDULA],TCARRERA[CATEGORIA DEL SERVIDOR],0)</f>
        <v>0</v>
      </c>
      <c r="J18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6" t="str">
        <f>IF(ISTEXT(Tabla15[[#This Row],[CARRERA]]),Tabla15[[#This Row],[CARRERA]],Tabla15[[#This Row],[STATUS_01]])</f>
        <v>SEGURIDAD</v>
      </c>
      <c r="L187" s="72">
        <v>10000</v>
      </c>
      <c r="M187" s="75">
        <v>0</v>
      </c>
      <c r="N187" s="72">
        <v>0</v>
      </c>
      <c r="O187" s="72">
        <v>0</v>
      </c>
      <c r="P187" s="33">
        <f>Tabla15[[#This Row],[sbruto]]-Tabla15[[#This Row],[ISR]]-Tabla15[[#This Row],[SFS]]-Tabla15[[#This Row],[AFP]]-Tabla15[[#This Row],[sneto]]</f>
        <v>0</v>
      </c>
      <c r="Q187" s="33">
        <v>10000</v>
      </c>
      <c r="R187" s="56" t="str">
        <f>_xlfn.XLOOKUP(Tabla15[[#This Row],[cedula]],Tabla8[Numero Documento],Tabla8[Gen])</f>
        <v>M</v>
      </c>
      <c r="S187" s="56" t="str">
        <f>_xlfn.XLOOKUP(Tabla15[[#This Row],[cedula]],Tabla8[Numero Documento],Tabla8[Lugar Funciones Codigo])</f>
        <v>01.83</v>
      </c>
      <c r="T187">
        <v>1179</v>
      </c>
    </row>
    <row r="188" spans="1:20" hidden="1">
      <c r="A188" s="56" t="s">
        <v>2523</v>
      </c>
      <c r="B188" s="56" t="s">
        <v>3287</v>
      </c>
      <c r="C188" s="56" t="s">
        <v>2552</v>
      </c>
      <c r="D188" s="56" t="str">
        <f>Tabla15[[#This Row],[cedula]]&amp;Tabla15[[#This Row],[prog]]&amp;LEFT(Tabla15[[#This Row],[TIPO]],3)</f>
        <v>0011892821701SEG</v>
      </c>
      <c r="E188" s="56" t="str">
        <f>_xlfn.XLOOKUP(Tabla15[[#This Row],[cedula]],Tabla8[Numero Documento],Tabla8[Empleado])</f>
        <v>JUAN JOSE SEVERINO JESUS</v>
      </c>
      <c r="F188" s="56" t="str">
        <f>_xlfn.XLOOKUP(Tabla15[[#This Row],[cedula]],Tabla8[Numero Documento],Tabla8[Cargo])</f>
        <v>SEGURIDAD MILITAR</v>
      </c>
      <c r="G188" s="56" t="str">
        <f>_xlfn.XLOOKUP(Tabla15[[#This Row],[cedula]],Tabla8[Numero Documento],Tabla8[Lugar de Funciones])</f>
        <v>MINISTERIO DE CULTURA</v>
      </c>
      <c r="H188" s="107" t="s">
        <v>244</v>
      </c>
      <c r="I188" s="78">
        <f>_xlfn.XLOOKUP(Tabla15[[#This Row],[cedula]],TCARRERA[CEDULA],TCARRERA[CATEGORIA DEL SERVIDOR],0)</f>
        <v>0</v>
      </c>
      <c r="J18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6" t="str">
        <f>IF(ISTEXT(Tabla15[[#This Row],[CARRERA]]),Tabla15[[#This Row],[CARRERA]],Tabla15[[#This Row],[STATUS_01]])</f>
        <v>SEGURIDAD</v>
      </c>
      <c r="L188" s="72">
        <v>10000</v>
      </c>
      <c r="M188" s="75">
        <v>0</v>
      </c>
      <c r="N188" s="72">
        <v>0</v>
      </c>
      <c r="O188" s="72">
        <v>0</v>
      </c>
      <c r="P188" s="33">
        <f>Tabla15[[#This Row],[sbruto]]-Tabla15[[#This Row],[ISR]]-Tabla15[[#This Row],[SFS]]-Tabla15[[#This Row],[AFP]]-Tabla15[[#This Row],[sneto]]</f>
        <v>0</v>
      </c>
      <c r="Q188" s="33">
        <v>10000</v>
      </c>
      <c r="R188" s="56" t="str">
        <f>_xlfn.XLOOKUP(Tabla15[[#This Row],[cedula]],Tabla8[Numero Documento],Tabla8[Gen])</f>
        <v>M</v>
      </c>
      <c r="S188" s="56" t="str">
        <f>_xlfn.XLOOKUP(Tabla15[[#This Row],[cedula]],Tabla8[Numero Documento],Tabla8[Lugar Funciones Codigo])</f>
        <v>01.83</v>
      </c>
      <c r="T188">
        <v>1180</v>
      </c>
    </row>
    <row r="189" spans="1:20" hidden="1">
      <c r="A189" s="56" t="s">
        <v>2523</v>
      </c>
      <c r="B189" s="56" t="s">
        <v>2456</v>
      </c>
      <c r="C189" s="56" t="s">
        <v>2552</v>
      </c>
      <c r="D189" s="56" t="str">
        <f>Tabla15[[#This Row],[cedula]]&amp;Tabla15[[#This Row],[prog]]&amp;LEFT(Tabla15[[#This Row],[TIPO]],3)</f>
        <v>0830003712701SEG</v>
      </c>
      <c r="E189" s="56" t="str">
        <f>_xlfn.XLOOKUP(Tabla15[[#This Row],[cedula]],Tabla8[Numero Documento],Tabla8[Empleado])</f>
        <v>JUAN MANUEL VERIGUETTY</v>
      </c>
      <c r="F189" s="56" t="str">
        <f>_xlfn.XLOOKUP(Tabla15[[#This Row],[cedula]],Tabla8[Numero Documento],Tabla8[Cargo])</f>
        <v>SEGURIDAD MILITAR</v>
      </c>
      <c r="G189" s="56" t="str">
        <f>_xlfn.XLOOKUP(Tabla15[[#This Row],[cedula]],Tabla8[Numero Documento],Tabla8[Lugar de Funciones])</f>
        <v>MINISTERIO DE CULTURA</v>
      </c>
      <c r="H189" s="107" t="s">
        <v>244</v>
      </c>
      <c r="I189" s="78">
        <f>_xlfn.XLOOKUP(Tabla15[[#This Row],[cedula]],TCARRERA[CEDULA],TCARRERA[CATEGORIA DEL SERVIDOR],0)</f>
        <v>0</v>
      </c>
      <c r="J18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6" t="str">
        <f>IF(ISTEXT(Tabla15[[#This Row],[CARRERA]]),Tabla15[[#This Row],[CARRERA]],Tabla15[[#This Row],[STATUS_01]])</f>
        <v>SEGURIDAD</v>
      </c>
      <c r="L189" s="72">
        <v>10000</v>
      </c>
      <c r="M189" s="76">
        <v>0</v>
      </c>
      <c r="N189" s="72">
        <v>0</v>
      </c>
      <c r="O189" s="72">
        <v>0</v>
      </c>
      <c r="P189" s="33">
        <f>Tabla15[[#This Row],[sbruto]]-Tabla15[[#This Row],[ISR]]-Tabla15[[#This Row],[SFS]]-Tabla15[[#This Row],[AFP]]-Tabla15[[#This Row],[sneto]]</f>
        <v>0</v>
      </c>
      <c r="Q189" s="33">
        <v>10000</v>
      </c>
      <c r="R189" s="56" t="str">
        <f>_xlfn.XLOOKUP(Tabla15[[#This Row],[cedula]],Tabla8[Numero Documento],Tabla8[Gen])</f>
        <v>M</v>
      </c>
      <c r="S189" s="56" t="str">
        <f>_xlfn.XLOOKUP(Tabla15[[#This Row],[cedula]],Tabla8[Numero Documento],Tabla8[Lugar Funciones Codigo])</f>
        <v>01.83</v>
      </c>
      <c r="T189">
        <v>1182</v>
      </c>
    </row>
    <row r="190" spans="1:20" hidden="1">
      <c r="A190" s="56" t="s">
        <v>2523</v>
      </c>
      <c r="B190" s="56" t="s">
        <v>5739</v>
      </c>
      <c r="C190" s="56" t="s">
        <v>2552</v>
      </c>
      <c r="D190" s="56" t="str">
        <f>Tabla15[[#This Row],[cedula]]&amp;Tabla15[[#This Row],[prog]]&amp;LEFT(Tabla15[[#This Row],[TIPO]],3)</f>
        <v>0050052050701SEG</v>
      </c>
      <c r="E190" s="56" t="str">
        <f>_xlfn.XLOOKUP(Tabla15[[#This Row],[cedula]],Tabla8[Numero Documento],Tabla8[Empleado])</f>
        <v>JUAN MANZUETA DE LOS SANTOS</v>
      </c>
      <c r="F190" s="56" t="str">
        <f>_xlfn.XLOOKUP(Tabla15[[#This Row],[cedula]],Tabla8[Numero Documento],Tabla8[Cargo])</f>
        <v>SEGURIDAD MILITAR</v>
      </c>
      <c r="G190" s="56" t="str">
        <f>_xlfn.XLOOKUP(Tabla15[[#This Row],[cedula]],Tabla8[Numero Documento],Tabla8[Lugar de Funciones])</f>
        <v>MINISTERIO DE CULTURA</v>
      </c>
      <c r="H190" s="107" t="s">
        <v>244</v>
      </c>
      <c r="I190" s="78">
        <f>_xlfn.XLOOKUP(Tabla15[[#This Row],[cedula]],TCARRERA[CEDULA],TCARRERA[CATEGORIA DEL SERVIDOR],0)</f>
        <v>0</v>
      </c>
      <c r="J19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6" t="str">
        <f>IF(ISTEXT(Tabla15[[#This Row],[CARRERA]]),Tabla15[[#This Row],[CARRERA]],Tabla15[[#This Row],[STATUS_01]])</f>
        <v>SEGURIDAD</v>
      </c>
      <c r="L190" s="72">
        <v>10000</v>
      </c>
      <c r="M190" s="75">
        <v>0</v>
      </c>
      <c r="N190" s="72">
        <v>0</v>
      </c>
      <c r="O190" s="72">
        <v>0</v>
      </c>
      <c r="P190" s="33">
        <f>Tabla15[[#This Row],[sbruto]]-Tabla15[[#This Row],[ISR]]-Tabla15[[#This Row],[SFS]]-Tabla15[[#This Row],[AFP]]-Tabla15[[#This Row],[sneto]]</f>
        <v>0</v>
      </c>
      <c r="Q190" s="33">
        <v>10000</v>
      </c>
      <c r="R190" s="56" t="str">
        <f>_xlfn.XLOOKUP(Tabla15[[#This Row],[cedula]],Tabla8[Numero Documento],Tabla8[Gen])</f>
        <v>M</v>
      </c>
      <c r="S190" s="56" t="str">
        <f>_xlfn.XLOOKUP(Tabla15[[#This Row],[cedula]],Tabla8[Numero Documento],Tabla8[Lugar Funciones Codigo])</f>
        <v>01.83</v>
      </c>
      <c r="T190">
        <v>1183</v>
      </c>
    </row>
    <row r="191" spans="1:20" hidden="1">
      <c r="A191" s="56" t="s">
        <v>2523</v>
      </c>
      <c r="B191" s="56" t="s">
        <v>5742</v>
      </c>
      <c r="C191" s="56" t="s">
        <v>2552</v>
      </c>
      <c r="D191" s="56" t="str">
        <f>Tabla15[[#This Row],[cedula]]&amp;Tabla15[[#This Row],[prog]]&amp;LEFT(Tabla15[[#This Row],[TIPO]],3)</f>
        <v>0230151579301SEG</v>
      </c>
      <c r="E191" s="56" t="str">
        <f>_xlfn.XLOOKUP(Tabla15[[#This Row],[cedula]],Tabla8[Numero Documento],Tabla8[Empleado])</f>
        <v>JUAN MARTIN GERMAN TOLENTINO</v>
      </c>
      <c r="F191" s="56" t="str">
        <f>_xlfn.XLOOKUP(Tabla15[[#This Row],[cedula]],Tabla8[Numero Documento],Tabla8[Cargo])</f>
        <v>SEGURIDAD MILITAR</v>
      </c>
      <c r="G191" s="56" t="str">
        <f>_xlfn.XLOOKUP(Tabla15[[#This Row],[cedula]],Tabla8[Numero Documento],Tabla8[Lugar de Funciones])</f>
        <v>MINISTERIO DE CULTURA</v>
      </c>
      <c r="H191" s="107" t="s">
        <v>244</v>
      </c>
      <c r="I191" s="78">
        <f>_xlfn.XLOOKUP(Tabla15[[#This Row],[cedula]],TCARRERA[CEDULA],TCARRERA[CATEGORIA DEL SERVIDOR],0)</f>
        <v>0</v>
      </c>
      <c r="J19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6" t="str">
        <f>IF(ISTEXT(Tabla15[[#This Row],[CARRERA]]),Tabla15[[#This Row],[CARRERA]],Tabla15[[#This Row],[STATUS_01]])</f>
        <v>SEGURIDAD</v>
      </c>
      <c r="L191" s="72">
        <v>10000</v>
      </c>
      <c r="M191" s="75">
        <v>0</v>
      </c>
      <c r="N191" s="72">
        <v>0</v>
      </c>
      <c r="O191" s="72">
        <v>0</v>
      </c>
      <c r="P191" s="33">
        <f>Tabla15[[#This Row],[sbruto]]-Tabla15[[#This Row],[ISR]]-Tabla15[[#This Row],[SFS]]-Tabla15[[#This Row],[AFP]]-Tabla15[[#This Row],[sneto]]</f>
        <v>0</v>
      </c>
      <c r="Q191" s="33">
        <v>10000</v>
      </c>
      <c r="R191" s="56" t="str">
        <f>_xlfn.XLOOKUP(Tabla15[[#This Row],[cedula]],Tabla8[Numero Documento],Tabla8[Gen])</f>
        <v>M</v>
      </c>
      <c r="S191" s="56" t="str">
        <f>_xlfn.XLOOKUP(Tabla15[[#This Row],[cedula]],Tabla8[Numero Documento],Tabla8[Lugar Funciones Codigo])</f>
        <v>01.83</v>
      </c>
      <c r="T191">
        <v>1184</v>
      </c>
    </row>
    <row r="192" spans="1:20" hidden="1">
      <c r="A192" s="56" t="s">
        <v>2523</v>
      </c>
      <c r="B192" s="56" t="s">
        <v>2725</v>
      </c>
      <c r="C192" s="56" t="s">
        <v>2552</v>
      </c>
      <c r="D192" s="56" t="str">
        <f>Tabla15[[#This Row],[cedula]]&amp;Tabla15[[#This Row],[prog]]&amp;LEFT(Tabla15[[#This Row],[TIPO]],3)</f>
        <v>4024306763001SEG</v>
      </c>
      <c r="E192" s="56" t="str">
        <f>_xlfn.XLOOKUP(Tabla15[[#This Row],[cedula]],Tabla8[Numero Documento],Tabla8[Empleado])</f>
        <v>JUAN MATIAS HERNANDEZ</v>
      </c>
      <c r="F192" s="56" t="str">
        <f>_xlfn.XLOOKUP(Tabla15[[#This Row],[cedula]],Tabla8[Numero Documento],Tabla8[Cargo])</f>
        <v>SEGURIDAD MILITAR</v>
      </c>
      <c r="G192" s="56" t="str">
        <f>_xlfn.XLOOKUP(Tabla15[[#This Row],[cedula]],Tabla8[Numero Documento],Tabla8[Lugar de Funciones])</f>
        <v>MINISTERIO DE CULTURA</v>
      </c>
      <c r="H192" s="107" t="s">
        <v>244</v>
      </c>
      <c r="I192" s="78">
        <f>_xlfn.XLOOKUP(Tabla15[[#This Row],[cedula]],TCARRERA[CEDULA],TCARRERA[CATEGORIA DEL SERVIDOR],0)</f>
        <v>0</v>
      </c>
      <c r="J19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6" t="str">
        <f>IF(ISTEXT(Tabla15[[#This Row],[CARRERA]]),Tabla15[[#This Row],[CARRERA]],Tabla15[[#This Row],[STATUS_01]])</f>
        <v>SEGURIDAD</v>
      </c>
      <c r="L192" s="72">
        <v>10000</v>
      </c>
      <c r="M192" s="75">
        <v>0</v>
      </c>
      <c r="N192" s="72">
        <v>0</v>
      </c>
      <c r="O192" s="72">
        <v>0</v>
      </c>
      <c r="P192" s="33">
        <f>Tabla15[[#This Row],[sbruto]]-Tabla15[[#This Row],[ISR]]-Tabla15[[#This Row],[SFS]]-Tabla15[[#This Row],[AFP]]-Tabla15[[#This Row],[sneto]]</f>
        <v>0</v>
      </c>
      <c r="Q192" s="33">
        <v>10000</v>
      </c>
      <c r="R192" s="56" t="str">
        <f>_xlfn.XLOOKUP(Tabla15[[#This Row],[cedula]],Tabla8[Numero Documento],Tabla8[Gen])</f>
        <v>M</v>
      </c>
      <c r="S192" s="56" t="str">
        <f>_xlfn.XLOOKUP(Tabla15[[#This Row],[cedula]],Tabla8[Numero Documento],Tabla8[Lugar Funciones Codigo])</f>
        <v>01.83</v>
      </c>
      <c r="T192">
        <v>1185</v>
      </c>
    </row>
    <row r="193" spans="1:20" hidden="1">
      <c r="A193" s="56" t="s">
        <v>2523</v>
      </c>
      <c r="B193" s="56" t="s">
        <v>5746</v>
      </c>
      <c r="C193" s="56" t="s">
        <v>2552</v>
      </c>
      <c r="D193" s="56" t="str">
        <f>Tabla15[[#This Row],[cedula]]&amp;Tabla15[[#This Row],[prog]]&amp;LEFT(Tabla15[[#This Row],[TIPO]],3)</f>
        <v>4023834350901SEG</v>
      </c>
      <c r="E193" s="56" t="str">
        <f>_xlfn.XLOOKUP(Tabla15[[#This Row],[cedula]],Tabla8[Numero Documento],Tabla8[Empleado])</f>
        <v>JUAN MIGUEL CONCEPCION DE LA CRUZ</v>
      </c>
      <c r="F193" s="56" t="str">
        <f>_xlfn.XLOOKUP(Tabla15[[#This Row],[cedula]],Tabla8[Numero Documento],Tabla8[Cargo])</f>
        <v>SEGURIDAD MILITAR</v>
      </c>
      <c r="G193" s="56" t="str">
        <f>_xlfn.XLOOKUP(Tabla15[[#This Row],[cedula]],Tabla8[Numero Documento],Tabla8[Lugar de Funciones])</f>
        <v>MINISTERIO DE CULTURA</v>
      </c>
      <c r="H193" s="107" t="s">
        <v>244</v>
      </c>
      <c r="I193" s="78">
        <f>_xlfn.XLOOKUP(Tabla15[[#This Row],[cedula]],TCARRERA[CEDULA],TCARRERA[CATEGORIA DEL SERVIDOR],0)</f>
        <v>0</v>
      </c>
      <c r="J19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6" t="str">
        <f>IF(ISTEXT(Tabla15[[#This Row],[CARRERA]]),Tabla15[[#This Row],[CARRERA]],Tabla15[[#This Row],[STATUS_01]])</f>
        <v>SEGURIDAD</v>
      </c>
      <c r="L193" s="72">
        <v>10000</v>
      </c>
      <c r="M193" s="76">
        <v>0</v>
      </c>
      <c r="N193" s="72">
        <v>0</v>
      </c>
      <c r="O193" s="72">
        <v>0</v>
      </c>
      <c r="P193" s="33">
        <f>Tabla15[[#This Row],[sbruto]]-Tabla15[[#This Row],[ISR]]-Tabla15[[#This Row],[SFS]]-Tabla15[[#This Row],[AFP]]-Tabla15[[#This Row],[sneto]]</f>
        <v>0</v>
      </c>
      <c r="Q193" s="33">
        <v>10000</v>
      </c>
      <c r="R193" s="56" t="str">
        <f>_xlfn.XLOOKUP(Tabla15[[#This Row],[cedula]],Tabla8[Numero Documento],Tabla8[Gen])</f>
        <v>M</v>
      </c>
      <c r="S193" s="56" t="str">
        <f>_xlfn.XLOOKUP(Tabla15[[#This Row],[cedula]],Tabla8[Numero Documento],Tabla8[Lugar Funciones Codigo])</f>
        <v>01.83</v>
      </c>
      <c r="T193">
        <v>1186</v>
      </c>
    </row>
    <row r="194" spans="1:20" hidden="1">
      <c r="A194" s="56" t="s">
        <v>2523</v>
      </c>
      <c r="B194" s="56" t="s">
        <v>2458</v>
      </c>
      <c r="C194" s="56" t="s">
        <v>2552</v>
      </c>
      <c r="D194" s="56" t="str">
        <f>Tabla15[[#This Row],[cedula]]&amp;Tabla15[[#This Row],[prog]]&amp;LEFT(Tabla15[[#This Row],[TIPO]],3)</f>
        <v>0010596584201SEG</v>
      </c>
      <c r="E194" s="56" t="str">
        <f>_xlfn.XLOOKUP(Tabla15[[#This Row],[cedula]],Tabla8[Numero Documento],Tabla8[Empleado])</f>
        <v>JUANA MIGUELINA PEGUERO PEGUERO</v>
      </c>
      <c r="F194" s="56" t="str">
        <f>_xlfn.XLOOKUP(Tabla15[[#This Row],[cedula]],Tabla8[Numero Documento],Tabla8[Cargo])</f>
        <v>SEGURIDAD MILITAR</v>
      </c>
      <c r="G194" s="56" t="str">
        <f>_xlfn.XLOOKUP(Tabla15[[#This Row],[cedula]],Tabla8[Numero Documento],Tabla8[Lugar de Funciones])</f>
        <v>MINISTERIO DE CULTURA</v>
      </c>
      <c r="H194" s="107" t="s">
        <v>244</v>
      </c>
      <c r="I194" s="78">
        <f>_xlfn.XLOOKUP(Tabla15[[#This Row],[cedula]],TCARRERA[CEDULA],TCARRERA[CATEGORIA DEL SERVIDOR],0)</f>
        <v>0</v>
      </c>
      <c r="J19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6" t="str">
        <f>IF(ISTEXT(Tabla15[[#This Row],[CARRERA]]),Tabla15[[#This Row],[CARRERA]],Tabla15[[#This Row],[STATUS_01]])</f>
        <v>SEGURIDAD</v>
      </c>
      <c r="L194" s="72">
        <v>10000</v>
      </c>
      <c r="M194" s="76">
        <v>0</v>
      </c>
      <c r="N194" s="72">
        <v>0</v>
      </c>
      <c r="O194" s="72">
        <v>0</v>
      </c>
      <c r="P194" s="33">
        <f>Tabla15[[#This Row],[sbruto]]-Tabla15[[#This Row],[ISR]]-Tabla15[[#This Row],[SFS]]-Tabla15[[#This Row],[AFP]]-Tabla15[[#This Row],[sneto]]</f>
        <v>0</v>
      </c>
      <c r="Q194" s="33">
        <v>10000</v>
      </c>
      <c r="R194" s="56" t="str">
        <f>_xlfn.XLOOKUP(Tabla15[[#This Row],[cedula]],Tabla8[Numero Documento],Tabla8[Gen])</f>
        <v>F</v>
      </c>
      <c r="S194" s="56" t="str">
        <f>_xlfn.XLOOKUP(Tabla15[[#This Row],[cedula]],Tabla8[Numero Documento],Tabla8[Lugar Funciones Codigo])</f>
        <v>01.83</v>
      </c>
      <c r="T194">
        <v>1188</v>
      </c>
    </row>
    <row r="195" spans="1:20" hidden="1">
      <c r="A195" s="56" t="s">
        <v>2523</v>
      </c>
      <c r="B195" s="56" t="s">
        <v>2459</v>
      </c>
      <c r="C195" s="56" t="s">
        <v>2552</v>
      </c>
      <c r="D195" s="56" t="str">
        <f>Tabla15[[#This Row],[cedula]]&amp;Tabla15[[#This Row],[prog]]&amp;LEFT(Tabla15[[#This Row],[TIPO]],3)</f>
        <v>0011233506201SEG</v>
      </c>
      <c r="E195" s="56" t="str">
        <f>_xlfn.XLOOKUP(Tabla15[[#This Row],[cedula]],Tabla8[Numero Documento],Tabla8[Empleado])</f>
        <v>JULIO GARCIA ROBLE</v>
      </c>
      <c r="F195" s="56" t="str">
        <f>_xlfn.XLOOKUP(Tabla15[[#This Row],[cedula]],Tabla8[Numero Documento],Tabla8[Cargo])</f>
        <v>SEGURIDAD MILITAR</v>
      </c>
      <c r="G195" s="56" t="str">
        <f>_xlfn.XLOOKUP(Tabla15[[#This Row],[cedula]],Tabla8[Numero Documento],Tabla8[Lugar de Funciones])</f>
        <v>MINISTERIO DE CULTURA</v>
      </c>
      <c r="H195" s="107" t="s">
        <v>244</v>
      </c>
      <c r="I195" s="78">
        <f>_xlfn.XLOOKUP(Tabla15[[#This Row],[cedula]],TCARRERA[CEDULA],TCARRERA[CATEGORIA DEL SERVIDOR],0)</f>
        <v>0</v>
      </c>
      <c r="J19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6" t="str">
        <f>IF(ISTEXT(Tabla15[[#This Row],[CARRERA]]),Tabla15[[#This Row],[CARRERA]],Tabla15[[#This Row],[STATUS_01]])</f>
        <v>SEGURIDAD</v>
      </c>
      <c r="L195" s="72">
        <v>10000</v>
      </c>
      <c r="M195" s="75">
        <v>0</v>
      </c>
      <c r="N195" s="72">
        <v>0</v>
      </c>
      <c r="O195" s="72">
        <v>0</v>
      </c>
      <c r="P195" s="33">
        <f>Tabla15[[#This Row],[sbruto]]-Tabla15[[#This Row],[ISR]]-Tabla15[[#This Row],[SFS]]-Tabla15[[#This Row],[AFP]]-Tabla15[[#This Row],[sneto]]</f>
        <v>0</v>
      </c>
      <c r="Q195" s="33">
        <v>10000</v>
      </c>
      <c r="R195" s="56" t="str">
        <f>_xlfn.XLOOKUP(Tabla15[[#This Row],[cedula]],Tabla8[Numero Documento],Tabla8[Gen])</f>
        <v>M</v>
      </c>
      <c r="S195" s="56" t="str">
        <f>_xlfn.XLOOKUP(Tabla15[[#This Row],[cedula]],Tabla8[Numero Documento],Tabla8[Lugar Funciones Codigo])</f>
        <v>01.83</v>
      </c>
      <c r="T195">
        <v>1190</v>
      </c>
    </row>
    <row r="196" spans="1:20" hidden="1">
      <c r="A196" s="56" t="s">
        <v>2523</v>
      </c>
      <c r="B196" s="56" t="s">
        <v>2714</v>
      </c>
      <c r="C196" s="56" t="s">
        <v>2552</v>
      </c>
      <c r="D196" s="56" t="str">
        <f>Tabla15[[#This Row],[cedula]]&amp;Tabla15[[#This Row],[prog]]&amp;LEFT(Tabla15[[#This Row],[TIPO]],3)</f>
        <v>0110039393101SEG</v>
      </c>
      <c r="E196" s="56" t="str">
        <f>_xlfn.XLOOKUP(Tabla15[[#This Row],[cedula]],Tabla8[Numero Documento],Tabla8[Empleado])</f>
        <v>KELVIN AMADOR AMADOR</v>
      </c>
      <c r="F196" s="56" t="str">
        <f>_xlfn.XLOOKUP(Tabla15[[#This Row],[cedula]],Tabla8[Numero Documento],Tabla8[Cargo])</f>
        <v>SEGURIDAD MILITAR</v>
      </c>
      <c r="G196" s="56" t="str">
        <f>_xlfn.XLOOKUP(Tabla15[[#This Row],[cedula]],Tabla8[Numero Documento],Tabla8[Lugar de Funciones])</f>
        <v>MINISTERIO DE CULTURA</v>
      </c>
      <c r="H196" s="107" t="s">
        <v>244</v>
      </c>
      <c r="I196" s="78">
        <f>_xlfn.XLOOKUP(Tabla15[[#This Row],[cedula]],TCARRERA[CEDULA],TCARRERA[CATEGORIA DEL SERVIDOR],0)</f>
        <v>0</v>
      </c>
      <c r="J19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6" t="str">
        <f>IF(ISTEXT(Tabla15[[#This Row],[CARRERA]]),Tabla15[[#This Row],[CARRERA]],Tabla15[[#This Row],[STATUS_01]])</f>
        <v>SEGURIDAD</v>
      </c>
      <c r="L196" s="72">
        <v>10000</v>
      </c>
      <c r="M196" s="76">
        <v>0</v>
      </c>
      <c r="N196" s="75">
        <v>0</v>
      </c>
      <c r="O196" s="75">
        <v>0</v>
      </c>
      <c r="P196" s="33">
        <f>Tabla15[[#This Row],[sbruto]]-Tabla15[[#This Row],[ISR]]-Tabla15[[#This Row],[SFS]]-Tabla15[[#This Row],[AFP]]-Tabla15[[#This Row],[sneto]]</f>
        <v>0</v>
      </c>
      <c r="Q196" s="33">
        <v>10000</v>
      </c>
      <c r="R196" s="56" t="str">
        <f>_xlfn.XLOOKUP(Tabla15[[#This Row],[cedula]],Tabla8[Numero Documento],Tabla8[Gen])</f>
        <v>M</v>
      </c>
      <c r="S196" s="56" t="str">
        <f>_xlfn.XLOOKUP(Tabla15[[#This Row],[cedula]],Tabla8[Numero Documento],Tabla8[Lugar Funciones Codigo])</f>
        <v>01.83</v>
      </c>
      <c r="T196">
        <v>1191</v>
      </c>
    </row>
    <row r="197" spans="1:20" hidden="1">
      <c r="A197" s="56" t="s">
        <v>2523</v>
      </c>
      <c r="B197" s="56" t="s">
        <v>2461</v>
      </c>
      <c r="C197" s="56" t="s">
        <v>2552</v>
      </c>
      <c r="D197" s="56" t="str">
        <f>Tabla15[[#This Row],[cedula]]&amp;Tabla15[[#This Row],[prog]]&amp;LEFT(Tabla15[[#This Row],[TIPO]],3)</f>
        <v>4022574224201SEG</v>
      </c>
      <c r="E197" s="56" t="str">
        <f>_xlfn.XLOOKUP(Tabla15[[#This Row],[cedula]],Tabla8[Numero Documento],Tabla8[Empleado])</f>
        <v>KELVIN MANUEL MERCEDES MENDEZ</v>
      </c>
      <c r="F197" s="56" t="str">
        <f>_xlfn.XLOOKUP(Tabla15[[#This Row],[cedula]],Tabla8[Numero Documento],Tabla8[Cargo])</f>
        <v>SEGURIDAD MILITAR</v>
      </c>
      <c r="G197" s="56" t="str">
        <f>_xlfn.XLOOKUP(Tabla15[[#This Row],[cedula]],Tabla8[Numero Documento],Tabla8[Lugar de Funciones])</f>
        <v>MINISTERIO DE CULTURA</v>
      </c>
      <c r="H197" s="107" t="s">
        <v>244</v>
      </c>
      <c r="I197" s="78">
        <f>_xlfn.XLOOKUP(Tabla15[[#This Row],[cedula]],TCARRERA[CEDULA],TCARRERA[CATEGORIA DEL SERVIDOR],0)</f>
        <v>0</v>
      </c>
      <c r="J19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6" t="str">
        <f>IF(ISTEXT(Tabla15[[#This Row],[CARRERA]]),Tabla15[[#This Row],[CARRERA]],Tabla15[[#This Row],[STATUS_01]])</f>
        <v>SEGURIDAD</v>
      </c>
      <c r="L197" s="72">
        <v>10000</v>
      </c>
      <c r="M197" s="76">
        <v>0</v>
      </c>
      <c r="N197" s="72">
        <v>0</v>
      </c>
      <c r="O197" s="72">
        <v>0</v>
      </c>
      <c r="P197" s="33">
        <f>Tabla15[[#This Row],[sbruto]]-Tabla15[[#This Row],[ISR]]-Tabla15[[#This Row],[SFS]]-Tabla15[[#This Row],[AFP]]-Tabla15[[#This Row],[sneto]]</f>
        <v>0</v>
      </c>
      <c r="Q197" s="33">
        <v>10000</v>
      </c>
      <c r="R197" s="56" t="str">
        <f>_xlfn.XLOOKUP(Tabla15[[#This Row],[cedula]],Tabla8[Numero Documento],Tabla8[Gen])</f>
        <v>M</v>
      </c>
      <c r="S197" s="56" t="str">
        <f>_xlfn.XLOOKUP(Tabla15[[#This Row],[cedula]],Tabla8[Numero Documento],Tabla8[Lugar Funciones Codigo])</f>
        <v>01.83</v>
      </c>
      <c r="T197">
        <v>1192</v>
      </c>
    </row>
    <row r="198" spans="1:20" hidden="1">
      <c r="A198" s="56" t="s">
        <v>2523</v>
      </c>
      <c r="B198" s="56" t="s">
        <v>2463</v>
      </c>
      <c r="C198" s="56" t="s">
        <v>2552</v>
      </c>
      <c r="D198" s="56" t="str">
        <f>Tabla15[[#This Row],[cedula]]&amp;Tabla15[[#This Row],[prog]]&amp;LEFT(Tabla15[[#This Row],[TIPO]],3)</f>
        <v>4021416328501SEG</v>
      </c>
      <c r="E198" s="56" t="str">
        <f>_xlfn.XLOOKUP(Tabla15[[#This Row],[cedula]],Tabla8[Numero Documento],Tabla8[Empleado])</f>
        <v>LENIN LEONARDO DE LEON HERNANDEZ</v>
      </c>
      <c r="F198" s="56" t="str">
        <f>_xlfn.XLOOKUP(Tabla15[[#This Row],[cedula]],Tabla8[Numero Documento],Tabla8[Cargo])</f>
        <v>SEGURIDAD MILITAR</v>
      </c>
      <c r="G198" s="56" t="str">
        <f>_xlfn.XLOOKUP(Tabla15[[#This Row],[cedula]],Tabla8[Numero Documento],Tabla8[Lugar de Funciones])</f>
        <v>MINISTERIO DE CULTURA</v>
      </c>
      <c r="H198" s="107" t="s">
        <v>244</v>
      </c>
      <c r="I198" s="78">
        <f>_xlfn.XLOOKUP(Tabla15[[#This Row],[cedula]],TCARRERA[CEDULA],TCARRERA[CATEGORIA DEL SERVIDOR],0)</f>
        <v>0</v>
      </c>
      <c r="J19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6" t="str">
        <f>IF(ISTEXT(Tabla15[[#This Row],[CARRERA]]),Tabla15[[#This Row],[CARRERA]],Tabla15[[#This Row],[STATUS_01]])</f>
        <v>SEGURIDAD</v>
      </c>
      <c r="L198" s="72">
        <v>10000</v>
      </c>
      <c r="M198" s="75">
        <v>0</v>
      </c>
      <c r="N198" s="72">
        <v>0</v>
      </c>
      <c r="O198" s="72">
        <v>0</v>
      </c>
      <c r="P198" s="33">
        <f>Tabla15[[#This Row],[sbruto]]-Tabla15[[#This Row],[ISR]]-Tabla15[[#This Row],[SFS]]-Tabla15[[#This Row],[AFP]]-Tabla15[[#This Row],[sneto]]</f>
        <v>0</v>
      </c>
      <c r="Q198" s="33">
        <v>10000</v>
      </c>
      <c r="R198" s="56" t="str">
        <f>_xlfn.XLOOKUP(Tabla15[[#This Row],[cedula]],Tabla8[Numero Documento],Tabla8[Gen])</f>
        <v>M</v>
      </c>
      <c r="S198" s="56" t="str">
        <f>_xlfn.XLOOKUP(Tabla15[[#This Row],[cedula]],Tabla8[Numero Documento],Tabla8[Lugar Funciones Codigo])</f>
        <v>01.83</v>
      </c>
      <c r="T198">
        <v>1194</v>
      </c>
    </row>
    <row r="199" spans="1:20" hidden="1">
      <c r="A199" s="56" t="s">
        <v>2522</v>
      </c>
      <c r="B199" s="56" t="s">
        <v>2035</v>
      </c>
      <c r="C199" s="56" t="s">
        <v>2552</v>
      </c>
      <c r="D199" s="56" t="str">
        <f>Tabla15[[#This Row],[cedula]]&amp;Tabla15[[#This Row],[prog]]&amp;LEFT(Tabla15[[#This Row],[TIPO]],3)</f>
        <v>0010290140201FIJ</v>
      </c>
      <c r="E199" s="56" t="str">
        <f>_xlfn.XLOOKUP(Tabla15[[#This Row],[cedula]],Tabla8[Numero Documento],Tabla8[Empleado])</f>
        <v>LUCIANA ANDREA PAULINO ENCARNACION</v>
      </c>
      <c r="F199" s="56" t="str">
        <f>_xlfn.XLOOKUP(Tabla15[[#This Row],[cedula]],Tabla8[Numero Documento],Tabla8[Cargo])</f>
        <v>VIGILANTE DE SALA</v>
      </c>
      <c r="G199" s="56" t="str">
        <f>_xlfn.XLOOKUP(Tabla15[[#This Row],[cedula]],Tabla8[Numero Documento],Tabla8[Lugar de Funciones])</f>
        <v>MINISTERIO DE CULTURA</v>
      </c>
      <c r="H199" s="107" t="s">
        <v>11</v>
      </c>
      <c r="I199" s="78">
        <f>_xlfn.XLOOKUP(Tabla15[[#This Row],[cedula]],TCARRERA[CEDULA],TCARRERA[CATEGORIA DEL SERVIDOR],0)</f>
        <v>0</v>
      </c>
      <c r="J1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99" s="56" t="str">
        <f>IF(ISTEXT(Tabla15[[#This Row],[CARRERA]]),Tabla15[[#This Row],[CARRERA]],Tabla15[[#This Row],[STATUS_01]])</f>
        <v>FIJO</v>
      </c>
      <c r="L199" s="72">
        <v>10000</v>
      </c>
      <c r="M199" s="72">
        <v>0</v>
      </c>
      <c r="N199" s="72">
        <v>304</v>
      </c>
      <c r="O199" s="72">
        <v>287</v>
      </c>
      <c r="P199" s="33">
        <f>Tabla15[[#This Row],[sbruto]]-Tabla15[[#This Row],[ISR]]-Tabla15[[#This Row],[SFS]]-Tabla15[[#This Row],[AFP]]-Tabla15[[#This Row],[sneto]]</f>
        <v>1291</v>
      </c>
      <c r="Q199" s="33">
        <v>8118</v>
      </c>
      <c r="R199" s="56" t="str">
        <f>_xlfn.XLOOKUP(Tabla15[[#This Row],[cedula]],Tabla8[Numero Documento],Tabla8[Gen])</f>
        <v>F</v>
      </c>
      <c r="S199" s="56" t="str">
        <f>_xlfn.XLOOKUP(Tabla15[[#This Row],[cedula]],Tabla8[Numero Documento],Tabla8[Lugar Funciones Codigo])</f>
        <v>01.83</v>
      </c>
      <c r="T199">
        <v>220</v>
      </c>
    </row>
    <row r="200" spans="1:20" hidden="1">
      <c r="A200" s="56" t="s">
        <v>2523</v>
      </c>
      <c r="B200" s="56" t="s">
        <v>2466</v>
      </c>
      <c r="C200" s="56" t="s">
        <v>2552</v>
      </c>
      <c r="D200" s="56" t="str">
        <f>Tabla15[[#This Row],[cedula]]&amp;Tabla15[[#This Row],[prog]]&amp;LEFT(Tabla15[[#This Row],[TIPO]],3)</f>
        <v>0011170191801SEG</v>
      </c>
      <c r="E200" s="56" t="str">
        <f>_xlfn.XLOOKUP(Tabla15[[#This Row],[cedula]],Tabla8[Numero Documento],Tabla8[Empleado])</f>
        <v>LUCIANO ZABALA DIAZ</v>
      </c>
      <c r="F200" s="56" t="str">
        <f>_xlfn.XLOOKUP(Tabla15[[#This Row],[cedula]],Tabla8[Numero Documento],Tabla8[Cargo])</f>
        <v>SEGURIDAD MILITAR</v>
      </c>
      <c r="G200" s="56" t="str">
        <f>_xlfn.XLOOKUP(Tabla15[[#This Row],[cedula]],Tabla8[Numero Documento],Tabla8[Lugar de Funciones])</f>
        <v>MINISTERIO DE CULTURA</v>
      </c>
      <c r="H200" s="107" t="s">
        <v>244</v>
      </c>
      <c r="I200" s="78">
        <f>_xlfn.XLOOKUP(Tabla15[[#This Row],[cedula]],TCARRERA[CEDULA],TCARRERA[CATEGORIA DEL SERVIDOR],0)</f>
        <v>0</v>
      </c>
      <c r="J20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6" t="str">
        <f>IF(ISTEXT(Tabla15[[#This Row],[CARRERA]]),Tabla15[[#This Row],[CARRERA]],Tabla15[[#This Row],[STATUS_01]])</f>
        <v>SEGURIDAD</v>
      </c>
      <c r="L200" s="72">
        <v>10000</v>
      </c>
      <c r="M200" s="75">
        <v>0</v>
      </c>
      <c r="N200" s="75">
        <v>0</v>
      </c>
      <c r="O200" s="75">
        <v>0</v>
      </c>
      <c r="P200" s="33">
        <f>Tabla15[[#This Row],[sbruto]]-Tabla15[[#This Row],[ISR]]-Tabla15[[#This Row],[SFS]]-Tabla15[[#This Row],[AFP]]-Tabla15[[#This Row],[sneto]]</f>
        <v>0</v>
      </c>
      <c r="Q200" s="33">
        <v>10000</v>
      </c>
      <c r="R200" s="56" t="str">
        <f>_xlfn.XLOOKUP(Tabla15[[#This Row],[cedula]],Tabla8[Numero Documento],Tabla8[Gen])</f>
        <v>M</v>
      </c>
      <c r="S200" s="56" t="str">
        <f>_xlfn.XLOOKUP(Tabla15[[#This Row],[cedula]],Tabla8[Numero Documento],Tabla8[Lugar Funciones Codigo])</f>
        <v>01.83</v>
      </c>
      <c r="T200">
        <v>1197</v>
      </c>
    </row>
    <row r="201" spans="1:20" hidden="1">
      <c r="A201" s="56" t="s">
        <v>2523</v>
      </c>
      <c r="B201" s="56" t="s">
        <v>2467</v>
      </c>
      <c r="C201" s="56" t="s">
        <v>2552</v>
      </c>
      <c r="D201" s="56" t="str">
        <f>Tabla15[[#This Row],[cedula]]&amp;Tabla15[[#This Row],[prog]]&amp;LEFT(Tabla15[[#This Row],[TIPO]],3)</f>
        <v>4022171000301SEG</v>
      </c>
      <c r="E201" s="56" t="str">
        <f>_xlfn.XLOOKUP(Tabla15[[#This Row],[cedula]],Tabla8[Numero Documento],Tabla8[Empleado])</f>
        <v>LUIS ANGEL MOREL SANCHEZ</v>
      </c>
      <c r="F201" s="56" t="str">
        <f>_xlfn.XLOOKUP(Tabla15[[#This Row],[cedula]],Tabla8[Numero Documento],Tabla8[Cargo])</f>
        <v>SEGURIDAD MILITAR</v>
      </c>
      <c r="G201" s="56" t="str">
        <f>_xlfn.XLOOKUP(Tabla15[[#This Row],[cedula]],Tabla8[Numero Documento],Tabla8[Lugar de Funciones])</f>
        <v>MINISTERIO DE CULTURA</v>
      </c>
      <c r="H201" s="107" t="s">
        <v>244</v>
      </c>
      <c r="I201" s="78">
        <f>_xlfn.XLOOKUP(Tabla15[[#This Row],[cedula]],TCARRERA[CEDULA],TCARRERA[CATEGORIA DEL SERVIDOR],0)</f>
        <v>0</v>
      </c>
      <c r="J20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6" t="str">
        <f>IF(ISTEXT(Tabla15[[#This Row],[CARRERA]]),Tabla15[[#This Row],[CARRERA]],Tabla15[[#This Row],[STATUS_01]])</f>
        <v>SEGURIDAD</v>
      </c>
      <c r="L201" s="72">
        <v>10000</v>
      </c>
      <c r="M201" s="76">
        <v>0</v>
      </c>
      <c r="N201" s="72">
        <v>0</v>
      </c>
      <c r="O201" s="72">
        <v>0</v>
      </c>
      <c r="P201" s="33">
        <f>Tabla15[[#This Row],[sbruto]]-Tabla15[[#This Row],[ISR]]-Tabla15[[#This Row],[SFS]]-Tabla15[[#This Row],[AFP]]-Tabla15[[#This Row],[sneto]]</f>
        <v>0</v>
      </c>
      <c r="Q201" s="33">
        <v>10000</v>
      </c>
      <c r="R201" s="56" t="str">
        <f>_xlfn.XLOOKUP(Tabla15[[#This Row],[cedula]],Tabla8[Numero Documento],Tabla8[Gen])</f>
        <v>M</v>
      </c>
      <c r="S201" s="56" t="str">
        <f>_xlfn.XLOOKUP(Tabla15[[#This Row],[cedula]],Tabla8[Numero Documento],Tabla8[Lugar Funciones Codigo])</f>
        <v>01.83</v>
      </c>
      <c r="T201">
        <v>1199</v>
      </c>
    </row>
    <row r="202" spans="1:20" hidden="1">
      <c r="A202" s="56" t="s">
        <v>2523</v>
      </c>
      <c r="B202" s="56" t="s">
        <v>2724</v>
      </c>
      <c r="C202" s="56" t="s">
        <v>2552</v>
      </c>
      <c r="D202" s="56" t="str">
        <f>Tabla15[[#This Row],[cedula]]&amp;Tabla15[[#This Row],[prog]]&amp;LEFT(Tabla15[[#This Row],[TIPO]],3)</f>
        <v>4023915775901SEG</v>
      </c>
      <c r="E202" s="56" t="str">
        <f>_xlfn.XLOOKUP(Tabla15[[#This Row],[cedula]],Tabla8[Numero Documento],Tabla8[Empleado])</f>
        <v>LUIS FRANCISCO DE LOS SANTOS ESPINOSA</v>
      </c>
      <c r="F202" s="56" t="str">
        <f>_xlfn.XLOOKUP(Tabla15[[#This Row],[cedula]],Tabla8[Numero Documento],Tabla8[Cargo])</f>
        <v>SEGURIDAD MILITAR</v>
      </c>
      <c r="G202" s="56" t="str">
        <f>_xlfn.XLOOKUP(Tabla15[[#This Row],[cedula]],Tabla8[Numero Documento],Tabla8[Lugar de Funciones])</f>
        <v>MINISTERIO DE CULTURA</v>
      </c>
      <c r="H202" s="107" t="s">
        <v>244</v>
      </c>
      <c r="I202" s="78">
        <f>_xlfn.XLOOKUP(Tabla15[[#This Row],[cedula]],TCARRERA[CEDULA],TCARRERA[CATEGORIA DEL SERVIDOR],0)</f>
        <v>0</v>
      </c>
      <c r="J20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6" t="str">
        <f>IF(ISTEXT(Tabla15[[#This Row],[CARRERA]]),Tabla15[[#This Row],[CARRERA]],Tabla15[[#This Row],[STATUS_01]])</f>
        <v>SEGURIDAD</v>
      </c>
      <c r="L202" s="72">
        <v>10000</v>
      </c>
      <c r="M202" s="75">
        <v>0</v>
      </c>
      <c r="N202" s="72">
        <v>0</v>
      </c>
      <c r="O202" s="72">
        <v>0</v>
      </c>
      <c r="P202" s="33">
        <f>Tabla15[[#This Row],[sbruto]]-Tabla15[[#This Row],[ISR]]-Tabla15[[#This Row],[SFS]]-Tabla15[[#This Row],[AFP]]-Tabla15[[#This Row],[sneto]]</f>
        <v>0</v>
      </c>
      <c r="Q202" s="33">
        <v>10000</v>
      </c>
      <c r="R202" s="56" t="str">
        <f>_xlfn.XLOOKUP(Tabla15[[#This Row],[cedula]],Tabla8[Numero Documento],Tabla8[Gen])</f>
        <v>M</v>
      </c>
      <c r="S202" s="56" t="str">
        <f>_xlfn.XLOOKUP(Tabla15[[#This Row],[cedula]],Tabla8[Numero Documento],Tabla8[Lugar Funciones Codigo])</f>
        <v>01.83</v>
      </c>
      <c r="T202">
        <v>1200</v>
      </c>
    </row>
    <row r="203" spans="1:20" hidden="1">
      <c r="A203" s="56" t="s">
        <v>2523</v>
      </c>
      <c r="B203" s="56" t="s">
        <v>2575</v>
      </c>
      <c r="C203" s="56" t="s">
        <v>2552</v>
      </c>
      <c r="D203" s="56" t="str">
        <f>Tabla15[[#This Row],[cedula]]&amp;Tabla15[[#This Row],[prog]]&amp;LEFT(Tabla15[[#This Row],[TIPO]],3)</f>
        <v>4023407576601SEG</v>
      </c>
      <c r="E203" s="56" t="str">
        <f>_xlfn.XLOOKUP(Tabla15[[#This Row],[cedula]],Tabla8[Numero Documento],Tabla8[Empleado])</f>
        <v>LUIS JAEL PERALTA DE LA CRUZ</v>
      </c>
      <c r="F203" s="56" t="str">
        <f>_xlfn.XLOOKUP(Tabla15[[#This Row],[cedula]],Tabla8[Numero Documento],Tabla8[Cargo])</f>
        <v>SEGURIDAD MILITAR</v>
      </c>
      <c r="G203" s="56" t="str">
        <f>_xlfn.XLOOKUP(Tabla15[[#This Row],[cedula]],Tabla8[Numero Documento],Tabla8[Lugar de Funciones])</f>
        <v>MINISTERIO DE CULTURA</v>
      </c>
      <c r="H203" s="107" t="s">
        <v>244</v>
      </c>
      <c r="I203" s="78">
        <f>_xlfn.XLOOKUP(Tabla15[[#This Row],[cedula]],TCARRERA[CEDULA],TCARRERA[CATEGORIA DEL SERVIDOR],0)</f>
        <v>0</v>
      </c>
      <c r="J20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6" t="str">
        <f>IF(ISTEXT(Tabla15[[#This Row],[CARRERA]]),Tabla15[[#This Row],[CARRERA]],Tabla15[[#This Row],[STATUS_01]])</f>
        <v>SEGURIDAD</v>
      </c>
      <c r="L203" s="72">
        <v>10000</v>
      </c>
      <c r="M203" s="75">
        <v>0</v>
      </c>
      <c r="N203" s="72">
        <v>0</v>
      </c>
      <c r="O203" s="72">
        <v>0</v>
      </c>
      <c r="P203" s="33">
        <f>Tabla15[[#This Row],[sbruto]]-Tabla15[[#This Row],[ISR]]-Tabla15[[#This Row],[SFS]]-Tabla15[[#This Row],[AFP]]-Tabla15[[#This Row],[sneto]]</f>
        <v>0</v>
      </c>
      <c r="Q203" s="33">
        <v>10000</v>
      </c>
      <c r="R203" s="56" t="str">
        <f>_xlfn.XLOOKUP(Tabla15[[#This Row],[cedula]],Tabla8[Numero Documento],Tabla8[Gen])</f>
        <v>M</v>
      </c>
      <c r="S203" s="56" t="str">
        <f>_xlfn.XLOOKUP(Tabla15[[#This Row],[cedula]],Tabla8[Numero Documento],Tabla8[Lugar Funciones Codigo])</f>
        <v>01.83</v>
      </c>
      <c r="T203">
        <v>1201</v>
      </c>
    </row>
    <row r="204" spans="1:20" hidden="1">
      <c r="A204" s="56" t="s">
        <v>2523</v>
      </c>
      <c r="B204" s="56" t="s">
        <v>3214</v>
      </c>
      <c r="C204" s="56" t="s">
        <v>2552</v>
      </c>
      <c r="D204" s="56" t="str">
        <f>Tabla15[[#This Row],[cedula]]&amp;Tabla15[[#This Row],[prog]]&amp;LEFT(Tabla15[[#This Row],[TIPO]],3)</f>
        <v>2230164509301SEG</v>
      </c>
      <c r="E204" s="56" t="str">
        <f>_xlfn.XLOOKUP(Tabla15[[#This Row],[cedula]],Tabla8[Numero Documento],Tabla8[Empleado])</f>
        <v>MAIKI MANUEL ENRIQUE FLORIAN</v>
      </c>
      <c r="F204" s="56" t="str">
        <f>_xlfn.XLOOKUP(Tabla15[[#This Row],[cedula]],Tabla8[Numero Documento],Tabla8[Cargo])</f>
        <v>SEGURIDAD MILITAR</v>
      </c>
      <c r="G204" s="56" t="str">
        <f>_xlfn.XLOOKUP(Tabla15[[#This Row],[cedula]],Tabla8[Numero Documento],Tabla8[Lugar de Funciones])</f>
        <v>MINISTERIO DE CULTURA</v>
      </c>
      <c r="H204" s="107" t="s">
        <v>244</v>
      </c>
      <c r="I204" s="78">
        <f>_xlfn.XLOOKUP(Tabla15[[#This Row],[cedula]],TCARRERA[CEDULA],TCARRERA[CATEGORIA DEL SERVIDOR],0)</f>
        <v>0</v>
      </c>
      <c r="J20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6" t="str">
        <f>IF(ISTEXT(Tabla15[[#This Row],[CARRERA]]),Tabla15[[#This Row],[CARRERA]],Tabla15[[#This Row],[STATUS_01]])</f>
        <v>SEGURIDAD</v>
      </c>
      <c r="L204" s="72">
        <v>10000</v>
      </c>
      <c r="M204" s="72">
        <v>0</v>
      </c>
      <c r="N204" s="72">
        <v>0</v>
      </c>
      <c r="O204" s="72">
        <v>0</v>
      </c>
      <c r="P204" s="33">
        <f>Tabla15[[#This Row],[sbruto]]-Tabla15[[#This Row],[ISR]]-Tabla15[[#This Row],[SFS]]-Tabla15[[#This Row],[AFP]]-Tabla15[[#This Row],[sneto]]</f>
        <v>0</v>
      </c>
      <c r="Q204" s="33">
        <v>10000</v>
      </c>
      <c r="R204" s="56" t="str">
        <f>_xlfn.XLOOKUP(Tabla15[[#This Row],[cedula]],Tabla8[Numero Documento],Tabla8[Gen])</f>
        <v>M</v>
      </c>
      <c r="S204" s="56" t="str">
        <f>_xlfn.XLOOKUP(Tabla15[[#This Row],[cedula]],Tabla8[Numero Documento],Tabla8[Lugar Funciones Codigo])</f>
        <v>01.83</v>
      </c>
      <c r="T204">
        <v>1203</v>
      </c>
    </row>
    <row r="205" spans="1:20" hidden="1">
      <c r="A205" s="56" t="s">
        <v>2523</v>
      </c>
      <c r="B205" s="56" t="s">
        <v>5772</v>
      </c>
      <c r="C205" s="56" t="s">
        <v>2552</v>
      </c>
      <c r="D205" s="56" t="str">
        <f>Tabla15[[#This Row],[cedula]]&amp;Tabla15[[#This Row],[prog]]&amp;LEFT(Tabla15[[#This Row],[TIPO]],3)</f>
        <v>4025008448601SEG</v>
      </c>
      <c r="E205" s="56" t="str">
        <f>_xlfn.XLOOKUP(Tabla15[[#This Row],[cedula]],Tabla8[Numero Documento],Tabla8[Empleado])</f>
        <v>MANOLO VALDEZ LORENZO</v>
      </c>
      <c r="F205" s="56" t="str">
        <f>_xlfn.XLOOKUP(Tabla15[[#This Row],[cedula]],Tabla8[Numero Documento],Tabla8[Cargo])</f>
        <v>SEGURIDAD MILITAR</v>
      </c>
      <c r="G205" s="56" t="str">
        <f>_xlfn.XLOOKUP(Tabla15[[#This Row],[cedula]],Tabla8[Numero Documento],Tabla8[Lugar de Funciones])</f>
        <v>MINISTERIO DE CULTURA</v>
      </c>
      <c r="H205" s="107" t="s">
        <v>244</v>
      </c>
      <c r="I205" s="78">
        <f>_xlfn.XLOOKUP(Tabla15[[#This Row],[cedula]],TCARRERA[CEDULA],TCARRERA[CATEGORIA DEL SERVIDOR],0)</f>
        <v>0</v>
      </c>
      <c r="J20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6" t="str">
        <f>IF(ISTEXT(Tabla15[[#This Row],[CARRERA]]),Tabla15[[#This Row],[CARRERA]],Tabla15[[#This Row],[STATUS_01]])</f>
        <v>SEGURIDAD</v>
      </c>
      <c r="L205" s="72">
        <v>10000</v>
      </c>
      <c r="M205" s="75">
        <v>0</v>
      </c>
      <c r="N205" s="72">
        <v>0</v>
      </c>
      <c r="O205" s="72">
        <v>0</v>
      </c>
      <c r="P205" s="33">
        <f>Tabla15[[#This Row],[sbruto]]-Tabla15[[#This Row],[ISR]]-Tabla15[[#This Row],[SFS]]-Tabla15[[#This Row],[AFP]]-Tabla15[[#This Row],[sneto]]</f>
        <v>0</v>
      </c>
      <c r="Q205" s="33">
        <v>10000</v>
      </c>
      <c r="R205" s="56" t="str">
        <f>_xlfn.XLOOKUP(Tabla15[[#This Row],[cedula]],Tabla8[Numero Documento],Tabla8[Gen])</f>
        <v>M</v>
      </c>
      <c r="S205" s="56" t="str">
        <f>_xlfn.XLOOKUP(Tabla15[[#This Row],[cedula]],Tabla8[Numero Documento],Tabla8[Lugar Funciones Codigo])</f>
        <v>01.83</v>
      </c>
      <c r="T205">
        <v>1204</v>
      </c>
    </row>
    <row r="206" spans="1:20" hidden="1">
      <c r="A206" s="56" t="s">
        <v>2523</v>
      </c>
      <c r="B206" s="56" t="s">
        <v>2470</v>
      </c>
      <c r="C206" s="56" t="s">
        <v>2552</v>
      </c>
      <c r="D206" s="56" t="str">
        <f>Tabla15[[#This Row],[cedula]]&amp;Tabla15[[#This Row],[prog]]&amp;LEFT(Tabla15[[#This Row],[TIPO]],3)</f>
        <v>0160016905401SEG</v>
      </c>
      <c r="E206" s="56" t="str">
        <f>_xlfn.XLOOKUP(Tabla15[[#This Row],[cedula]],Tabla8[Numero Documento],Tabla8[Empleado])</f>
        <v>MANUEL GARCIA GARCIA</v>
      </c>
      <c r="F206" s="56" t="str">
        <f>_xlfn.XLOOKUP(Tabla15[[#This Row],[cedula]],Tabla8[Numero Documento],Tabla8[Cargo])</f>
        <v>SEGURIDAD MILITAR</v>
      </c>
      <c r="G206" s="56" t="str">
        <f>_xlfn.XLOOKUP(Tabla15[[#This Row],[cedula]],Tabla8[Numero Documento],Tabla8[Lugar de Funciones])</f>
        <v>MINISTERIO DE CULTURA</v>
      </c>
      <c r="H206" s="107" t="s">
        <v>244</v>
      </c>
      <c r="I206" s="78">
        <f>_xlfn.XLOOKUP(Tabla15[[#This Row],[cedula]],TCARRERA[CEDULA],TCARRERA[CATEGORIA DEL SERVIDOR],0)</f>
        <v>0</v>
      </c>
      <c r="J20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6" t="str">
        <f>IF(ISTEXT(Tabla15[[#This Row],[CARRERA]]),Tabla15[[#This Row],[CARRERA]],Tabla15[[#This Row],[STATUS_01]])</f>
        <v>SEGURIDAD</v>
      </c>
      <c r="L206" s="72">
        <v>10000</v>
      </c>
      <c r="M206" s="76">
        <v>0</v>
      </c>
      <c r="N206" s="72">
        <v>0</v>
      </c>
      <c r="O206" s="72">
        <v>0</v>
      </c>
      <c r="P206" s="33">
        <f>Tabla15[[#This Row],[sbruto]]-Tabla15[[#This Row],[ISR]]-Tabla15[[#This Row],[SFS]]-Tabla15[[#This Row],[AFP]]-Tabla15[[#This Row],[sneto]]</f>
        <v>0</v>
      </c>
      <c r="Q206" s="33">
        <v>10000</v>
      </c>
      <c r="R206" s="56" t="str">
        <f>_xlfn.XLOOKUP(Tabla15[[#This Row],[cedula]],Tabla8[Numero Documento],Tabla8[Gen])</f>
        <v>M</v>
      </c>
      <c r="S206" s="56" t="str">
        <f>_xlfn.XLOOKUP(Tabla15[[#This Row],[cedula]],Tabla8[Numero Documento],Tabla8[Lugar Funciones Codigo])</f>
        <v>01.83</v>
      </c>
      <c r="T206">
        <v>1206</v>
      </c>
    </row>
    <row r="207" spans="1:20" hidden="1">
      <c r="A207" s="56" t="s">
        <v>2523</v>
      </c>
      <c r="B207" s="56" t="s">
        <v>2471</v>
      </c>
      <c r="C207" s="56" t="s">
        <v>2552</v>
      </c>
      <c r="D207" s="56" t="str">
        <f>Tabla15[[#This Row],[cedula]]&amp;Tabla15[[#This Row],[prog]]&amp;LEFT(Tabla15[[#This Row],[TIPO]],3)</f>
        <v>0011881821001SEG</v>
      </c>
      <c r="E207" s="56" t="str">
        <f>_xlfn.XLOOKUP(Tabla15[[#This Row],[cedula]],Tabla8[Numero Documento],Tabla8[Empleado])</f>
        <v>MARCOS FLORENTINO LARA</v>
      </c>
      <c r="F207" s="56" t="str">
        <f>_xlfn.XLOOKUP(Tabla15[[#This Row],[cedula]],Tabla8[Numero Documento],Tabla8[Cargo])</f>
        <v>SEGURIDAD MILITAR</v>
      </c>
      <c r="G207" s="56" t="str">
        <f>_xlfn.XLOOKUP(Tabla15[[#This Row],[cedula]],Tabla8[Numero Documento],Tabla8[Lugar de Funciones])</f>
        <v>MINISTERIO DE CULTURA</v>
      </c>
      <c r="H207" s="107" t="s">
        <v>244</v>
      </c>
      <c r="I207" s="78">
        <f>_xlfn.XLOOKUP(Tabla15[[#This Row],[cedula]],TCARRERA[CEDULA],TCARRERA[CATEGORIA DEL SERVIDOR],0)</f>
        <v>0</v>
      </c>
      <c r="J20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6" t="str">
        <f>IF(ISTEXT(Tabla15[[#This Row],[CARRERA]]),Tabla15[[#This Row],[CARRERA]],Tabla15[[#This Row],[STATUS_01]])</f>
        <v>SEGURIDAD</v>
      </c>
      <c r="L207" s="72">
        <v>10000</v>
      </c>
      <c r="M207" s="76">
        <v>0</v>
      </c>
      <c r="N207" s="72">
        <v>0</v>
      </c>
      <c r="O207" s="72">
        <v>0</v>
      </c>
      <c r="P207" s="33">
        <f>Tabla15[[#This Row],[sbruto]]-Tabla15[[#This Row],[ISR]]-Tabla15[[#This Row],[SFS]]-Tabla15[[#This Row],[AFP]]-Tabla15[[#This Row],[sneto]]</f>
        <v>0</v>
      </c>
      <c r="Q207" s="33">
        <v>10000</v>
      </c>
      <c r="R207" s="56" t="str">
        <f>_xlfn.XLOOKUP(Tabla15[[#This Row],[cedula]],Tabla8[Numero Documento],Tabla8[Gen])</f>
        <v>M</v>
      </c>
      <c r="S207" s="56" t="str">
        <f>_xlfn.XLOOKUP(Tabla15[[#This Row],[cedula]],Tabla8[Numero Documento],Tabla8[Lugar Funciones Codigo])</f>
        <v>01.83</v>
      </c>
      <c r="T207">
        <v>1207</v>
      </c>
    </row>
    <row r="208" spans="1:20" hidden="1">
      <c r="A208" s="56" t="s">
        <v>2523</v>
      </c>
      <c r="B208" s="56" t="s">
        <v>2720</v>
      </c>
      <c r="C208" s="56" t="s">
        <v>2552</v>
      </c>
      <c r="D208" s="56" t="str">
        <f>Tabla15[[#This Row],[cedula]]&amp;Tabla15[[#This Row],[prog]]&amp;LEFT(Tabla15[[#This Row],[TIPO]],3)</f>
        <v>4021199658801SEG</v>
      </c>
      <c r="E208" s="56" t="str">
        <f>_xlfn.XLOOKUP(Tabla15[[#This Row],[cedula]],Tabla8[Numero Documento],Tabla8[Empleado])</f>
        <v>MICHAEL DE LOS SANTOS MONTERO</v>
      </c>
      <c r="F208" s="56" t="str">
        <f>_xlfn.XLOOKUP(Tabla15[[#This Row],[cedula]],Tabla8[Numero Documento],Tabla8[Cargo])</f>
        <v>SEGURIDAD MILITAR</v>
      </c>
      <c r="G208" s="56" t="str">
        <f>_xlfn.XLOOKUP(Tabla15[[#This Row],[cedula]],Tabla8[Numero Documento],Tabla8[Lugar de Funciones])</f>
        <v>MINISTERIO DE CULTURA</v>
      </c>
      <c r="H208" s="107" t="s">
        <v>244</v>
      </c>
      <c r="I208" s="78">
        <f>_xlfn.XLOOKUP(Tabla15[[#This Row],[cedula]],TCARRERA[CEDULA],TCARRERA[CATEGORIA DEL SERVIDOR],0)</f>
        <v>0</v>
      </c>
      <c r="J20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6" t="str">
        <f>IF(ISTEXT(Tabla15[[#This Row],[CARRERA]]),Tabla15[[#This Row],[CARRERA]],Tabla15[[#This Row],[STATUS_01]])</f>
        <v>SEGURIDAD</v>
      </c>
      <c r="L208" s="72">
        <v>10000</v>
      </c>
      <c r="M208" s="76">
        <v>0</v>
      </c>
      <c r="N208" s="72">
        <v>0</v>
      </c>
      <c r="O208" s="72">
        <v>0</v>
      </c>
      <c r="P208" s="33">
        <f>Tabla15[[#This Row],[sbruto]]-Tabla15[[#This Row],[ISR]]-Tabla15[[#This Row],[SFS]]-Tabla15[[#This Row],[AFP]]-Tabla15[[#This Row],[sneto]]</f>
        <v>0</v>
      </c>
      <c r="Q208" s="33">
        <v>10000</v>
      </c>
      <c r="R208" s="56" t="str">
        <f>_xlfn.XLOOKUP(Tabla15[[#This Row],[cedula]],Tabla8[Numero Documento],Tabla8[Gen])</f>
        <v>M</v>
      </c>
      <c r="S208" s="56" t="str">
        <f>_xlfn.XLOOKUP(Tabla15[[#This Row],[cedula]],Tabla8[Numero Documento],Tabla8[Lugar Funciones Codigo])</f>
        <v>01.83</v>
      </c>
      <c r="T208">
        <v>1212</v>
      </c>
    </row>
    <row r="209" spans="1:20" hidden="1">
      <c r="A209" s="56" t="s">
        <v>2523</v>
      </c>
      <c r="B209" s="56" t="s">
        <v>3289</v>
      </c>
      <c r="C209" s="56" t="s">
        <v>2552</v>
      </c>
      <c r="D209" s="56" t="str">
        <f>Tabla15[[#This Row],[cedula]]&amp;Tabla15[[#This Row],[prog]]&amp;LEFT(Tabla15[[#This Row],[TIPO]],3)</f>
        <v>0080024281001SEG</v>
      </c>
      <c r="E209" s="56" t="str">
        <f>_xlfn.XLOOKUP(Tabla15[[#This Row],[cedula]],Tabla8[Numero Documento],Tabla8[Empleado])</f>
        <v>MIGUEL ANGEL MEJIA DE LEON</v>
      </c>
      <c r="F209" s="56" t="str">
        <f>_xlfn.XLOOKUP(Tabla15[[#This Row],[cedula]],Tabla8[Numero Documento],Tabla8[Cargo])</f>
        <v>SEGURIDAD MILITAR</v>
      </c>
      <c r="G209" s="56" t="str">
        <f>_xlfn.XLOOKUP(Tabla15[[#This Row],[cedula]],Tabla8[Numero Documento],Tabla8[Lugar de Funciones])</f>
        <v>MINISTERIO DE CULTURA</v>
      </c>
      <c r="H209" s="107" t="s">
        <v>244</v>
      </c>
      <c r="I209" s="78">
        <f>_xlfn.XLOOKUP(Tabla15[[#This Row],[cedula]],TCARRERA[CEDULA],TCARRERA[CATEGORIA DEL SERVIDOR],0)</f>
        <v>0</v>
      </c>
      <c r="J20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6" t="str">
        <f>IF(ISTEXT(Tabla15[[#This Row],[CARRERA]]),Tabla15[[#This Row],[CARRERA]],Tabla15[[#This Row],[STATUS_01]])</f>
        <v>SEGURIDAD</v>
      </c>
      <c r="L209" s="72">
        <v>10000</v>
      </c>
      <c r="M209" s="75">
        <v>0</v>
      </c>
      <c r="N209" s="72">
        <v>0</v>
      </c>
      <c r="O209" s="72">
        <v>0</v>
      </c>
      <c r="P209" s="33">
        <f>Tabla15[[#This Row],[sbruto]]-Tabla15[[#This Row],[ISR]]-Tabla15[[#This Row],[SFS]]-Tabla15[[#This Row],[AFP]]-Tabla15[[#This Row],[sneto]]</f>
        <v>0</v>
      </c>
      <c r="Q209" s="33">
        <v>10000</v>
      </c>
      <c r="R209" s="56" t="str">
        <f>_xlfn.XLOOKUP(Tabla15[[#This Row],[cedula]],Tabla8[Numero Documento],Tabla8[Gen])</f>
        <v>M</v>
      </c>
      <c r="S209" s="56" t="str">
        <f>_xlfn.XLOOKUP(Tabla15[[#This Row],[cedula]],Tabla8[Numero Documento],Tabla8[Lugar Funciones Codigo])</f>
        <v>01.83</v>
      </c>
      <c r="T209">
        <v>1213</v>
      </c>
    </row>
    <row r="210" spans="1:20" hidden="1">
      <c r="A210" s="56" t="s">
        <v>2523</v>
      </c>
      <c r="B210" s="56" t="s">
        <v>2475</v>
      </c>
      <c r="C210" s="56" t="s">
        <v>2552</v>
      </c>
      <c r="D210" s="56" t="str">
        <f>Tabla15[[#This Row],[cedula]]&amp;Tabla15[[#This Row],[prog]]&amp;LEFT(Tabla15[[#This Row],[TIPO]],3)</f>
        <v>0110036485801SEG</v>
      </c>
      <c r="E210" s="56" t="str">
        <f>_xlfn.XLOOKUP(Tabla15[[#This Row],[cedula]],Tabla8[Numero Documento],Tabla8[Empleado])</f>
        <v>MIGUEL ANGEL PEREZ LORENZO</v>
      </c>
      <c r="F210" s="56" t="str">
        <f>_xlfn.XLOOKUP(Tabla15[[#This Row],[cedula]],Tabla8[Numero Documento],Tabla8[Cargo])</f>
        <v>SEGURIDAD MILITAR</v>
      </c>
      <c r="G210" s="56" t="str">
        <f>_xlfn.XLOOKUP(Tabla15[[#This Row],[cedula]],Tabla8[Numero Documento],Tabla8[Lugar de Funciones])</f>
        <v>MINISTERIO DE CULTURA</v>
      </c>
      <c r="H210" s="107" t="s">
        <v>244</v>
      </c>
      <c r="I210" s="78">
        <f>_xlfn.XLOOKUP(Tabla15[[#This Row],[cedula]],TCARRERA[CEDULA],TCARRERA[CATEGORIA DEL SERVIDOR],0)</f>
        <v>0</v>
      </c>
      <c r="J21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6" t="str">
        <f>IF(ISTEXT(Tabla15[[#This Row],[CARRERA]]),Tabla15[[#This Row],[CARRERA]],Tabla15[[#This Row],[STATUS_01]])</f>
        <v>SEGURIDAD</v>
      </c>
      <c r="L210" s="72">
        <v>10000</v>
      </c>
      <c r="M210" s="76">
        <v>0</v>
      </c>
      <c r="N210" s="75">
        <v>0</v>
      </c>
      <c r="O210" s="75">
        <v>0</v>
      </c>
      <c r="P210" s="33">
        <f>Tabla15[[#This Row],[sbruto]]-Tabla15[[#This Row],[ISR]]-Tabla15[[#This Row],[SFS]]-Tabla15[[#This Row],[AFP]]-Tabla15[[#This Row],[sneto]]</f>
        <v>0</v>
      </c>
      <c r="Q210" s="33">
        <v>10000</v>
      </c>
      <c r="R210" s="56" t="str">
        <f>_xlfn.XLOOKUP(Tabla15[[#This Row],[cedula]],Tabla8[Numero Documento],Tabla8[Gen])</f>
        <v>M</v>
      </c>
      <c r="S210" s="56" t="str">
        <f>_xlfn.XLOOKUP(Tabla15[[#This Row],[cedula]],Tabla8[Numero Documento],Tabla8[Lugar Funciones Codigo])</f>
        <v>01.83</v>
      </c>
      <c r="T210">
        <v>1214</v>
      </c>
    </row>
    <row r="211" spans="1:20" hidden="1">
      <c r="A211" s="56" t="s">
        <v>2523</v>
      </c>
      <c r="B211" s="56" t="s">
        <v>3215</v>
      </c>
      <c r="C211" s="56" t="s">
        <v>2552</v>
      </c>
      <c r="D211" s="56" t="str">
        <f>Tabla15[[#This Row],[cedula]]&amp;Tabla15[[#This Row],[prog]]&amp;LEFT(Tabla15[[#This Row],[TIPO]],3)</f>
        <v>4022539023201SEG</v>
      </c>
      <c r="E211" s="56" t="str">
        <f>_xlfn.XLOOKUP(Tabla15[[#This Row],[cedula]],Tabla8[Numero Documento],Tabla8[Empleado])</f>
        <v>NASARIO CARMONA BELTRAN</v>
      </c>
      <c r="F211" s="56" t="str">
        <f>_xlfn.XLOOKUP(Tabla15[[#This Row],[cedula]],Tabla8[Numero Documento],Tabla8[Cargo])</f>
        <v>SEGURIDAD MILITAR</v>
      </c>
      <c r="G211" s="56" t="str">
        <f>_xlfn.XLOOKUP(Tabla15[[#This Row],[cedula]],Tabla8[Numero Documento],Tabla8[Lugar de Funciones])</f>
        <v>MINISTERIO DE CULTURA</v>
      </c>
      <c r="H211" s="107" t="s">
        <v>244</v>
      </c>
      <c r="I211" s="78">
        <f>_xlfn.XLOOKUP(Tabla15[[#This Row],[cedula]],TCARRERA[CEDULA],TCARRERA[CATEGORIA DEL SERVIDOR],0)</f>
        <v>0</v>
      </c>
      <c r="J21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6" t="str">
        <f>IF(ISTEXT(Tabla15[[#This Row],[CARRERA]]),Tabla15[[#This Row],[CARRERA]],Tabla15[[#This Row],[STATUS_01]])</f>
        <v>SEGURIDAD</v>
      </c>
      <c r="L211" s="72">
        <v>10000</v>
      </c>
      <c r="M211" s="75">
        <v>0</v>
      </c>
      <c r="N211" s="75">
        <v>0</v>
      </c>
      <c r="O211" s="75">
        <v>0</v>
      </c>
      <c r="P211" s="33">
        <f>Tabla15[[#This Row],[sbruto]]-Tabla15[[#This Row],[ISR]]-Tabla15[[#This Row],[SFS]]-Tabla15[[#This Row],[AFP]]-Tabla15[[#This Row],[sneto]]</f>
        <v>0</v>
      </c>
      <c r="Q211" s="33">
        <v>10000</v>
      </c>
      <c r="R211" s="56" t="str">
        <f>_xlfn.XLOOKUP(Tabla15[[#This Row],[cedula]],Tabla8[Numero Documento],Tabla8[Gen])</f>
        <v>M</v>
      </c>
      <c r="S211" s="56" t="str">
        <f>_xlfn.XLOOKUP(Tabla15[[#This Row],[cedula]],Tabla8[Numero Documento],Tabla8[Lugar Funciones Codigo])</f>
        <v>01.83</v>
      </c>
      <c r="T211">
        <v>1218</v>
      </c>
    </row>
    <row r="212" spans="1:20" hidden="1">
      <c r="A212" s="56" t="s">
        <v>2523</v>
      </c>
      <c r="B212" s="56" t="s">
        <v>2479</v>
      </c>
      <c r="C212" s="56" t="s">
        <v>2552</v>
      </c>
      <c r="D212" s="56" t="str">
        <f>Tabla15[[#This Row],[cedula]]&amp;Tabla15[[#This Row],[prog]]&amp;LEFT(Tabla15[[#This Row],[TIPO]],3)</f>
        <v>4022470677601SEG</v>
      </c>
      <c r="E212" s="56" t="str">
        <f>_xlfn.XLOOKUP(Tabla15[[#This Row],[cedula]],Tabla8[Numero Documento],Tabla8[Empleado])</f>
        <v>NATHALIE SHERYL TRINIDAD BIDO</v>
      </c>
      <c r="F212" s="56" t="str">
        <f>_xlfn.XLOOKUP(Tabla15[[#This Row],[cedula]],Tabla8[Numero Documento],Tabla8[Cargo])</f>
        <v>SEGURIDAD MILITAR</v>
      </c>
      <c r="G212" s="56" t="str">
        <f>_xlfn.XLOOKUP(Tabla15[[#This Row],[cedula]],Tabla8[Numero Documento],Tabla8[Lugar de Funciones])</f>
        <v>MINISTERIO DE CULTURA</v>
      </c>
      <c r="H212" s="107" t="s">
        <v>244</v>
      </c>
      <c r="I212" s="78">
        <f>_xlfn.XLOOKUP(Tabla15[[#This Row],[cedula]],TCARRERA[CEDULA],TCARRERA[CATEGORIA DEL SERVIDOR],0)</f>
        <v>0</v>
      </c>
      <c r="J21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6" t="str">
        <f>IF(ISTEXT(Tabla15[[#This Row],[CARRERA]]),Tabla15[[#This Row],[CARRERA]],Tabla15[[#This Row],[STATUS_01]])</f>
        <v>SEGURIDAD</v>
      </c>
      <c r="L212" s="72">
        <v>10000</v>
      </c>
      <c r="M212" s="75">
        <v>0</v>
      </c>
      <c r="N212" s="72">
        <v>0</v>
      </c>
      <c r="O212" s="72">
        <v>0</v>
      </c>
      <c r="P212" s="33">
        <f>Tabla15[[#This Row],[sbruto]]-Tabla15[[#This Row],[ISR]]-Tabla15[[#This Row],[SFS]]-Tabla15[[#This Row],[AFP]]-Tabla15[[#This Row],[sneto]]</f>
        <v>0</v>
      </c>
      <c r="Q212" s="33">
        <v>10000</v>
      </c>
      <c r="R212" s="56" t="str">
        <f>_xlfn.XLOOKUP(Tabla15[[#This Row],[cedula]],Tabla8[Numero Documento],Tabla8[Gen])</f>
        <v>F</v>
      </c>
      <c r="S212" s="56" t="str">
        <f>_xlfn.XLOOKUP(Tabla15[[#This Row],[cedula]],Tabla8[Numero Documento],Tabla8[Lugar Funciones Codigo])</f>
        <v>01.83</v>
      </c>
      <c r="T212">
        <v>1220</v>
      </c>
    </row>
    <row r="213" spans="1:20" hidden="1">
      <c r="A213" s="56" t="s">
        <v>2523</v>
      </c>
      <c r="B213" s="56" t="s">
        <v>2481</v>
      </c>
      <c r="C213" s="56" t="s">
        <v>2552</v>
      </c>
      <c r="D213" s="56" t="str">
        <f>Tabla15[[#This Row],[cedula]]&amp;Tabla15[[#This Row],[prog]]&amp;LEFT(Tabla15[[#This Row],[TIPO]],3)</f>
        <v>4021374851601SEG</v>
      </c>
      <c r="E213" s="56" t="str">
        <f>_xlfn.XLOOKUP(Tabla15[[#This Row],[cedula]],Tabla8[Numero Documento],Tabla8[Empleado])</f>
        <v>NELVIN TEJADA TEJERA</v>
      </c>
      <c r="F213" s="56" t="str">
        <f>_xlfn.XLOOKUP(Tabla15[[#This Row],[cedula]],Tabla8[Numero Documento],Tabla8[Cargo])</f>
        <v>SEGURIDAD MILITAR</v>
      </c>
      <c r="G213" s="56" t="str">
        <f>_xlfn.XLOOKUP(Tabla15[[#This Row],[cedula]],Tabla8[Numero Documento],Tabla8[Lugar de Funciones])</f>
        <v>MINISTERIO DE CULTURA</v>
      </c>
      <c r="H213" s="107" t="s">
        <v>244</v>
      </c>
      <c r="I213" s="78">
        <f>_xlfn.XLOOKUP(Tabla15[[#This Row],[cedula]],TCARRERA[CEDULA],TCARRERA[CATEGORIA DEL SERVIDOR],0)</f>
        <v>0</v>
      </c>
      <c r="J21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6" t="str">
        <f>IF(ISTEXT(Tabla15[[#This Row],[CARRERA]]),Tabla15[[#This Row],[CARRERA]],Tabla15[[#This Row],[STATUS_01]])</f>
        <v>SEGURIDAD</v>
      </c>
      <c r="L213" s="72">
        <v>10000</v>
      </c>
      <c r="M213" s="76">
        <v>0</v>
      </c>
      <c r="N213" s="72">
        <v>0</v>
      </c>
      <c r="O213" s="72">
        <v>0</v>
      </c>
      <c r="P213" s="33">
        <f>Tabla15[[#This Row],[sbruto]]-Tabla15[[#This Row],[ISR]]-Tabla15[[#This Row],[SFS]]-Tabla15[[#This Row],[AFP]]-Tabla15[[#This Row],[sneto]]</f>
        <v>0</v>
      </c>
      <c r="Q213" s="33">
        <v>10000</v>
      </c>
      <c r="R213" s="56" t="str">
        <f>_xlfn.XLOOKUP(Tabla15[[#This Row],[cedula]],Tabla8[Numero Documento],Tabla8[Gen])</f>
        <v>M</v>
      </c>
      <c r="S213" s="56" t="str">
        <f>_xlfn.XLOOKUP(Tabla15[[#This Row],[cedula]],Tabla8[Numero Documento],Tabla8[Lugar Funciones Codigo])</f>
        <v>01.83</v>
      </c>
      <c r="T213">
        <v>1221</v>
      </c>
    </row>
    <row r="214" spans="1:20" hidden="1">
      <c r="A214" s="56" t="s">
        <v>2523</v>
      </c>
      <c r="B214" s="56" t="s">
        <v>3291</v>
      </c>
      <c r="C214" s="56" t="s">
        <v>2552</v>
      </c>
      <c r="D214" s="56" t="str">
        <f>Tabla15[[#This Row],[cedula]]&amp;Tabla15[[#This Row],[prog]]&amp;LEFT(Tabla15[[#This Row],[TIPO]],3)</f>
        <v>2230161535101SEG</v>
      </c>
      <c r="E214" s="56" t="str">
        <f>_xlfn.XLOOKUP(Tabla15[[#This Row],[cedula]],Tabla8[Numero Documento],Tabla8[Empleado])</f>
        <v>ODINSON ADONIS BAEZ LOPEZ</v>
      </c>
      <c r="F214" s="56" t="str">
        <f>_xlfn.XLOOKUP(Tabla15[[#This Row],[cedula]],Tabla8[Numero Documento],Tabla8[Cargo])</f>
        <v>SEGURIDAD MILITAR</v>
      </c>
      <c r="G214" s="56" t="str">
        <f>_xlfn.XLOOKUP(Tabla15[[#This Row],[cedula]],Tabla8[Numero Documento],Tabla8[Lugar de Funciones])</f>
        <v>MINISTERIO DE CULTURA</v>
      </c>
      <c r="H214" s="107" t="s">
        <v>244</v>
      </c>
      <c r="I214" s="78">
        <f>_xlfn.XLOOKUP(Tabla15[[#This Row],[cedula]],TCARRERA[CEDULA],TCARRERA[CATEGORIA DEL SERVIDOR],0)</f>
        <v>0</v>
      </c>
      <c r="J21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6" t="str">
        <f>IF(ISTEXT(Tabla15[[#This Row],[CARRERA]]),Tabla15[[#This Row],[CARRERA]],Tabla15[[#This Row],[STATUS_01]])</f>
        <v>SEGURIDAD</v>
      </c>
      <c r="L214" s="72">
        <v>10000</v>
      </c>
      <c r="M214" s="76">
        <v>0</v>
      </c>
      <c r="N214" s="75">
        <v>0</v>
      </c>
      <c r="O214" s="75">
        <v>0</v>
      </c>
      <c r="P214" s="33">
        <f>Tabla15[[#This Row],[sbruto]]-Tabla15[[#This Row],[ISR]]-Tabla15[[#This Row],[SFS]]-Tabla15[[#This Row],[AFP]]-Tabla15[[#This Row],[sneto]]</f>
        <v>0</v>
      </c>
      <c r="Q214" s="33">
        <v>10000</v>
      </c>
      <c r="R214" s="56" t="str">
        <f>_xlfn.XLOOKUP(Tabla15[[#This Row],[cedula]],Tabla8[Numero Documento],Tabla8[Gen])</f>
        <v>M</v>
      </c>
      <c r="S214" s="56" t="str">
        <f>_xlfn.XLOOKUP(Tabla15[[#This Row],[cedula]],Tabla8[Numero Documento],Tabla8[Lugar Funciones Codigo])</f>
        <v>01.83</v>
      </c>
      <c r="T214">
        <v>1223</v>
      </c>
    </row>
    <row r="215" spans="1:20" hidden="1">
      <c r="A215" s="56" t="s">
        <v>2524</v>
      </c>
      <c r="B215" s="56" t="s">
        <v>2397</v>
      </c>
      <c r="C215" s="56" t="s">
        <v>2552</v>
      </c>
      <c r="D215" s="56" t="str">
        <f>Tabla15[[#This Row],[cedula]]&amp;Tabla15[[#This Row],[prog]]&amp;LEFT(Tabla15[[#This Row],[TIPO]],3)</f>
        <v>0010055290001TRA</v>
      </c>
      <c r="E215" s="56" t="str">
        <f>_xlfn.XLOOKUP(Tabla15[[#This Row],[cedula]],Tabla8[Numero Documento],Tabla8[Empleado])</f>
        <v>OLGA ALTAGRACIA PAULA RAMIREZ</v>
      </c>
      <c r="F215" s="56" t="str">
        <f>_xlfn.XLOOKUP(Tabla15[[#This Row],[cedula]],Tabla8[Numero Documento],Tabla8[Cargo])</f>
        <v>VIGILANTE</v>
      </c>
      <c r="G215" s="56" t="str">
        <f>_xlfn.XLOOKUP(Tabla15[[#This Row],[cedula]],Tabla8[Numero Documento],Tabla8[Lugar de Funciones])</f>
        <v>MINISTERIO DE CULTURA</v>
      </c>
      <c r="H215" s="107" t="s">
        <v>2519</v>
      </c>
      <c r="I215" s="78">
        <f>_xlfn.XLOOKUP(Tabla15[[#This Row],[cedula]],TCARRERA[CEDULA],TCARRERA[CATEGORIA DEL SERVIDOR],0)</f>
        <v>0</v>
      </c>
      <c r="J2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5" s="56" t="str">
        <f>IF(ISTEXT(Tabla15[[#This Row],[CARRERA]]),Tabla15[[#This Row],[CARRERA]],Tabla15[[#This Row],[STATUS_01]])</f>
        <v>ESTATUTO SIMPLIFICADO</v>
      </c>
      <c r="L215" s="72">
        <v>10000</v>
      </c>
      <c r="M215" s="76">
        <v>0</v>
      </c>
      <c r="N215" s="72">
        <v>304</v>
      </c>
      <c r="O215" s="72">
        <v>287</v>
      </c>
      <c r="P215" s="33">
        <f>Tabla15[[#This Row],[sbruto]]-Tabla15[[#This Row],[ISR]]-Tabla15[[#This Row],[SFS]]-Tabla15[[#This Row],[AFP]]-Tabla15[[#This Row],[sneto]]</f>
        <v>75</v>
      </c>
      <c r="Q215" s="33">
        <v>9334</v>
      </c>
      <c r="R215" s="56" t="str">
        <f>_xlfn.XLOOKUP(Tabla15[[#This Row],[cedula]],Tabla8[Numero Documento],Tabla8[Gen])</f>
        <v>F</v>
      </c>
      <c r="S215" s="56" t="str">
        <f>_xlfn.XLOOKUP(Tabla15[[#This Row],[cedula]],Tabla8[Numero Documento],Tabla8[Lugar Funciones Codigo])</f>
        <v>01.83</v>
      </c>
      <c r="T215">
        <v>1081</v>
      </c>
    </row>
    <row r="216" spans="1:20" hidden="1">
      <c r="A216" s="56" t="s">
        <v>2523</v>
      </c>
      <c r="B216" s="56" t="s">
        <v>2483</v>
      </c>
      <c r="C216" s="56" t="s">
        <v>2552</v>
      </c>
      <c r="D216" s="56" t="str">
        <f>Tabla15[[#This Row],[cedula]]&amp;Tabla15[[#This Row],[prog]]&amp;LEFT(Tabla15[[#This Row],[TIPO]],3)</f>
        <v>2240037754901SEG</v>
      </c>
      <c r="E216" s="56" t="str">
        <f>_xlfn.XLOOKUP(Tabla15[[#This Row],[cedula]],Tabla8[Numero Documento],Tabla8[Empleado])</f>
        <v>PAUL VASQUEZ MELENDEZ</v>
      </c>
      <c r="F216" s="56" t="str">
        <f>_xlfn.XLOOKUP(Tabla15[[#This Row],[cedula]],Tabla8[Numero Documento],Tabla8[Cargo])</f>
        <v>SEGURIDAD MILITAR</v>
      </c>
      <c r="G216" s="56" t="str">
        <f>_xlfn.XLOOKUP(Tabla15[[#This Row],[cedula]],Tabla8[Numero Documento],Tabla8[Lugar de Funciones])</f>
        <v>MINISTERIO DE CULTURA</v>
      </c>
      <c r="H216" s="107" t="s">
        <v>244</v>
      </c>
      <c r="I216" s="78">
        <f>_xlfn.XLOOKUP(Tabla15[[#This Row],[cedula]],TCARRERA[CEDULA],TCARRERA[CATEGORIA DEL SERVIDOR],0)</f>
        <v>0</v>
      </c>
      <c r="J21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6" t="str">
        <f>IF(ISTEXT(Tabla15[[#This Row],[CARRERA]]),Tabla15[[#This Row],[CARRERA]],Tabla15[[#This Row],[STATUS_01]])</f>
        <v>SEGURIDAD</v>
      </c>
      <c r="L216" s="72">
        <v>10000</v>
      </c>
      <c r="M216" s="75">
        <v>0</v>
      </c>
      <c r="N216" s="72">
        <v>0</v>
      </c>
      <c r="O216" s="72">
        <v>0</v>
      </c>
      <c r="P216" s="33">
        <f>Tabla15[[#This Row],[sbruto]]-Tabla15[[#This Row],[ISR]]-Tabla15[[#This Row],[SFS]]-Tabla15[[#This Row],[AFP]]-Tabla15[[#This Row],[sneto]]</f>
        <v>0</v>
      </c>
      <c r="Q216" s="33">
        <v>10000</v>
      </c>
      <c r="R216" s="56" t="str">
        <f>_xlfn.XLOOKUP(Tabla15[[#This Row],[cedula]],Tabla8[Numero Documento],Tabla8[Gen])</f>
        <v>M</v>
      </c>
      <c r="S216" s="56" t="str">
        <f>_xlfn.XLOOKUP(Tabla15[[#This Row],[cedula]],Tabla8[Numero Documento],Tabla8[Lugar Funciones Codigo])</f>
        <v>01.83</v>
      </c>
      <c r="T216">
        <v>1225</v>
      </c>
    </row>
    <row r="217" spans="1:20" hidden="1">
      <c r="A217" s="56" t="s">
        <v>2524</v>
      </c>
      <c r="B217" s="56" t="s">
        <v>2398</v>
      </c>
      <c r="C217" s="56" t="s">
        <v>2552</v>
      </c>
      <c r="D217" s="56" t="str">
        <f>Tabla15[[#This Row],[cedula]]&amp;Tabla15[[#This Row],[prog]]&amp;LEFT(Tabla15[[#This Row],[TIPO]],3)</f>
        <v>0010244721601TRA</v>
      </c>
      <c r="E217" s="56" t="str">
        <f>_xlfn.XLOOKUP(Tabla15[[#This Row],[cedula]],Tabla8[Numero Documento],Tabla8[Empleado])</f>
        <v>RAFAEL ABREU JESUS</v>
      </c>
      <c r="F217" s="56" t="str">
        <f>_xlfn.XLOOKUP(Tabla15[[#This Row],[cedula]],Tabla8[Numero Documento],Tabla8[Cargo])</f>
        <v>CHOFER I</v>
      </c>
      <c r="G217" s="56" t="str">
        <f>_xlfn.XLOOKUP(Tabla15[[#This Row],[cedula]],Tabla8[Numero Documento],Tabla8[Lugar de Funciones])</f>
        <v>MINISTERIO DE CULTURA</v>
      </c>
      <c r="H217" s="107" t="s">
        <v>2519</v>
      </c>
      <c r="I217" s="78">
        <f>_xlfn.XLOOKUP(Tabla15[[#This Row],[cedula]],TCARRERA[CEDULA],TCARRERA[CATEGORIA DEL SERVIDOR],0)</f>
        <v>0</v>
      </c>
      <c r="J2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7" s="56" t="str">
        <f>IF(ISTEXT(Tabla15[[#This Row],[CARRERA]]),Tabla15[[#This Row],[CARRERA]],Tabla15[[#This Row],[STATUS_01]])</f>
        <v>ESTATUTO SIMPLIFICADO</v>
      </c>
      <c r="L217" s="72">
        <v>10000</v>
      </c>
      <c r="M217" s="72">
        <v>0</v>
      </c>
      <c r="N217" s="72">
        <v>304</v>
      </c>
      <c r="O217" s="72">
        <v>287</v>
      </c>
      <c r="P217" s="33">
        <f>Tabla15[[#This Row],[sbruto]]-Tabla15[[#This Row],[ISR]]-Tabla15[[#This Row],[SFS]]-Tabla15[[#This Row],[AFP]]-Tabla15[[#This Row],[sneto]]</f>
        <v>4216.99</v>
      </c>
      <c r="Q217" s="33">
        <v>5192.01</v>
      </c>
      <c r="R217" s="56" t="str">
        <f>_xlfn.XLOOKUP(Tabla15[[#This Row],[cedula]],Tabla8[Numero Documento],Tabla8[Gen])</f>
        <v>M</v>
      </c>
      <c r="S217" s="56" t="str">
        <f>_xlfn.XLOOKUP(Tabla15[[#This Row],[cedula]],Tabla8[Numero Documento],Tabla8[Lugar Funciones Codigo])</f>
        <v>01.83</v>
      </c>
      <c r="T217">
        <v>1083</v>
      </c>
    </row>
    <row r="218" spans="1:20" hidden="1">
      <c r="A218" s="99" t="s">
        <v>2523</v>
      </c>
      <c r="B218" s="99" t="s">
        <v>2486</v>
      </c>
      <c r="C218" s="99" t="s">
        <v>2552</v>
      </c>
      <c r="D218" s="99" t="str">
        <f>Tabla15[[#This Row],[cedula]]&amp;Tabla15[[#This Row],[prog]]&amp;LEFT(Tabla15[[#This Row],[TIPO]],3)</f>
        <v>0011091669901SEG</v>
      </c>
      <c r="E218" s="99" t="str">
        <f>_xlfn.XLOOKUP(Tabla15[[#This Row],[cedula]],Tabla8[Numero Documento],Tabla8[Empleado])</f>
        <v>RAFAEL DAVID PEREZ LEBRON</v>
      </c>
      <c r="F218" s="100" t="str">
        <f>_xlfn.XLOOKUP(Tabla15[[#This Row],[cedula]],Tabla8[Numero Documento],Tabla8[Cargo])</f>
        <v>SEGURIDAD MILITAR</v>
      </c>
      <c r="G218" s="100" t="str">
        <f>_xlfn.XLOOKUP(Tabla15[[#This Row],[cedula]],Tabla8[Numero Documento],Tabla8[Lugar de Funciones])</f>
        <v>MINISTERIO DE CULTURA</v>
      </c>
      <c r="H218" s="108" t="s">
        <v>244</v>
      </c>
      <c r="I218" s="102">
        <f>_xlfn.XLOOKUP(Tabla15[[#This Row],[cedula]],TCARRERA[CEDULA],TCARRERA[CATEGORIA DEL SERVIDOR],0)</f>
        <v>0</v>
      </c>
      <c r="J21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103" t="str">
        <f>IF(ISTEXT(Tabla15[[#This Row],[CARRERA]]),Tabla15[[#This Row],[CARRERA]],Tabla15[[#This Row],[STATUS_01]])</f>
        <v>SEGURIDAD</v>
      </c>
      <c r="L218" s="33">
        <v>10000</v>
      </c>
      <c r="M218" s="101">
        <v>0</v>
      </c>
      <c r="N218" s="112">
        <v>0</v>
      </c>
      <c r="O218" s="101">
        <v>0</v>
      </c>
      <c r="P218" s="33">
        <f>Tabla15[[#This Row],[sbruto]]-Tabla15[[#This Row],[ISR]]-Tabla15[[#This Row],[SFS]]-Tabla15[[#This Row],[AFP]]-Tabla15[[#This Row],[sneto]]</f>
        <v>0</v>
      </c>
      <c r="Q218" s="104">
        <v>10000</v>
      </c>
      <c r="R218" s="99" t="str">
        <f>_xlfn.XLOOKUP(Tabla15[[#This Row],[cedula]],Tabla8[Numero Documento],Tabla8[Gen])</f>
        <v>M</v>
      </c>
      <c r="S218" s="99" t="str">
        <f>_xlfn.XLOOKUP(Tabla15[[#This Row],[cedula]],Tabla8[Numero Documento],Tabla8[Lugar Funciones Codigo])</f>
        <v>01.83</v>
      </c>
      <c r="T218">
        <v>1229</v>
      </c>
    </row>
    <row r="219" spans="1:20" hidden="1">
      <c r="A219" s="99" t="s">
        <v>2523</v>
      </c>
      <c r="B219" s="99" t="s">
        <v>2487</v>
      </c>
      <c r="C219" s="99" t="s">
        <v>2552</v>
      </c>
      <c r="D219" s="99" t="str">
        <f>Tabla15[[#This Row],[cedula]]&amp;Tabla15[[#This Row],[prog]]&amp;LEFT(Tabla15[[#This Row],[TIPO]],3)</f>
        <v>1100006549701SEG</v>
      </c>
      <c r="E219" s="99" t="str">
        <f>_xlfn.XLOOKUP(Tabla15[[#This Row],[cedula]],Tabla8[Numero Documento],Tabla8[Empleado])</f>
        <v>RAMON ANTONIO BENITEZ REYES</v>
      </c>
      <c r="F219" s="100" t="str">
        <f>_xlfn.XLOOKUP(Tabla15[[#This Row],[cedula]],Tabla8[Numero Documento],Tabla8[Cargo])</f>
        <v>SEGURIDAD MILITAR</v>
      </c>
      <c r="G219" s="100" t="str">
        <f>_xlfn.XLOOKUP(Tabla15[[#This Row],[cedula]],Tabla8[Numero Documento],Tabla8[Lugar de Funciones])</f>
        <v>MINISTERIO DE CULTURA</v>
      </c>
      <c r="H219" s="108" t="s">
        <v>244</v>
      </c>
      <c r="I219" s="102">
        <f>_xlfn.XLOOKUP(Tabla15[[#This Row],[cedula]],TCARRERA[CEDULA],TCARRERA[CATEGORIA DEL SERVIDOR],0)</f>
        <v>0</v>
      </c>
      <c r="J21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103" t="str">
        <f>IF(ISTEXT(Tabla15[[#This Row],[CARRERA]]),Tabla15[[#This Row],[CARRERA]],Tabla15[[#This Row],[STATUS_01]])</f>
        <v>SEGURIDAD</v>
      </c>
      <c r="L219" s="33">
        <v>10000</v>
      </c>
      <c r="M219" s="101">
        <v>0</v>
      </c>
      <c r="N219" s="112">
        <v>0</v>
      </c>
      <c r="O219" s="101">
        <v>0</v>
      </c>
      <c r="P219" s="33">
        <f>Tabla15[[#This Row],[sbruto]]-Tabla15[[#This Row],[ISR]]-Tabla15[[#This Row],[SFS]]-Tabla15[[#This Row],[AFP]]-Tabla15[[#This Row],[sneto]]</f>
        <v>0</v>
      </c>
      <c r="Q219" s="104">
        <v>10000</v>
      </c>
      <c r="R219" s="99" t="str">
        <f>_xlfn.XLOOKUP(Tabla15[[#This Row],[cedula]],Tabla8[Numero Documento],Tabla8[Gen])</f>
        <v>M</v>
      </c>
      <c r="S219" s="99" t="str">
        <f>_xlfn.XLOOKUP(Tabla15[[#This Row],[cedula]],Tabla8[Numero Documento],Tabla8[Lugar Funciones Codigo])</f>
        <v>01.83</v>
      </c>
      <c r="T219">
        <v>1230</v>
      </c>
    </row>
    <row r="220" spans="1:20" hidden="1">
      <c r="A220" s="99" t="s">
        <v>2523</v>
      </c>
      <c r="B220" s="99" t="s">
        <v>2489</v>
      </c>
      <c r="C220" s="99" t="s">
        <v>2552</v>
      </c>
      <c r="D220" s="99" t="str">
        <f>Tabla15[[#This Row],[cedula]]&amp;Tabla15[[#This Row],[prog]]&amp;LEFT(Tabla15[[#This Row],[TIPO]],3)</f>
        <v>4022145542701SEG</v>
      </c>
      <c r="E220" s="99" t="str">
        <f>_xlfn.XLOOKUP(Tabla15[[#This Row],[cedula]],Tabla8[Numero Documento],Tabla8[Empleado])</f>
        <v>RAUL ALEXANDER REYES MORENO</v>
      </c>
      <c r="F220" s="100" t="str">
        <f>_xlfn.XLOOKUP(Tabla15[[#This Row],[cedula]],Tabla8[Numero Documento],Tabla8[Cargo])</f>
        <v>SEGURIDAD MILITAR</v>
      </c>
      <c r="G220" s="100" t="str">
        <f>_xlfn.XLOOKUP(Tabla15[[#This Row],[cedula]],Tabla8[Numero Documento],Tabla8[Lugar de Funciones])</f>
        <v>MINISTERIO DE CULTURA</v>
      </c>
      <c r="H220" s="108" t="s">
        <v>244</v>
      </c>
      <c r="I220" s="102">
        <f>_xlfn.XLOOKUP(Tabla15[[#This Row],[cedula]],TCARRERA[CEDULA],TCARRERA[CATEGORIA DEL SERVIDOR],0)</f>
        <v>0</v>
      </c>
      <c r="J22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103" t="str">
        <f>IF(ISTEXT(Tabla15[[#This Row],[CARRERA]]),Tabla15[[#This Row],[CARRERA]],Tabla15[[#This Row],[STATUS_01]])</f>
        <v>SEGURIDAD</v>
      </c>
      <c r="L220" s="33">
        <v>10000</v>
      </c>
      <c r="M220" s="105">
        <v>0</v>
      </c>
      <c r="N220" s="112">
        <v>0</v>
      </c>
      <c r="O220" s="101">
        <v>0</v>
      </c>
      <c r="P220" s="33">
        <f>Tabla15[[#This Row],[sbruto]]-Tabla15[[#This Row],[ISR]]-Tabla15[[#This Row],[SFS]]-Tabla15[[#This Row],[AFP]]-Tabla15[[#This Row],[sneto]]</f>
        <v>0</v>
      </c>
      <c r="Q220" s="104">
        <v>10000</v>
      </c>
      <c r="R220" s="99" t="str">
        <f>_xlfn.XLOOKUP(Tabla15[[#This Row],[cedula]],Tabla8[Numero Documento],Tabla8[Gen])</f>
        <v>M</v>
      </c>
      <c r="S220" s="99" t="str">
        <f>_xlfn.XLOOKUP(Tabla15[[#This Row],[cedula]],Tabla8[Numero Documento],Tabla8[Lugar Funciones Codigo])</f>
        <v>01.83</v>
      </c>
      <c r="T220">
        <v>1232</v>
      </c>
    </row>
    <row r="221" spans="1:20" hidden="1">
      <c r="A221" s="99" t="s">
        <v>2523</v>
      </c>
      <c r="B221" s="99" t="s">
        <v>2660</v>
      </c>
      <c r="C221" s="99" t="s">
        <v>2552</v>
      </c>
      <c r="D221" s="99" t="str">
        <f>Tabla15[[#This Row],[cedula]]&amp;Tabla15[[#This Row],[prog]]&amp;LEFT(Tabla15[[#This Row],[TIPO]],3)</f>
        <v>4022312541601SEG</v>
      </c>
      <c r="E221" s="99" t="str">
        <f>_xlfn.XLOOKUP(Tabla15[[#This Row],[cedula]],Tabla8[Numero Documento],Tabla8[Empleado])</f>
        <v>RICARDO CONFESOR LOPEZ SANTANA</v>
      </c>
      <c r="F221" s="100" t="str">
        <f>_xlfn.XLOOKUP(Tabla15[[#This Row],[cedula]],Tabla8[Numero Documento],Tabla8[Cargo])</f>
        <v>SEGURIDAD MILITAR</v>
      </c>
      <c r="G221" s="100" t="str">
        <f>_xlfn.XLOOKUP(Tabla15[[#This Row],[cedula]],Tabla8[Numero Documento],Tabla8[Lugar de Funciones])</f>
        <v>MINISTERIO DE CULTURA</v>
      </c>
      <c r="H221" s="108" t="s">
        <v>244</v>
      </c>
      <c r="I221" s="102">
        <f>_xlfn.XLOOKUP(Tabla15[[#This Row],[cedula]],TCARRERA[CEDULA],TCARRERA[CATEGORIA DEL SERVIDOR],0)</f>
        <v>0</v>
      </c>
      <c r="J22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103" t="str">
        <f>IF(ISTEXT(Tabla15[[#This Row],[CARRERA]]),Tabla15[[#This Row],[CARRERA]],Tabla15[[#This Row],[STATUS_01]])</f>
        <v>SEGURIDAD</v>
      </c>
      <c r="L221" s="33">
        <v>10000</v>
      </c>
      <c r="M221" s="105">
        <v>0</v>
      </c>
      <c r="N221" s="112">
        <v>0</v>
      </c>
      <c r="O221" s="101">
        <v>0</v>
      </c>
      <c r="P221" s="33">
        <f>Tabla15[[#This Row],[sbruto]]-Tabla15[[#This Row],[ISR]]-Tabla15[[#This Row],[SFS]]-Tabla15[[#This Row],[AFP]]-Tabla15[[#This Row],[sneto]]</f>
        <v>0</v>
      </c>
      <c r="Q221" s="104">
        <v>10000</v>
      </c>
      <c r="R221" s="99" t="str">
        <f>_xlfn.XLOOKUP(Tabla15[[#This Row],[cedula]],Tabla8[Numero Documento],Tabla8[Gen])</f>
        <v>M</v>
      </c>
      <c r="S221" s="99" t="str">
        <f>_xlfn.XLOOKUP(Tabla15[[#This Row],[cedula]],Tabla8[Numero Documento],Tabla8[Lugar Funciones Codigo])</f>
        <v>01.83</v>
      </c>
      <c r="T221">
        <v>1233</v>
      </c>
    </row>
    <row r="222" spans="1:20" hidden="1">
      <c r="A222" s="99" t="s">
        <v>2523</v>
      </c>
      <c r="B222" s="99" t="s">
        <v>5807</v>
      </c>
      <c r="C222" s="99" t="s">
        <v>2552</v>
      </c>
      <c r="D222" s="99" t="str">
        <f>Tabla15[[#This Row],[cedula]]&amp;Tabla15[[#This Row],[prog]]&amp;LEFT(Tabla15[[#This Row],[TIPO]],3)</f>
        <v>4022435563201SEG</v>
      </c>
      <c r="E222" s="99" t="str">
        <f>_xlfn.XLOOKUP(Tabla15[[#This Row],[cedula]],Tabla8[Numero Documento],Tabla8[Empleado])</f>
        <v>ROBIN ALMONTE FRANCISCO</v>
      </c>
      <c r="F222" s="100" t="str">
        <f>_xlfn.XLOOKUP(Tabla15[[#This Row],[cedula]],Tabla8[Numero Documento],Tabla8[Cargo])</f>
        <v>SEGURIDAD MILITAR</v>
      </c>
      <c r="G222" s="100" t="str">
        <f>_xlfn.XLOOKUP(Tabla15[[#This Row],[cedula]],Tabla8[Numero Documento],Tabla8[Lugar de Funciones])</f>
        <v>MINISTERIO DE CULTURA</v>
      </c>
      <c r="H222" s="107" t="s">
        <v>244</v>
      </c>
      <c r="I222" s="102">
        <f>_xlfn.XLOOKUP(Tabla15[[#This Row],[cedula]],TCARRERA[CEDULA],TCARRERA[CATEGORIA DEL SERVIDOR],0)</f>
        <v>0</v>
      </c>
      <c r="J22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103" t="str">
        <f>IF(ISTEXT(Tabla15[[#This Row],[CARRERA]]),Tabla15[[#This Row],[CARRERA]],Tabla15[[#This Row],[STATUS_01]])</f>
        <v>SEGURIDAD</v>
      </c>
      <c r="L222" s="33">
        <v>10000</v>
      </c>
      <c r="M222" s="101">
        <v>0</v>
      </c>
      <c r="N222" s="112">
        <v>0</v>
      </c>
      <c r="O222" s="101">
        <v>0</v>
      </c>
      <c r="P222" s="33">
        <f>Tabla15[[#This Row],[sbruto]]-Tabla15[[#This Row],[ISR]]-Tabla15[[#This Row],[SFS]]-Tabla15[[#This Row],[AFP]]-Tabla15[[#This Row],[sneto]]</f>
        <v>0</v>
      </c>
      <c r="Q222" s="104">
        <v>10000</v>
      </c>
      <c r="R222" s="99" t="str">
        <f>_xlfn.XLOOKUP(Tabla15[[#This Row],[cedula]],Tabla8[Numero Documento],Tabla8[Gen])</f>
        <v>M</v>
      </c>
      <c r="S222" s="99" t="str">
        <f>_xlfn.XLOOKUP(Tabla15[[#This Row],[cedula]],Tabla8[Numero Documento],Tabla8[Lugar Funciones Codigo])</f>
        <v>01.83</v>
      </c>
      <c r="T222">
        <v>1235</v>
      </c>
    </row>
    <row r="223" spans="1:20" hidden="1">
      <c r="A223" s="99" t="s">
        <v>2523</v>
      </c>
      <c r="B223" s="99" t="s">
        <v>2491</v>
      </c>
      <c r="C223" s="99" t="s">
        <v>2552</v>
      </c>
      <c r="D223" s="99" t="str">
        <f>Tabla15[[#This Row],[cedula]]&amp;Tabla15[[#This Row],[prog]]&amp;LEFT(Tabla15[[#This Row],[TIPO]],3)</f>
        <v>1180007145501SEG</v>
      </c>
      <c r="E223" s="99" t="str">
        <f>_xlfn.XLOOKUP(Tabla15[[#This Row],[cedula]],Tabla8[Numero Documento],Tabla8[Empleado])</f>
        <v>RUBEN DARIO CHALA SANTOS</v>
      </c>
      <c r="F223" s="100" t="str">
        <f>_xlfn.XLOOKUP(Tabla15[[#This Row],[cedula]],Tabla8[Numero Documento],Tabla8[Cargo])</f>
        <v>SEGURIDAD MILITAR</v>
      </c>
      <c r="G223" s="100" t="str">
        <f>_xlfn.XLOOKUP(Tabla15[[#This Row],[cedula]],Tabla8[Numero Documento],Tabla8[Lugar de Funciones])</f>
        <v>MINISTERIO DE CULTURA</v>
      </c>
      <c r="H223" s="108" t="s">
        <v>244</v>
      </c>
      <c r="I223" s="102">
        <f>_xlfn.XLOOKUP(Tabla15[[#This Row],[cedula]],TCARRERA[CEDULA],TCARRERA[CATEGORIA DEL SERVIDOR],0)</f>
        <v>0</v>
      </c>
      <c r="J22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103" t="str">
        <f>IF(ISTEXT(Tabla15[[#This Row],[CARRERA]]),Tabla15[[#This Row],[CARRERA]],Tabla15[[#This Row],[STATUS_01]])</f>
        <v>SEGURIDAD</v>
      </c>
      <c r="L223" s="33">
        <v>10000</v>
      </c>
      <c r="M223" s="105">
        <v>0</v>
      </c>
      <c r="N223" s="112">
        <v>0</v>
      </c>
      <c r="O223" s="101">
        <v>0</v>
      </c>
      <c r="P223" s="33">
        <f>Tabla15[[#This Row],[sbruto]]-Tabla15[[#This Row],[ISR]]-Tabla15[[#This Row],[SFS]]-Tabla15[[#This Row],[AFP]]-Tabla15[[#This Row],[sneto]]</f>
        <v>0</v>
      </c>
      <c r="Q223" s="104">
        <v>10000</v>
      </c>
      <c r="R223" s="99" t="str">
        <f>_xlfn.XLOOKUP(Tabla15[[#This Row],[cedula]],Tabla8[Numero Documento],Tabla8[Gen])</f>
        <v>M</v>
      </c>
      <c r="S223" s="99" t="str">
        <f>_xlfn.XLOOKUP(Tabla15[[#This Row],[cedula]],Tabla8[Numero Documento],Tabla8[Lugar Funciones Codigo])</f>
        <v>01.83</v>
      </c>
      <c r="T223">
        <v>1238</v>
      </c>
    </row>
    <row r="224" spans="1:20" hidden="1">
      <c r="A224" s="99" t="s">
        <v>2523</v>
      </c>
      <c r="B224" s="99" t="s">
        <v>2492</v>
      </c>
      <c r="C224" s="99" t="s">
        <v>2552</v>
      </c>
      <c r="D224" s="99" t="str">
        <f>Tabla15[[#This Row],[cedula]]&amp;Tabla15[[#This Row],[prog]]&amp;LEFT(Tabla15[[#This Row],[TIPO]],3)</f>
        <v>0160015361101SEG</v>
      </c>
      <c r="E224" s="99" t="str">
        <f>_xlfn.XLOOKUP(Tabla15[[#This Row],[cedula]],Tabla8[Numero Documento],Tabla8[Empleado])</f>
        <v>RUDDY GREGORIO VALENZUELA</v>
      </c>
      <c r="F224" s="100" t="str">
        <f>_xlfn.XLOOKUP(Tabla15[[#This Row],[cedula]],Tabla8[Numero Documento],Tabla8[Cargo])</f>
        <v>SEGURIDAD MILITAR</v>
      </c>
      <c r="G224" s="100" t="str">
        <f>_xlfn.XLOOKUP(Tabla15[[#This Row],[cedula]],Tabla8[Numero Documento],Tabla8[Lugar de Funciones])</f>
        <v>MINISTERIO DE CULTURA</v>
      </c>
      <c r="H224" s="108" t="s">
        <v>244</v>
      </c>
      <c r="I224" s="102">
        <f>_xlfn.XLOOKUP(Tabla15[[#This Row],[cedula]],TCARRERA[CEDULA],TCARRERA[CATEGORIA DEL SERVIDOR],0)</f>
        <v>0</v>
      </c>
      <c r="J22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103" t="str">
        <f>IF(ISTEXT(Tabla15[[#This Row],[CARRERA]]),Tabla15[[#This Row],[CARRERA]],Tabla15[[#This Row],[STATUS_01]])</f>
        <v>SEGURIDAD</v>
      </c>
      <c r="L224" s="33">
        <v>10000</v>
      </c>
      <c r="M224" s="105">
        <v>0</v>
      </c>
      <c r="N224" s="112">
        <v>0</v>
      </c>
      <c r="O224" s="101">
        <v>0</v>
      </c>
      <c r="P224" s="33">
        <f>Tabla15[[#This Row],[sbruto]]-Tabla15[[#This Row],[ISR]]-Tabla15[[#This Row],[SFS]]-Tabla15[[#This Row],[AFP]]-Tabla15[[#This Row],[sneto]]</f>
        <v>0</v>
      </c>
      <c r="Q224" s="104">
        <v>10000</v>
      </c>
      <c r="R224" s="99" t="str">
        <f>_xlfn.XLOOKUP(Tabla15[[#This Row],[cedula]],Tabla8[Numero Documento],Tabla8[Gen])</f>
        <v>M</v>
      </c>
      <c r="S224" s="99" t="str">
        <f>_xlfn.XLOOKUP(Tabla15[[#This Row],[cedula]],Tabla8[Numero Documento],Tabla8[Lugar Funciones Codigo])</f>
        <v>01.83</v>
      </c>
      <c r="T224">
        <v>1239</v>
      </c>
    </row>
    <row r="225" spans="1:20" hidden="1">
      <c r="A225" s="99" t="s">
        <v>2523</v>
      </c>
      <c r="B225" s="99" t="s">
        <v>2495</v>
      </c>
      <c r="C225" s="99" t="s">
        <v>2552</v>
      </c>
      <c r="D225" s="99" t="str">
        <f>Tabla15[[#This Row],[cedula]]&amp;Tabla15[[#This Row],[prog]]&amp;LEFT(Tabla15[[#This Row],[TIPO]],3)</f>
        <v>0490072171501SEG</v>
      </c>
      <c r="E225" s="99" t="str">
        <f>_xlfn.XLOOKUP(Tabla15[[#This Row],[cedula]],Tabla8[Numero Documento],Tabla8[Empleado])</f>
        <v>SIXTO MANUEL VASQUEZ DE LEON</v>
      </c>
      <c r="F225" s="100" t="str">
        <f>_xlfn.XLOOKUP(Tabla15[[#This Row],[cedula]],Tabla8[Numero Documento],Tabla8[Cargo])</f>
        <v>SEGURIDAD MILITAR</v>
      </c>
      <c r="G225" s="100" t="str">
        <f>_xlfn.XLOOKUP(Tabla15[[#This Row],[cedula]],Tabla8[Numero Documento],Tabla8[Lugar de Funciones])</f>
        <v>MINISTERIO DE CULTURA</v>
      </c>
      <c r="H225" s="108" t="s">
        <v>244</v>
      </c>
      <c r="I225" s="102">
        <f>_xlfn.XLOOKUP(Tabla15[[#This Row],[cedula]],TCARRERA[CEDULA],TCARRERA[CATEGORIA DEL SERVIDOR],0)</f>
        <v>0</v>
      </c>
      <c r="J225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103" t="str">
        <f>IF(ISTEXT(Tabla15[[#This Row],[CARRERA]]),Tabla15[[#This Row],[CARRERA]],Tabla15[[#This Row],[STATUS_01]])</f>
        <v>SEGURIDAD</v>
      </c>
      <c r="L225" s="33">
        <v>10000</v>
      </c>
      <c r="M225" s="105">
        <v>0</v>
      </c>
      <c r="N225" s="112">
        <v>0</v>
      </c>
      <c r="O225" s="101">
        <v>0</v>
      </c>
      <c r="P225" s="33">
        <f>Tabla15[[#This Row],[sbruto]]-Tabla15[[#This Row],[ISR]]-Tabla15[[#This Row],[SFS]]-Tabla15[[#This Row],[AFP]]-Tabla15[[#This Row],[sneto]]</f>
        <v>0</v>
      </c>
      <c r="Q225" s="104">
        <v>10000</v>
      </c>
      <c r="R225" s="99" t="str">
        <f>_xlfn.XLOOKUP(Tabla15[[#This Row],[cedula]],Tabla8[Numero Documento],Tabla8[Gen])</f>
        <v>M</v>
      </c>
      <c r="S225" s="99" t="str">
        <f>_xlfn.XLOOKUP(Tabla15[[#This Row],[cedula]],Tabla8[Numero Documento],Tabla8[Lugar Funciones Codigo])</f>
        <v>01.83</v>
      </c>
      <c r="T225">
        <v>1241</v>
      </c>
    </row>
    <row r="226" spans="1:20" hidden="1">
      <c r="A226" s="99" t="s">
        <v>2523</v>
      </c>
      <c r="B226" s="99" t="s">
        <v>2722</v>
      </c>
      <c r="C226" s="99" t="s">
        <v>2552</v>
      </c>
      <c r="D226" s="99" t="str">
        <f>Tabla15[[#This Row],[cedula]]&amp;Tabla15[[#This Row],[prog]]&amp;LEFT(Tabla15[[#This Row],[TIPO]],3)</f>
        <v>4021479546601SEG</v>
      </c>
      <c r="E226" s="99" t="str">
        <f>_xlfn.XLOOKUP(Tabla15[[#This Row],[cedula]],Tabla8[Numero Documento],Tabla8[Empleado])</f>
        <v>STARLYN MANUEL DE LOS SANTOS VASQUEZ</v>
      </c>
      <c r="F226" s="100" t="str">
        <f>_xlfn.XLOOKUP(Tabla15[[#This Row],[cedula]],Tabla8[Numero Documento],Tabla8[Cargo])</f>
        <v>SEGURIDAD MILITAR</v>
      </c>
      <c r="G226" s="100" t="str">
        <f>_xlfn.XLOOKUP(Tabla15[[#This Row],[cedula]],Tabla8[Numero Documento],Tabla8[Lugar de Funciones])</f>
        <v>MINISTERIO DE CULTURA</v>
      </c>
      <c r="H226" s="108" t="s">
        <v>244</v>
      </c>
      <c r="I226" s="102">
        <f>_xlfn.XLOOKUP(Tabla15[[#This Row],[cedula]],TCARRERA[CEDULA],TCARRERA[CATEGORIA DEL SERVIDOR],0)</f>
        <v>0</v>
      </c>
      <c r="J22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103" t="str">
        <f>IF(ISTEXT(Tabla15[[#This Row],[CARRERA]]),Tabla15[[#This Row],[CARRERA]],Tabla15[[#This Row],[STATUS_01]])</f>
        <v>SEGURIDAD</v>
      </c>
      <c r="L226" s="33">
        <v>10000</v>
      </c>
      <c r="M226" s="105">
        <v>0</v>
      </c>
      <c r="N226" s="112">
        <v>0</v>
      </c>
      <c r="O226" s="101">
        <v>0</v>
      </c>
      <c r="P226" s="33">
        <f>Tabla15[[#This Row],[sbruto]]-Tabla15[[#This Row],[ISR]]-Tabla15[[#This Row],[SFS]]-Tabla15[[#This Row],[AFP]]-Tabla15[[#This Row],[sneto]]</f>
        <v>0</v>
      </c>
      <c r="Q226" s="104">
        <v>10000</v>
      </c>
      <c r="R226" s="99" t="str">
        <f>_xlfn.XLOOKUP(Tabla15[[#This Row],[cedula]],Tabla8[Numero Documento],Tabla8[Gen])</f>
        <v>M</v>
      </c>
      <c r="S226" s="99" t="str">
        <f>_xlfn.XLOOKUP(Tabla15[[#This Row],[cedula]],Tabla8[Numero Documento],Tabla8[Lugar Funciones Codigo])</f>
        <v>01.83</v>
      </c>
      <c r="T226">
        <v>1242</v>
      </c>
    </row>
    <row r="227" spans="1:20" hidden="1">
      <c r="A227" s="99" t="s">
        <v>2523</v>
      </c>
      <c r="B227" s="99" t="s">
        <v>2496</v>
      </c>
      <c r="C227" s="99" t="s">
        <v>2552</v>
      </c>
      <c r="D227" s="99" t="str">
        <f>Tabla15[[#This Row],[cedula]]&amp;Tabla15[[#This Row],[prog]]&amp;LEFT(Tabla15[[#This Row],[TIPO]],3)</f>
        <v>0100102593901SEG</v>
      </c>
      <c r="E227" s="99" t="str">
        <f>_xlfn.XLOOKUP(Tabla15[[#This Row],[cedula]],Tabla8[Numero Documento],Tabla8[Empleado])</f>
        <v>TEIRY TORRES CESPEDES</v>
      </c>
      <c r="F227" s="100" t="str">
        <f>_xlfn.XLOOKUP(Tabla15[[#This Row],[cedula]],Tabla8[Numero Documento],Tabla8[Cargo])</f>
        <v>SEGURIDAD MILITAR</v>
      </c>
      <c r="G227" s="100" t="str">
        <f>_xlfn.XLOOKUP(Tabla15[[#This Row],[cedula]],Tabla8[Numero Documento],Tabla8[Lugar de Funciones])</f>
        <v>MINISTERIO DE CULTURA</v>
      </c>
      <c r="H227" s="108" t="s">
        <v>244</v>
      </c>
      <c r="I227" s="102">
        <f>_xlfn.XLOOKUP(Tabla15[[#This Row],[cedula]],TCARRERA[CEDULA],TCARRERA[CATEGORIA DEL SERVIDOR],0)</f>
        <v>0</v>
      </c>
      <c r="J22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103" t="str">
        <f>IF(ISTEXT(Tabla15[[#This Row],[CARRERA]]),Tabla15[[#This Row],[CARRERA]],Tabla15[[#This Row],[STATUS_01]])</f>
        <v>SEGURIDAD</v>
      </c>
      <c r="L227" s="33">
        <v>10000</v>
      </c>
      <c r="M227" s="105">
        <v>0</v>
      </c>
      <c r="N227" s="112">
        <v>0</v>
      </c>
      <c r="O227" s="101">
        <v>0</v>
      </c>
      <c r="P227" s="33">
        <f>Tabla15[[#This Row],[sbruto]]-Tabla15[[#This Row],[ISR]]-Tabla15[[#This Row],[SFS]]-Tabla15[[#This Row],[AFP]]-Tabla15[[#This Row],[sneto]]</f>
        <v>0</v>
      </c>
      <c r="Q227" s="104">
        <v>10000</v>
      </c>
      <c r="R227" s="99" t="str">
        <f>_xlfn.XLOOKUP(Tabla15[[#This Row],[cedula]],Tabla8[Numero Documento],Tabla8[Gen])</f>
        <v>M</v>
      </c>
      <c r="S227" s="99" t="str">
        <f>_xlfn.XLOOKUP(Tabla15[[#This Row],[cedula]],Tabla8[Numero Documento],Tabla8[Lugar Funciones Codigo])</f>
        <v>01.83</v>
      </c>
      <c r="T227">
        <v>1244</v>
      </c>
    </row>
    <row r="228" spans="1:20" hidden="1">
      <c r="A228" s="99" t="s">
        <v>2523</v>
      </c>
      <c r="B228" s="99" t="s">
        <v>2497</v>
      </c>
      <c r="C228" s="99" t="s">
        <v>2552</v>
      </c>
      <c r="D228" s="99" t="str">
        <f>Tabla15[[#This Row],[cedula]]&amp;Tabla15[[#This Row],[prog]]&amp;LEFT(Tabla15[[#This Row],[TIPO]],3)</f>
        <v>0780010040101SEG</v>
      </c>
      <c r="E228" s="99" t="str">
        <f>_xlfn.XLOOKUP(Tabla15[[#This Row],[cedula]],Tabla8[Numero Documento],Tabla8[Empleado])</f>
        <v>VICENTE CUEVAS SENA</v>
      </c>
      <c r="F228" s="100" t="str">
        <f>_xlfn.XLOOKUP(Tabla15[[#This Row],[cedula]],Tabla8[Numero Documento],Tabla8[Cargo])</f>
        <v>SEGURIDAD MILITAR</v>
      </c>
      <c r="G228" s="100" t="str">
        <f>_xlfn.XLOOKUP(Tabla15[[#This Row],[cedula]],Tabla8[Numero Documento],Tabla8[Lugar de Funciones])</f>
        <v>MINISTERIO DE CULTURA</v>
      </c>
      <c r="H228" s="108" t="s">
        <v>244</v>
      </c>
      <c r="I228" s="102">
        <f>_xlfn.XLOOKUP(Tabla15[[#This Row],[cedula]],TCARRERA[CEDULA],TCARRERA[CATEGORIA DEL SERVIDOR],0)</f>
        <v>0</v>
      </c>
      <c r="J228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103" t="str">
        <f>IF(ISTEXT(Tabla15[[#This Row],[CARRERA]]),Tabla15[[#This Row],[CARRERA]],Tabla15[[#This Row],[STATUS_01]])</f>
        <v>SEGURIDAD</v>
      </c>
      <c r="L228" s="33">
        <v>10000</v>
      </c>
      <c r="M228" s="101">
        <v>0</v>
      </c>
      <c r="N228" s="112">
        <v>0</v>
      </c>
      <c r="O228" s="101">
        <v>0</v>
      </c>
      <c r="P228" s="33">
        <f>Tabla15[[#This Row],[sbruto]]-Tabla15[[#This Row],[ISR]]-Tabla15[[#This Row],[SFS]]-Tabla15[[#This Row],[AFP]]-Tabla15[[#This Row],[sneto]]</f>
        <v>0</v>
      </c>
      <c r="Q228" s="104">
        <v>10000</v>
      </c>
      <c r="R228" s="99" t="str">
        <f>_xlfn.XLOOKUP(Tabla15[[#This Row],[cedula]],Tabla8[Numero Documento],Tabla8[Gen])</f>
        <v>M</v>
      </c>
      <c r="S228" s="99" t="str">
        <f>_xlfn.XLOOKUP(Tabla15[[#This Row],[cedula]],Tabla8[Numero Documento],Tabla8[Lugar Funciones Codigo])</f>
        <v>01.83</v>
      </c>
      <c r="T228">
        <v>1246</v>
      </c>
    </row>
    <row r="229" spans="1:20" hidden="1">
      <c r="A229" s="99" t="s">
        <v>2523</v>
      </c>
      <c r="B229" s="99" t="s">
        <v>3218</v>
      </c>
      <c r="C229" s="99" t="s">
        <v>2552</v>
      </c>
      <c r="D229" s="99" t="str">
        <f>Tabla15[[#This Row],[cedula]]&amp;Tabla15[[#This Row],[prog]]&amp;LEFT(Tabla15[[#This Row],[TIPO]],3)</f>
        <v>0160014948601SEG</v>
      </c>
      <c r="E229" s="99" t="str">
        <f>_xlfn.XLOOKUP(Tabla15[[#This Row],[cedula]],Tabla8[Numero Documento],Tabla8[Empleado])</f>
        <v>VICTOR MANUEL CABRERA UBRI</v>
      </c>
      <c r="F229" s="100" t="str">
        <f>_xlfn.XLOOKUP(Tabla15[[#This Row],[cedula]],Tabla8[Numero Documento],Tabla8[Cargo])</f>
        <v>SEGURIDAD MILITAR</v>
      </c>
      <c r="G229" s="100" t="str">
        <f>_xlfn.XLOOKUP(Tabla15[[#This Row],[cedula]],Tabla8[Numero Documento],Tabla8[Lugar de Funciones])</f>
        <v>MINISTERIO DE CULTURA</v>
      </c>
      <c r="H229" s="108" t="s">
        <v>244</v>
      </c>
      <c r="I229" s="102">
        <f>_xlfn.XLOOKUP(Tabla15[[#This Row],[cedula]],TCARRERA[CEDULA],TCARRERA[CATEGORIA DEL SERVIDOR],0)</f>
        <v>0</v>
      </c>
      <c r="J22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103" t="str">
        <f>IF(ISTEXT(Tabla15[[#This Row],[CARRERA]]),Tabla15[[#This Row],[CARRERA]],Tabla15[[#This Row],[STATUS_01]])</f>
        <v>SEGURIDAD</v>
      </c>
      <c r="L229" s="33">
        <v>10000</v>
      </c>
      <c r="M229" s="101">
        <v>0</v>
      </c>
      <c r="N229" s="112">
        <v>0</v>
      </c>
      <c r="O229" s="101">
        <v>0</v>
      </c>
      <c r="P229" s="33">
        <f>Tabla15[[#This Row],[sbruto]]-Tabla15[[#This Row],[ISR]]-Tabla15[[#This Row],[SFS]]-Tabla15[[#This Row],[AFP]]-Tabla15[[#This Row],[sneto]]</f>
        <v>0</v>
      </c>
      <c r="Q229" s="104">
        <v>10000</v>
      </c>
      <c r="R229" s="99" t="str">
        <f>_xlfn.XLOOKUP(Tabla15[[#This Row],[cedula]],Tabla8[Numero Documento],Tabla8[Gen])</f>
        <v>F</v>
      </c>
      <c r="S229" s="99" t="str">
        <f>_xlfn.XLOOKUP(Tabla15[[#This Row],[cedula]],Tabla8[Numero Documento],Tabla8[Lugar Funciones Codigo])</f>
        <v>01.83</v>
      </c>
      <c r="T229">
        <v>1247</v>
      </c>
    </row>
    <row r="230" spans="1:20" hidden="1">
      <c r="A230" s="99" t="s">
        <v>2523</v>
      </c>
      <c r="B230" s="99" t="s">
        <v>2577</v>
      </c>
      <c r="C230" s="99" t="s">
        <v>2552</v>
      </c>
      <c r="D230" s="99" t="str">
        <f>Tabla15[[#This Row],[cedula]]&amp;Tabla15[[#This Row],[prog]]&amp;LEFT(Tabla15[[#This Row],[TIPO]],3)</f>
        <v>4020914562801SEG</v>
      </c>
      <c r="E230" s="99" t="str">
        <f>_xlfn.XLOOKUP(Tabla15[[#This Row],[cedula]],Tabla8[Numero Documento],Tabla8[Empleado])</f>
        <v>WANDER BAEZ FERMIN</v>
      </c>
      <c r="F230" s="100" t="str">
        <f>_xlfn.XLOOKUP(Tabla15[[#This Row],[cedula]],Tabla8[Numero Documento],Tabla8[Cargo])</f>
        <v>SEGURIDAD MILITAR</v>
      </c>
      <c r="G230" s="100" t="str">
        <f>_xlfn.XLOOKUP(Tabla15[[#This Row],[cedula]],Tabla8[Numero Documento],Tabla8[Lugar de Funciones])</f>
        <v>MINISTERIO DE CULTURA</v>
      </c>
      <c r="H230" s="108" t="s">
        <v>244</v>
      </c>
      <c r="I230" s="102">
        <f>_xlfn.XLOOKUP(Tabla15[[#This Row],[cedula]],TCARRERA[CEDULA],TCARRERA[CATEGORIA DEL SERVIDOR],0)</f>
        <v>0</v>
      </c>
      <c r="J23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103" t="str">
        <f>IF(ISTEXT(Tabla15[[#This Row],[CARRERA]]),Tabla15[[#This Row],[CARRERA]],Tabla15[[#This Row],[STATUS_01]])</f>
        <v>SEGURIDAD</v>
      </c>
      <c r="L230" s="33">
        <v>10000</v>
      </c>
      <c r="M230" s="105">
        <v>0</v>
      </c>
      <c r="N230" s="112">
        <v>0</v>
      </c>
      <c r="O230" s="101">
        <v>0</v>
      </c>
      <c r="P230" s="33">
        <f>Tabla15[[#This Row],[sbruto]]-Tabla15[[#This Row],[ISR]]-Tabla15[[#This Row],[SFS]]-Tabla15[[#This Row],[AFP]]-Tabla15[[#This Row],[sneto]]</f>
        <v>0</v>
      </c>
      <c r="Q230" s="104">
        <v>10000</v>
      </c>
      <c r="R230" s="99" t="str">
        <f>_xlfn.XLOOKUP(Tabla15[[#This Row],[cedula]],Tabla8[Numero Documento],Tabla8[Gen])</f>
        <v>F</v>
      </c>
      <c r="S230" s="99" t="str">
        <f>_xlfn.XLOOKUP(Tabla15[[#This Row],[cedula]],Tabla8[Numero Documento],Tabla8[Lugar Funciones Codigo])</f>
        <v>01.83</v>
      </c>
      <c r="T230">
        <v>1249</v>
      </c>
    </row>
    <row r="231" spans="1:20" hidden="1">
      <c r="A231" s="99" t="s">
        <v>2523</v>
      </c>
      <c r="B231" s="99" t="s">
        <v>2499</v>
      </c>
      <c r="C231" s="99" t="s">
        <v>2552</v>
      </c>
      <c r="D231" s="99" t="str">
        <f>Tabla15[[#This Row],[cedula]]&amp;Tabla15[[#This Row],[prog]]&amp;LEFT(Tabla15[[#This Row],[TIPO]],3)</f>
        <v>0160019768301SEG</v>
      </c>
      <c r="E231" s="99" t="str">
        <f>_xlfn.XLOOKUP(Tabla15[[#This Row],[cedula]],Tabla8[Numero Documento],Tabla8[Empleado])</f>
        <v>WASCAL SUERO FERRERAS</v>
      </c>
      <c r="F231" s="100" t="str">
        <f>_xlfn.XLOOKUP(Tabla15[[#This Row],[cedula]],Tabla8[Numero Documento],Tabla8[Cargo])</f>
        <v>SEGURIDAD MILITAR</v>
      </c>
      <c r="G231" s="100" t="str">
        <f>_xlfn.XLOOKUP(Tabla15[[#This Row],[cedula]],Tabla8[Numero Documento],Tabla8[Lugar de Funciones])</f>
        <v>MINISTERIO DE CULTURA</v>
      </c>
      <c r="H231" s="108" t="s">
        <v>244</v>
      </c>
      <c r="I231" s="102">
        <f>_xlfn.XLOOKUP(Tabla15[[#This Row],[cedula]],TCARRERA[CEDULA],TCARRERA[CATEGORIA DEL SERVIDOR],0)</f>
        <v>0</v>
      </c>
      <c r="J231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103" t="str">
        <f>IF(ISTEXT(Tabla15[[#This Row],[CARRERA]]),Tabla15[[#This Row],[CARRERA]],Tabla15[[#This Row],[STATUS_01]])</f>
        <v>SEGURIDAD</v>
      </c>
      <c r="L231" s="33">
        <v>10000</v>
      </c>
      <c r="M231" s="101">
        <v>0</v>
      </c>
      <c r="N231" s="112">
        <v>0</v>
      </c>
      <c r="O231" s="101">
        <v>0</v>
      </c>
      <c r="P231" s="33">
        <f>Tabla15[[#This Row],[sbruto]]-Tabla15[[#This Row],[ISR]]-Tabla15[[#This Row],[SFS]]-Tabla15[[#This Row],[AFP]]-Tabla15[[#This Row],[sneto]]</f>
        <v>0</v>
      </c>
      <c r="Q231" s="104">
        <v>10000</v>
      </c>
      <c r="R231" s="99" t="str">
        <f>_xlfn.XLOOKUP(Tabla15[[#This Row],[cedula]],Tabla8[Numero Documento],Tabla8[Gen])</f>
        <v>M</v>
      </c>
      <c r="S231" s="99" t="str">
        <f>_xlfn.XLOOKUP(Tabla15[[#This Row],[cedula]],Tabla8[Numero Documento],Tabla8[Lugar Funciones Codigo])</f>
        <v>01.83</v>
      </c>
      <c r="T231">
        <v>1250</v>
      </c>
    </row>
    <row r="232" spans="1:20" hidden="1">
      <c r="A232" s="99" t="s">
        <v>2523</v>
      </c>
      <c r="B232" s="99" t="s">
        <v>2501</v>
      </c>
      <c r="C232" s="99" t="s">
        <v>2552</v>
      </c>
      <c r="D232" s="99" t="str">
        <f>Tabla15[[#This Row],[cedula]]&amp;Tabla15[[#This Row],[prog]]&amp;LEFT(Tabla15[[#This Row],[TIPO]],3)</f>
        <v>1100005019201SEG</v>
      </c>
      <c r="E232" s="99" t="str">
        <f>_xlfn.XLOOKUP(Tabla15[[#This Row],[cedula]],Tabla8[Numero Documento],Tabla8[Empleado])</f>
        <v>WILSON GARCIA PORTES</v>
      </c>
      <c r="F232" s="100" t="str">
        <f>_xlfn.XLOOKUP(Tabla15[[#This Row],[cedula]],Tabla8[Numero Documento],Tabla8[Cargo])</f>
        <v>SEGURIDAD MILITAR</v>
      </c>
      <c r="G232" s="100" t="str">
        <f>_xlfn.XLOOKUP(Tabla15[[#This Row],[cedula]],Tabla8[Numero Documento],Tabla8[Lugar de Funciones])</f>
        <v>MINISTERIO DE CULTURA</v>
      </c>
      <c r="H232" s="108" t="s">
        <v>244</v>
      </c>
      <c r="I232" s="102">
        <f>_xlfn.XLOOKUP(Tabla15[[#This Row],[cedula]],TCARRERA[CEDULA],TCARRERA[CATEGORIA DEL SERVIDOR],0)</f>
        <v>0</v>
      </c>
      <c r="J23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103" t="str">
        <f>IF(ISTEXT(Tabla15[[#This Row],[CARRERA]]),Tabla15[[#This Row],[CARRERA]],Tabla15[[#This Row],[STATUS_01]])</f>
        <v>SEGURIDAD</v>
      </c>
      <c r="L232" s="33">
        <v>10000</v>
      </c>
      <c r="M232" s="101">
        <v>0</v>
      </c>
      <c r="N232" s="112">
        <v>0</v>
      </c>
      <c r="O232" s="101">
        <v>0</v>
      </c>
      <c r="P232" s="33">
        <f>Tabla15[[#This Row],[sbruto]]-Tabla15[[#This Row],[ISR]]-Tabla15[[#This Row],[SFS]]-Tabla15[[#This Row],[AFP]]-Tabla15[[#This Row],[sneto]]</f>
        <v>0</v>
      </c>
      <c r="Q232" s="104">
        <v>10000</v>
      </c>
      <c r="R232" s="99" t="str">
        <f>_xlfn.XLOOKUP(Tabla15[[#This Row],[cedula]],Tabla8[Numero Documento],Tabla8[Gen])</f>
        <v>M</v>
      </c>
      <c r="S232" s="99" t="str">
        <f>_xlfn.XLOOKUP(Tabla15[[#This Row],[cedula]],Tabla8[Numero Documento],Tabla8[Lugar Funciones Codigo])</f>
        <v>01.83</v>
      </c>
      <c r="T232">
        <v>1252</v>
      </c>
    </row>
    <row r="233" spans="1:20" hidden="1">
      <c r="A233" s="99" t="s">
        <v>2523</v>
      </c>
      <c r="B233" s="99" t="s">
        <v>2721</v>
      </c>
      <c r="C233" s="99" t="s">
        <v>2552</v>
      </c>
      <c r="D233" s="99" t="str">
        <f>Tabla15[[#This Row],[cedula]]&amp;Tabla15[[#This Row],[prog]]&amp;LEFT(Tabla15[[#This Row],[TIPO]],3)</f>
        <v>4021436762101SEG</v>
      </c>
      <c r="E233" s="99" t="str">
        <f>_xlfn.XLOOKUP(Tabla15[[#This Row],[cedula]],Tabla8[Numero Documento],Tabla8[Empleado])</f>
        <v>WILY LEBRON MONTERO</v>
      </c>
      <c r="F233" s="100" t="str">
        <f>_xlfn.XLOOKUP(Tabla15[[#This Row],[cedula]],Tabla8[Numero Documento],Tabla8[Cargo])</f>
        <v>SEGURIDAD MILITAR</v>
      </c>
      <c r="G233" s="100" t="str">
        <f>_xlfn.XLOOKUP(Tabla15[[#This Row],[cedula]],Tabla8[Numero Documento],Tabla8[Lugar de Funciones])</f>
        <v>MINISTERIO DE CULTURA</v>
      </c>
      <c r="H233" s="108" t="s">
        <v>244</v>
      </c>
      <c r="I233" s="102">
        <f>_xlfn.XLOOKUP(Tabla15[[#This Row],[cedula]],TCARRERA[CEDULA],TCARRERA[CATEGORIA DEL SERVIDOR],0)</f>
        <v>0</v>
      </c>
      <c r="J23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103" t="str">
        <f>IF(ISTEXT(Tabla15[[#This Row],[CARRERA]]),Tabla15[[#This Row],[CARRERA]],Tabla15[[#This Row],[STATUS_01]])</f>
        <v>SEGURIDAD</v>
      </c>
      <c r="L233" s="33">
        <v>10000</v>
      </c>
      <c r="M233" s="105">
        <v>0</v>
      </c>
      <c r="N233" s="112">
        <v>0</v>
      </c>
      <c r="O233" s="101">
        <v>0</v>
      </c>
      <c r="P233" s="33">
        <f>Tabla15[[#This Row],[sbruto]]-Tabla15[[#This Row],[ISR]]-Tabla15[[#This Row],[SFS]]-Tabla15[[#This Row],[AFP]]-Tabla15[[#This Row],[sneto]]</f>
        <v>0</v>
      </c>
      <c r="Q233" s="104">
        <v>10000</v>
      </c>
      <c r="R233" s="99" t="str">
        <f>_xlfn.XLOOKUP(Tabla15[[#This Row],[cedula]],Tabla8[Numero Documento],Tabla8[Gen])</f>
        <v>M</v>
      </c>
      <c r="S233" s="99" t="str">
        <f>_xlfn.XLOOKUP(Tabla15[[#This Row],[cedula]],Tabla8[Numero Documento],Tabla8[Lugar Funciones Codigo])</f>
        <v>01.83</v>
      </c>
      <c r="T233">
        <v>1254</v>
      </c>
    </row>
    <row r="234" spans="1:20" hidden="1">
      <c r="A234" s="99" t="s">
        <v>2523</v>
      </c>
      <c r="B234" s="99" t="s">
        <v>2503</v>
      </c>
      <c r="C234" s="99" t="s">
        <v>2552</v>
      </c>
      <c r="D234" s="99" t="str">
        <f>Tabla15[[#This Row],[cedula]]&amp;Tabla15[[#This Row],[prog]]&amp;LEFT(Tabla15[[#This Row],[TIPO]],3)</f>
        <v>0750011361301SEG</v>
      </c>
      <c r="E234" s="99" t="str">
        <f>_xlfn.XLOOKUP(Tabla15[[#This Row],[cedula]],Tabla8[Numero Documento],Tabla8[Empleado])</f>
        <v>YANCARLOS ENCARNACION ENCARNACION</v>
      </c>
      <c r="F234" s="100" t="str">
        <f>_xlfn.XLOOKUP(Tabla15[[#This Row],[cedula]],Tabla8[Numero Documento],Tabla8[Cargo])</f>
        <v>SEGURIDAD MILITAR</v>
      </c>
      <c r="G234" s="100" t="str">
        <f>_xlfn.XLOOKUP(Tabla15[[#This Row],[cedula]],Tabla8[Numero Documento],Tabla8[Lugar de Funciones])</f>
        <v>MINISTERIO DE CULTURA</v>
      </c>
      <c r="H234" s="108" t="s">
        <v>244</v>
      </c>
      <c r="I234" s="102">
        <f>_xlfn.XLOOKUP(Tabla15[[#This Row],[cedula]],TCARRERA[CEDULA],TCARRERA[CATEGORIA DEL SERVIDOR],0)</f>
        <v>0</v>
      </c>
      <c r="J234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103" t="str">
        <f>IF(ISTEXT(Tabla15[[#This Row],[CARRERA]]),Tabla15[[#This Row],[CARRERA]],Tabla15[[#This Row],[STATUS_01]])</f>
        <v>SEGURIDAD</v>
      </c>
      <c r="L234" s="33">
        <v>10000</v>
      </c>
      <c r="M234" s="105">
        <v>0</v>
      </c>
      <c r="N234" s="112">
        <v>0</v>
      </c>
      <c r="O234" s="101">
        <v>0</v>
      </c>
      <c r="P234" s="33">
        <f>Tabla15[[#This Row],[sbruto]]-Tabla15[[#This Row],[ISR]]-Tabla15[[#This Row],[SFS]]-Tabla15[[#This Row],[AFP]]-Tabla15[[#This Row],[sneto]]</f>
        <v>0</v>
      </c>
      <c r="Q234" s="104">
        <v>10000</v>
      </c>
      <c r="R234" s="99" t="str">
        <f>_xlfn.XLOOKUP(Tabla15[[#This Row],[cedula]],Tabla8[Numero Documento],Tabla8[Gen])</f>
        <v>M</v>
      </c>
      <c r="S234" s="99" t="str">
        <f>_xlfn.XLOOKUP(Tabla15[[#This Row],[cedula]],Tabla8[Numero Documento],Tabla8[Lugar Funciones Codigo])</f>
        <v>01.83</v>
      </c>
      <c r="T234">
        <v>1255</v>
      </c>
    </row>
    <row r="235" spans="1:20" hidden="1">
      <c r="A235" s="99" t="s">
        <v>2523</v>
      </c>
      <c r="B235" s="99" t="s">
        <v>2506</v>
      </c>
      <c r="C235" s="99" t="s">
        <v>2552</v>
      </c>
      <c r="D235" s="99" t="str">
        <f>Tabla15[[#This Row],[cedula]]&amp;Tabla15[[#This Row],[prog]]&amp;LEFT(Tabla15[[#This Row],[TIPO]],3)</f>
        <v>4022694375701SEG</v>
      </c>
      <c r="E235" s="99" t="str">
        <f>_xlfn.XLOOKUP(Tabla15[[#This Row],[cedula]],Tabla8[Numero Documento],Tabla8[Empleado])</f>
        <v>YESMEL ANTONIO FERNANDEZ SEPULVEDA</v>
      </c>
      <c r="F235" s="100" t="str">
        <f>_xlfn.XLOOKUP(Tabla15[[#This Row],[cedula]],Tabla8[Numero Documento],Tabla8[Cargo])</f>
        <v>SEGURIDAD MILITAR</v>
      </c>
      <c r="G235" s="100" t="str">
        <f>_xlfn.XLOOKUP(Tabla15[[#This Row],[cedula]],Tabla8[Numero Documento],Tabla8[Lugar de Funciones])</f>
        <v>MINISTERIO DE CULTURA</v>
      </c>
      <c r="H235" s="108" t="s">
        <v>244</v>
      </c>
      <c r="I235" s="102">
        <f>_xlfn.XLOOKUP(Tabla15[[#This Row],[cedula]],TCARRERA[CEDULA],TCARRERA[CATEGORIA DEL SERVIDOR],0)</f>
        <v>0</v>
      </c>
      <c r="J235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103" t="str">
        <f>IF(ISTEXT(Tabla15[[#This Row],[CARRERA]]),Tabla15[[#This Row],[CARRERA]],Tabla15[[#This Row],[STATUS_01]])</f>
        <v>SEGURIDAD</v>
      </c>
      <c r="L235" s="33">
        <v>10000</v>
      </c>
      <c r="M235" s="101">
        <v>0</v>
      </c>
      <c r="N235" s="112">
        <v>0</v>
      </c>
      <c r="O235" s="101">
        <v>0</v>
      </c>
      <c r="P235" s="33">
        <f>Tabla15[[#This Row],[sbruto]]-Tabla15[[#This Row],[ISR]]-Tabla15[[#This Row],[SFS]]-Tabla15[[#This Row],[AFP]]-Tabla15[[#This Row],[sneto]]</f>
        <v>0</v>
      </c>
      <c r="Q235" s="104">
        <v>10000</v>
      </c>
      <c r="R235" s="99" t="str">
        <f>_xlfn.XLOOKUP(Tabla15[[#This Row],[cedula]],Tabla8[Numero Documento],Tabla8[Gen])</f>
        <v>M</v>
      </c>
      <c r="S235" s="99" t="str">
        <f>_xlfn.XLOOKUP(Tabla15[[#This Row],[cedula]],Tabla8[Numero Documento],Tabla8[Lugar Funciones Codigo])</f>
        <v>01.83</v>
      </c>
      <c r="T235">
        <v>1257</v>
      </c>
    </row>
    <row r="236" spans="1:20" hidden="1">
      <c r="A236" s="99" t="s">
        <v>2523</v>
      </c>
      <c r="B236" s="99" t="s">
        <v>2507</v>
      </c>
      <c r="C236" s="99" t="s">
        <v>2552</v>
      </c>
      <c r="D236" s="99" t="str">
        <f>Tabla15[[#This Row],[cedula]]&amp;Tabla15[[#This Row],[prog]]&amp;LEFT(Tabla15[[#This Row],[TIPO]],3)</f>
        <v>0440025509901SEG</v>
      </c>
      <c r="E236" s="99" t="str">
        <f>_xlfn.XLOOKUP(Tabla15[[#This Row],[cedula]],Tabla8[Numero Documento],Tabla8[Empleado])</f>
        <v>YONATAN JOEL RODRIGUEZ MOREL</v>
      </c>
      <c r="F236" s="100" t="str">
        <f>_xlfn.XLOOKUP(Tabla15[[#This Row],[cedula]],Tabla8[Numero Documento],Tabla8[Cargo])</f>
        <v>SEGURIDAD MILITAR</v>
      </c>
      <c r="G236" s="100" t="str">
        <f>_xlfn.XLOOKUP(Tabla15[[#This Row],[cedula]],Tabla8[Numero Documento],Tabla8[Lugar de Funciones])</f>
        <v>MINISTERIO DE CULTURA</v>
      </c>
      <c r="H236" s="108" t="s">
        <v>244</v>
      </c>
      <c r="I236" s="102">
        <f>_xlfn.XLOOKUP(Tabla15[[#This Row],[cedula]],TCARRERA[CEDULA],TCARRERA[CATEGORIA DEL SERVIDOR],0)</f>
        <v>0</v>
      </c>
      <c r="J236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103" t="str">
        <f>IF(ISTEXT(Tabla15[[#This Row],[CARRERA]]),Tabla15[[#This Row],[CARRERA]],Tabla15[[#This Row],[STATUS_01]])</f>
        <v>SEGURIDAD</v>
      </c>
      <c r="L236" s="33">
        <v>10000</v>
      </c>
      <c r="M236" s="101">
        <v>0</v>
      </c>
      <c r="N236" s="112">
        <v>0</v>
      </c>
      <c r="O236" s="101">
        <v>0</v>
      </c>
      <c r="P236" s="33">
        <f>Tabla15[[#This Row],[sbruto]]-Tabla15[[#This Row],[ISR]]-Tabla15[[#This Row],[SFS]]-Tabla15[[#This Row],[AFP]]-Tabla15[[#This Row],[sneto]]</f>
        <v>0</v>
      </c>
      <c r="Q236" s="104">
        <v>10000</v>
      </c>
      <c r="R236" s="99" t="str">
        <f>_xlfn.XLOOKUP(Tabla15[[#This Row],[cedula]],Tabla8[Numero Documento],Tabla8[Gen])</f>
        <v>M</v>
      </c>
      <c r="S236" s="99" t="str">
        <f>_xlfn.XLOOKUP(Tabla15[[#This Row],[cedula]],Tabla8[Numero Documento],Tabla8[Lugar Funciones Codigo])</f>
        <v>01.83</v>
      </c>
      <c r="T236">
        <v>1259</v>
      </c>
    </row>
    <row r="237" spans="1:20" hidden="1">
      <c r="A237" s="99" t="s">
        <v>2523</v>
      </c>
      <c r="B237" s="99" t="s">
        <v>2509</v>
      </c>
      <c r="C237" s="99" t="s">
        <v>2552</v>
      </c>
      <c r="D237" s="99" t="str">
        <f>Tabla15[[#This Row],[cedula]]&amp;Tabla15[[#This Row],[prog]]&amp;LEFT(Tabla15[[#This Row],[TIPO]],3)</f>
        <v>0011169591201SEG</v>
      </c>
      <c r="E237" s="99" t="str">
        <f>_xlfn.XLOOKUP(Tabla15[[#This Row],[cedula]],Tabla8[Numero Documento],Tabla8[Empleado])</f>
        <v>ZENON MONTERO MORILLO</v>
      </c>
      <c r="F237" s="100" t="str">
        <f>_xlfn.XLOOKUP(Tabla15[[#This Row],[cedula]],Tabla8[Numero Documento],Tabla8[Cargo])</f>
        <v>SEGURIDAD MILITAR</v>
      </c>
      <c r="G237" s="100" t="str">
        <f>_xlfn.XLOOKUP(Tabla15[[#This Row],[cedula]],Tabla8[Numero Documento],Tabla8[Lugar de Funciones])</f>
        <v>MINISTERIO DE CULTURA</v>
      </c>
      <c r="H237" s="108" t="s">
        <v>244</v>
      </c>
      <c r="I237" s="102">
        <f>_xlfn.XLOOKUP(Tabla15[[#This Row],[cedula]],TCARRERA[CEDULA],TCARRERA[CATEGORIA DEL SERVIDOR],0)</f>
        <v>0</v>
      </c>
      <c r="J237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103" t="str">
        <f>IF(ISTEXT(Tabla15[[#This Row],[CARRERA]]),Tabla15[[#This Row],[CARRERA]],Tabla15[[#This Row],[STATUS_01]])</f>
        <v>SEGURIDAD</v>
      </c>
      <c r="L237" s="33">
        <v>10000</v>
      </c>
      <c r="M237" s="105">
        <v>0</v>
      </c>
      <c r="N237" s="112">
        <v>0</v>
      </c>
      <c r="O237" s="101">
        <v>0</v>
      </c>
      <c r="P237" s="33">
        <f>Tabla15[[#This Row],[sbruto]]-Tabla15[[#This Row],[ISR]]-Tabla15[[#This Row],[SFS]]-Tabla15[[#This Row],[AFP]]-Tabla15[[#This Row],[sneto]]</f>
        <v>0</v>
      </c>
      <c r="Q237" s="104">
        <v>10000</v>
      </c>
      <c r="R237" s="99" t="str">
        <f>_xlfn.XLOOKUP(Tabla15[[#This Row],[cedula]],Tabla8[Numero Documento],Tabla8[Gen])</f>
        <v>M</v>
      </c>
      <c r="S237" s="99" t="str">
        <f>_xlfn.XLOOKUP(Tabla15[[#This Row],[cedula]],Tabla8[Numero Documento],Tabla8[Lugar Funciones Codigo])</f>
        <v>01.83</v>
      </c>
      <c r="T237">
        <v>1260</v>
      </c>
    </row>
    <row r="238" spans="1:20" hidden="1">
      <c r="A238" s="56" t="s">
        <v>2523</v>
      </c>
      <c r="B238" s="56" t="s">
        <v>2533</v>
      </c>
      <c r="C238" s="56" t="s">
        <v>2552</v>
      </c>
      <c r="D238" s="56" t="str">
        <f>Tabla15[[#This Row],[cedula]]&amp;Tabla15[[#This Row],[prog]]&amp;LEFT(Tabla15[[#This Row],[TIPO]],3)</f>
        <v>0110032055301SEG</v>
      </c>
      <c r="E238" s="56" t="str">
        <f>_xlfn.XLOOKUP(Tabla15[[#This Row],[cedula]],Tabla8[Numero Documento],Tabla8[Empleado])</f>
        <v>OBISPO ENCARNACION ENCARNACION</v>
      </c>
      <c r="F238" s="56" t="str">
        <f>_xlfn.XLOOKUP(Tabla15[[#This Row],[cedula]],Tabla8[Numero Documento],Tabla8[Cargo])</f>
        <v>SEGURIDAD MILITAR</v>
      </c>
      <c r="G238" s="56" t="str">
        <f>_xlfn.XLOOKUP(Tabla15[[#This Row],[cedula]],Tabla8[Numero Documento],Tabla8[Lugar de Funciones])</f>
        <v>MINISTERIO DE CULTURA</v>
      </c>
      <c r="H238" s="107" t="s">
        <v>244</v>
      </c>
      <c r="I238" s="78">
        <f>_xlfn.XLOOKUP(Tabla15[[#This Row],[cedula]],TCARRERA[CEDULA],TCARRERA[CATEGORIA DEL SERVIDOR],0)</f>
        <v>0</v>
      </c>
      <c r="J23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6" t="str">
        <f>IF(ISTEXT(Tabla15[[#This Row],[CARRERA]]),Tabla15[[#This Row],[CARRERA]],Tabla15[[#This Row],[STATUS_01]])</f>
        <v>SEGURIDAD</v>
      </c>
      <c r="L238" s="72">
        <v>9500</v>
      </c>
      <c r="M238" s="76">
        <v>0</v>
      </c>
      <c r="N238" s="75">
        <v>0</v>
      </c>
      <c r="O238" s="75">
        <v>0</v>
      </c>
      <c r="P238" s="33">
        <f>Tabla15[[#This Row],[sbruto]]-Tabla15[[#This Row],[ISR]]-Tabla15[[#This Row],[SFS]]-Tabla15[[#This Row],[AFP]]-Tabla15[[#This Row],[sneto]]</f>
        <v>0</v>
      </c>
      <c r="Q238" s="33">
        <v>9500</v>
      </c>
      <c r="R238" s="56" t="str">
        <f>_xlfn.XLOOKUP(Tabla15[[#This Row],[cedula]],Tabla8[Numero Documento],Tabla8[Gen])</f>
        <v>M</v>
      </c>
      <c r="S238" s="56" t="str">
        <f>_xlfn.XLOOKUP(Tabla15[[#This Row],[cedula]],Tabla8[Numero Documento],Tabla8[Lugar Funciones Codigo])</f>
        <v>01.83</v>
      </c>
      <c r="T238">
        <v>1222</v>
      </c>
    </row>
    <row r="239" spans="1:20" hidden="1">
      <c r="A239" s="56" t="s">
        <v>2523</v>
      </c>
      <c r="B239" s="56" t="s">
        <v>2445</v>
      </c>
      <c r="C239" s="56" t="s">
        <v>2552</v>
      </c>
      <c r="D239" s="56" t="str">
        <f>Tabla15[[#This Row],[cedula]]&amp;Tabla15[[#This Row],[prog]]&amp;LEFT(Tabla15[[#This Row],[TIPO]],3)</f>
        <v>0080032966601SEG</v>
      </c>
      <c r="E239" s="56" t="str">
        <f>_xlfn.XLOOKUP(Tabla15[[#This Row],[cedula]],Tabla8[Numero Documento],Tabla8[Empleado])</f>
        <v>JOHAN MANUEL GURIDIS</v>
      </c>
      <c r="F239" s="56" t="str">
        <f>_xlfn.XLOOKUP(Tabla15[[#This Row],[cedula]],Tabla8[Numero Documento],Tabla8[Cargo])</f>
        <v>SEGURIDAD MILITAR</v>
      </c>
      <c r="G239" s="56" t="str">
        <f>_xlfn.XLOOKUP(Tabla15[[#This Row],[cedula]],Tabla8[Numero Documento],Tabla8[Lugar de Funciones])</f>
        <v>MINISTERIO DE CULTURA</v>
      </c>
      <c r="H239" s="107" t="s">
        <v>244</v>
      </c>
      <c r="I239" s="78">
        <f>_xlfn.XLOOKUP(Tabla15[[#This Row],[cedula]],TCARRERA[CEDULA],TCARRERA[CATEGORIA DEL SERVIDOR],0)</f>
        <v>0</v>
      </c>
      <c r="J23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6" t="str">
        <f>IF(ISTEXT(Tabla15[[#This Row],[CARRERA]]),Tabla15[[#This Row],[CARRERA]],Tabla15[[#This Row],[STATUS_01]])</f>
        <v>SEGURIDAD</v>
      </c>
      <c r="L239" s="72">
        <v>9000</v>
      </c>
      <c r="M239" s="73">
        <v>0</v>
      </c>
      <c r="N239" s="72">
        <v>0</v>
      </c>
      <c r="O239" s="72">
        <v>0</v>
      </c>
      <c r="P239" s="33">
        <f>Tabla15[[#This Row],[sbruto]]-Tabla15[[#This Row],[ISR]]-Tabla15[[#This Row],[SFS]]-Tabla15[[#This Row],[AFP]]-Tabla15[[#This Row],[sneto]]</f>
        <v>0</v>
      </c>
      <c r="Q239" s="33">
        <v>9000</v>
      </c>
      <c r="R239" s="56" t="str">
        <f>_xlfn.XLOOKUP(Tabla15[[#This Row],[cedula]],Tabla8[Numero Documento],Tabla8[Gen])</f>
        <v>F</v>
      </c>
      <c r="S239" s="56" t="str">
        <f>_xlfn.XLOOKUP(Tabla15[[#This Row],[cedula]],Tabla8[Numero Documento],Tabla8[Lugar Funciones Codigo])</f>
        <v>01.83</v>
      </c>
      <c r="T239">
        <v>1166</v>
      </c>
    </row>
    <row r="240" spans="1:20" hidden="1">
      <c r="A240" s="56" t="s">
        <v>2523</v>
      </c>
      <c r="B240" s="56" t="s">
        <v>2468</v>
      </c>
      <c r="C240" s="56" t="s">
        <v>2552</v>
      </c>
      <c r="D240" s="56" t="str">
        <f>Tabla15[[#This Row],[cedula]]&amp;Tabla15[[#This Row],[prog]]&amp;LEFT(Tabla15[[#This Row],[TIPO]],3)</f>
        <v>0120082004901SEG</v>
      </c>
      <c r="E240" s="56" t="str">
        <f>_xlfn.XLOOKUP(Tabla15[[#This Row],[cedula]],Tabla8[Numero Documento],Tabla8[Empleado])</f>
        <v>LUIS MANUEL OTAÑO OTAÑO</v>
      </c>
      <c r="F240" s="56" t="str">
        <f>_xlfn.XLOOKUP(Tabla15[[#This Row],[cedula]],Tabla8[Numero Documento],Tabla8[Cargo])</f>
        <v>SEGURIDAD MILITAR</v>
      </c>
      <c r="G240" s="56" t="str">
        <f>_xlfn.XLOOKUP(Tabla15[[#This Row],[cedula]],Tabla8[Numero Documento],Tabla8[Lugar de Funciones])</f>
        <v>MINISTERIO DE CULTURA</v>
      </c>
      <c r="H240" s="107" t="s">
        <v>244</v>
      </c>
      <c r="I240" s="78">
        <f>_xlfn.XLOOKUP(Tabla15[[#This Row],[cedula]],TCARRERA[CEDULA],TCARRERA[CATEGORIA DEL SERVIDOR],0)</f>
        <v>0</v>
      </c>
      <c r="J24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6" t="str">
        <f>IF(ISTEXT(Tabla15[[#This Row],[CARRERA]]),Tabla15[[#This Row],[CARRERA]],Tabla15[[#This Row],[STATUS_01]])</f>
        <v>SEGURIDAD</v>
      </c>
      <c r="L240" s="72">
        <v>9000</v>
      </c>
      <c r="M240" s="75">
        <v>0</v>
      </c>
      <c r="N240" s="72">
        <v>0</v>
      </c>
      <c r="O240" s="72">
        <v>0</v>
      </c>
      <c r="P240" s="33">
        <f>Tabla15[[#This Row],[sbruto]]-Tabla15[[#This Row],[ISR]]-Tabla15[[#This Row],[SFS]]-Tabla15[[#This Row],[AFP]]-Tabla15[[#This Row],[sneto]]</f>
        <v>0</v>
      </c>
      <c r="Q240" s="33">
        <v>9000</v>
      </c>
      <c r="R240" s="56" t="str">
        <f>_xlfn.XLOOKUP(Tabla15[[#This Row],[cedula]],Tabla8[Numero Documento],Tabla8[Gen])</f>
        <v>M</v>
      </c>
      <c r="S240" s="56" t="str">
        <f>_xlfn.XLOOKUP(Tabla15[[#This Row],[cedula]],Tabla8[Numero Documento],Tabla8[Lugar Funciones Codigo])</f>
        <v>01.83</v>
      </c>
      <c r="T240">
        <v>1202</v>
      </c>
    </row>
    <row r="241" spans="1:20" hidden="1">
      <c r="A241" s="56" t="s">
        <v>2523</v>
      </c>
      <c r="B241" s="56" t="s">
        <v>2474</v>
      </c>
      <c r="C241" s="56" t="s">
        <v>2552</v>
      </c>
      <c r="D241" s="56" t="str">
        <f>Tabla15[[#This Row],[cedula]]&amp;Tabla15[[#This Row],[prog]]&amp;LEFT(Tabla15[[#This Row],[TIPO]],3)</f>
        <v>0930067995901SEG</v>
      </c>
      <c r="E241" s="56" t="str">
        <f>_xlfn.XLOOKUP(Tabla15[[#This Row],[cedula]],Tabla8[Numero Documento],Tabla8[Empleado])</f>
        <v>MARY JOE PEREZ GOMEZ</v>
      </c>
      <c r="F241" s="56" t="str">
        <f>_xlfn.XLOOKUP(Tabla15[[#This Row],[cedula]],Tabla8[Numero Documento],Tabla8[Cargo])</f>
        <v>SEGURIDAD MILITAR</v>
      </c>
      <c r="G241" s="56" t="str">
        <f>_xlfn.XLOOKUP(Tabla15[[#This Row],[cedula]],Tabla8[Numero Documento],Tabla8[Lugar de Funciones])</f>
        <v>MINISTERIO DE CULTURA</v>
      </c>
      <c r="H241" s="107" t="s">
        <v>244</v>
      </c>
      <c r="I241" s="78">
        <f>_xlfn.XLOOKUP(Tabla15[[#This Row],[cedula]],TCARRERA[CEDULA],TCARRERA[CATEGORIA DEL SERVIDOR],0)</f>
        <v>0</v>
      </c>
      <c r="J24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6" t="str">
        <f>IF(ISTEXT(Tabla15[[#This Row],[CARRERA]]),Tabla15[[#This Row],[CARRERA]],Tabla15[[#This Row],[STATUS_01]])</f>
        <v>SEGURIDAD</v>
      </c>
      <c r="L241" s="72">
        <v>9000</v>
      </c>
      <c r="M241" s="72">
        <v>0</v>
      </c>
      <c r="N241" s="72">
        <v>0</v>
      </c>
      <c r="O241" s="72">
        <v>0</v>
      </c>
      <c r="P241" s="33">
        <f>Tabla15[[#This Row],[sbruto]]-Tabla15[[#This Row],[ISR]]-Tabla15[[#This Row],[SFS]]-Tabla15[[#This Row],[AFP]]-Tabla15[[#This Row],[sneto]]</f>
        <v>0</v>
      </c>
      <c r="Q241" s="33">
        <v>9000</v>
      </c>
      <c r="R241" s="56" t="str">
        <f>_xlfn.XLOOKUP(Tabla15[[#This Row],[cedula]],Tabla8[Numero Documento],Tabla8[Gen])</f>
        <v>F</v>
      </c>
      <c r="S241" s="56" t="str">
        <f>_xlfn.XLOOKUP(Tabla15[[#This Row],[cedula]],Tabla8[Numero Documento],Tabla8[Lugar Funciones Codigo])</f>
        <v>01.83</v>
      </c>
      <c r="T241">
        <v>1211</v>
      </c>
    </row>
    <row r="242" spans="1:20" hidden="1">
      <c r="A242" s="56" t="s">
        <v>2523</v>
      </c>
      <c r="B242" s="56" t="s">
        <v>2404</v>
      </c>
      <c r="C242" s="56" t="s">
        <v>2552</v>
      </c>
      <c r="D242" s="56" t="str">
        <f>Tabla15[[#This Row],[cedula]]&amp;Tabla15[[#This Row],[prog]]&amp;LEFT(Tabla15[[#This Row],[TIPO]],3)</f>
        <v>0180062388401SEG</v>
      </c>
      <c r="E242" s="56" t="str">
        <f>_xlfn.XLOOKUP(Tabla15[[#This Row],[cedula]],Tabla8[Numero Documento],Tabla8[Empleado])</f>
        <v>ALGENIS GARCIA LOPEZ</v>
      </c>
      <c r="F242" s="56" t="str">
        <f>_xlfn.XLOOKUP(Tabla15[[#This Row],[cedula]],Tabla8[Numero Documento],Tabla8[Cargo])</f>
        <v>SEGURIDAD MILITAR</v>
      </c>
      <c r="G242" s="56" t="str">
        <f>_xlfn.XLOOKUP(Tabla15[[#This Row],[cedula]],Tabla8[Numero Documento],Tabla8[Lugar de Funciones])</f>
        <v>MINISTERIO DE CULTURA</v>
      </c>
      <c r="H242" s="107" t="s">
        <v>244</v>
      </c>
      <c r="I242" s="78">
        <f>_xlfn.XLOOKUP(Tabla15[[#This Row],[cedula]],TCARRERA[CEDULA],TCARRERA[CATEGORIA DEL SERVIDOR],0)</f>
        <v>0</v>
      </c>
      <c r="J2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6" t="str">
        <f>IF(ISTEXT(Tabla15[[#This Row],[CARRERA]]),Tabla15[[#This Row],[CARRERA]],Tabla15[[#This Row],[STATUS_01]])</f>
        <v>SEGURIDAD</v>
      </c>
      <c r="L242" s="72">
        <v>8500</v>
      </c>
      <c r="M242" s="76">
        <v>0</v>
      </c>
      <c r="N242" s="72">
        <v>0</v>
      </c>
      <c r="O242" s="72">
        <v>0</v>
      </c>
      <c r="P242" s="33">
        <f>Tabla15[[#This Row],[sbruto]]-Tabla15[[#This Row],[ISR]]-Tabla15[[#This Row],[SFS]]-Tabla15[[#This Row],[AFP]]-Tabla15[[#This Row],[sneto]]</f>
        <v>0</v>
      </c>
      <c r="Q242" s="33">
        <v>8500</v>
      </c>
      <c r="R242" s="56" t="str">
        <f>_xlfn.XLOOKUP(Tabla15[[#This Row],[cedula]],Tabla8[Numero Documento],Tabla8[Gen])</f>
        <v>M</v>
      </c>
      <c r="S242" s="56" t="str">
        <f>_xlfn.XLOOKUP(Tabla15[[#This Row],[cedula]],Tabla8[Numero Documento],Tabla8[Lugar Funciones Codigo])</f>
        <v>01.83</v>
      </c>
      <c r="T242">
        <v>1101</v>
      </c>
    </row>
    <row r="243" spans="1:20" hidden="1">
      <c r="A243" s="56" t="s">
        <v>2523</v>
      </c>
      <c r="B243" s="56" t="s">
        <v>2407</v>
      </c>
      <c r="C243" s="56" t="s">
        <v>2552</v>
      </c>
      <c r="D243" s="56" t="str">
        <f>Tabla15[[#This Row],[cedula]]&amp;Tabla15[[#This Row],[prog]]&amp;LEFT(Tabla15[[#This Row],[TIPO]],3)</f>
        <v>0011937910501SEG</v>
      </c>
      <c r="E243" s="56" t="str">
        <f>_xlfn.XLOOKUP(Tabla15[[#This Row],[cedula]],Tabla8[Numero Documento],Tabla8[Empleado])</f>
        <v>ANEURY VENTURA GARCIA</v>
      </c>
      <c r="F243" s="56" t="str">
        <f>_xlfn.XLOOKUP(Tabla15[[#This Row],[cedula]],Tabla8[Numero Documento],Tabla8[Cargo])</f>
        <v>SEGURIDAD MILITAR</v>
      </c>
      <c r="G243" s="56" t="str">
        <f>_xlfn.XLOOKUP(Tabla15[[#This Row],[cedula]],Tabla8[Numero Documento],Tabla8[Lugar de Funciones])</f>
        <v>MINISTERIO DE CULTURA</v>
      </c>
      <c r="H243" s="107" t="s">
        <v>244</v>
      </c>
      <c r="I243" s="78">
        <f>_xlfn.XLOOKUP(Tabla15[[#This Row],[cedula]],TCARRERA[CEDULA],TCARRERA[CATEGORIA DEL SERVIDOR],0)</f>
        <v>0</v>
      </c>
      <c r="J24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6" t="str">
        <f>IF(ISTEXT(Tabla15[[#This Row],[CARRERA]]),Tabla15[[#This Row],[CARRERA]],Tabla15[[#This Row],[STATUS_01]])</f>
        <v>SEGURIDAD</v>
      </c>
      <c r="L243" s="72">
        <v>8000</v>
      </c>
      <c r="M243" s="73">
        <v>0</v>
      </c>
      <c r="N243" s="72">
        <v>0</v>
      </c>
      <c r="O243" s="72">
        <v>0</v>
      </c>
      <c r="P243" s="33">
        <f>Tabla15[[#This Row],[sbruto]]-Tabla15[[#This Row],[ISR]]-Tabla15[[#This Row],[SFS]]-Tabla15[[#This Row],[AFP]]-Tabla15[[#This Row],[sneto]]</f>
        <v>0</v>
      </c>
      <c r="Q243" s="33">
        <v>8000</v>
      </c>
      <c r="R243" s="56" t="str">
        <f>_xlfn.XLOOKUP(Tabla15[[#This Row],[cedula]],Tabla8[Numero Documento],Tabla8[Gen])</f>
        <v>M</v>
      </c>
      <c r="S243" s="56" t="str">
        <f>_xlfn.XLOOKUP(Tabla15[[#This Row],[cedula]],Tabla8[Numero Documento],Tabla8[Lugar Funciones Codigo])</f>
        <v>01.83</v>
      </c>
      <c r="T243">
        <v>1105</v>
      </c>
    </row>
    <row r="244" spans="1:20" hidden="1">
      <c r="A244" s="56" t="s">
        <v>2523</v>
      </c>
      <c r="B244" s="56" t="s">
        <v>3140</v>
      </c>
      <c r="C244" s="56" t="s">
        <v>2552</v>
      </c>
      <c r="D244" s="56" t="str">
        <f>Tabla15[[#This Row],[cedula]]&amp;Tabla15[[#This Row],[prog]]&amp;LEFT(Tabla15[[#This Row],[TIPO]],3)</f>
        <v>0190019590801SEG</v>
      </c>
      <c r="E244" s="56" t="str">
        <f>_xlfn.XLOOKUP(Tabla15[[#This Row],[cedula]],Tabla8[Numero Documento],Tabla8[Empleado])</f>
        <v>FELIN SEGURA REYES</v>
      </c>
      <c r="F244" s="56" t="str">
        <f>_xlfn.XLOOKUP(Tabla15[[#This Row],[cedula]],Tabla8[Numero Documento],Tabla8[Cargo])</f>
        <v>SEGURIDAD MILITAR</v>
      </c>
      <c r="G244" s="56" t="str">
        <f>_xlfn.XLOOKUP(Tabla15[[#This Row],[cedula]],Tabla8[Numero Documento],Tabla8[Lugar de Funciones])</f>
        <v>MINISTERIO DE CULTURA</v>
      </c>
      <c r="H244" s="107" t="s">
        <v>244</v>
      </c>
      <c r="I244" s="78">
        <f>_xlfn.XLOOKUP(Tabla15[[#This Row],[cedula]],TCARRERA[CEDULA],TCARRERA[CATEGORIA DEL SERVIDOR],0)</f>
        <v>0</v>
      </c>
      <c r="J24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6" t="str">
        <f>IF(ISTEXT(Tabla15[[#This Row],[CARRERA]]),Tabla15[[#This Row],[CARRERA]],Tabla15[[#This Row],[STATUS_01]])</f>
        <v>SEGURIDAD</v>
      </c>
      <c r="L244" s="72">
        <v>8000</v>
      </c>
      <c r="M244" s="76">
        <v>0</v>
      </c>
      <c r="N244" s="72">
        <v>0</v>
      </c>
      <c r="O244" s="72">
        <v>0</v>
      </c>
      <c r="P244" s="33">
        <f>Tabla15[[#This Row],[sbruto]]-Tabla15[[#This Row],[ISR]]-Tabla15[[#This Row],[SFS]]-Tabla15[[#This Row],[AFP]]-Tabla15[[#This Row],[sneto]]</f>
        <v>0</v>
      </c>
      <c r="Q244" s="33">
        <v>8000</v>
      </c>
      <c r="R244" s="56" t="str">
        <f>_xlfn.XLOOKUP(Tabla15[[#This Row],[cedula]],Tabla8[Numero Documento],Tabla8[Gen])</f>
        <v>M</v>
      </c>
      <c r="S244" s="56" t="str">
        <f>_xlfn.XLOOKUP(Tabla15[[#This Row],[cedula]],Tabla8[Numero Documento],Tabla8[Lugar Funciones Codigo])</f>
        <v>01.83</v>
      </c>
      <c r="T244">
        <v>1137</v>
      </c>
    </row>
    <row r="245" spans="1:20" hidden="1">
      <c r="A245" s="56" t="s">
        <v>2523</v>
      </c>
      <c r="B245" s="56" t="s">
        <v>2434</v>
      </c>
      <c r="C245" s="56" t="s">
        <v>2552</v>
      </c>
      <c r="D245" s="56" t="str">
        <f>Tabla15[[#This Row],[cedula]]&amp;Tabla15[[#This Row],[prog]]&amp;LEFT(Tabla15[[#This Row],[TIPO]],3)</f>
        <v>0470120865601SEG</v>
      </c>
      <c r="E245" s="56" t="str">
        <f>_xlfn.XLOOKUP(Tabla15[[#This Row],[cedula]],Tabla8[Numero Documento],Tabla8[Empleado])</f>
        <v>FRANKLIN HERIBERTO MORETA</v>
      </c>
      <c r="F245" s="56" t="str">
        <f>_xlfn.XLOOKUP(Tabla15[[#This Row],[cedula]],Tabla8[Numero Documento],Tabla8[Cargo])</f>
        <v>SEGURIDAD MILITAR</v>
      </c>
      <c r="G245" s="56" t="str">
        <f>_xlfn.XLOOKUP(Tabla15[[#This Row],[cedula]],Tabla8[Numero Documento],Tabla8[Lugar de Funciones])</f>
        <v>MINISTERIO DE CULTURA</v>
      </c>
      <c r="H245" s="107" t="s">
        <v>244</v>
      </c>
      <c r="I245" s="78">
        <f>_xlfn.XLOOKUP(Tabla15[[#This Row],[cedula]],TCARRERA[CEDULA],TCARRERA[CATEGORIA DEL SERVIDOR],0)</f>
        <v>0</v>
      </c>
      <c r="J24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6" t="str">
        <f>IF(ISTEXT(Tabla15[[#This Row],[CARRERA]]),Tabla15[[#This Row],[CARRERA]],Tabla15[[#This Row],[STATUS_01]])</f>
        <v>SEGURIDAD</v>
      </c>
      <c r="L245" s="72">
        <v>8000</v>
      </c>
      <c r="M245" s="76">
        <v>0</v>
      </c>
      <c r="N245" s="72">
        <v>0</v>
      </c>
      <c r="O245" s="72">
        <v>0</v>
      </c>
      <c r="P245" s="33">
        <f>Tabla15[[#This Row],[sbruto]]-Tabla15[[#This Row],[ISR]]-Tabla15[[#This Row],[SFS]]-Tabla15[[#This Row],[AFP]]-Tabla15[[#This Row],[sneto]]</f>
        <v>0</v>
      </c>
      <c r="Q245" s="33">
        <v>8000</v>
      </c>
      <c r="R245" s="56" t="str">
        <f>_xlfn.XLOOKUP(Tabla15[[#This Row],[cedula]],Tabla8[Numero Documento],Tabla8[Gen])</f>
        <v>M</v>
      </c>
      <c r="S245" s="56" t="str">
        <f>_xlfn.XLOOKUP(Tabla15[[#This Row],[cedula]],Tabla8[Numero Documento],Tabla8[Lugar Funciones Codigo])</f>
        <v>01.83</v>
      </c>
      <c r="T245">
        <v>1146</v>
      </c>
    </row>
    <row r="246" spans="1:20" hidden="1">
      <c r="A246" s="56" t="s">
        <v>2523</v>
      </c>
      <c r="B246" s="56" t="s">
        <v>5709</v>
      </c>
      <c r="C246" s="56" t="s">
        <v>2552</v>
      </c>
      <c r="D246" s="56" t="str">
        <f>Tabla15[[#This Row],[cedula]]&amp;Tabla15[[#This Row],[prog]]&amp;LEFT(Tabla15[[#This Row],[TIPO]],3)</f>
        <v>4021886174401SEG</v>
      </c>
      <c r="E246" s="56" t="str">
        <f>_xlfn.XLOOKUP(Tabla15[[#This Row],[cedula]],Tabla8[Numero Documento],Tabla8[Empleado])</f>
        <v>JHASSEL JANEL JIMENEZ ROSARIO</v>
      </c>
      <c r="F246" s="56" t="str">
        <f>_xlfn.XLOOKUP(Tabla15[[#This Row],[cedula]],Tabla8[Numero Documento],Tabla8[Cargo])</f>
        <v>SEGURIDAD MILITAR</v>
      </c>
      <c r="G246" s="56" t="str">
        <f>_xlfn.XLOOKUP(Tabla15[[#This Row],[cedula]],Tabla8[Numero Documento],Tabla8[Lugar de Funciones])</f>
        <v>MINISTERIO DE CULTURA</v>
      </c>
      <c r="H246" s="107" t="s">
        <v>244</v>
      </c>
      <c r="I246" s="78">
        <f>_xlfn.XLOOKUP(Tabla15[[#This Row],[cedula]],TCARRERA[CEDULA],TCARRERA[CATEGORIA DEL SERVIDOR],0)</f>
        <v>0</v>
      </c>
      <c r="J24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6" t="str">
        <f>IF(ISTEXT(Tabla15[[#This Row],[CARRERA]]),Tabla15[[#This Row],[CARRERA]],Tabla15[[#This Row],[STATUS_01]])</f>
        <v>SEGURIDAD</v>
      </c>
      <c r="L246" s="72">
        <v>8000</v>
      </c>
      <c r="M246" s="76">
        <v>0</v>
      </c>
      <c r="N246" s="75">
        <v>0</v>
      </c>
      <c r="O246" s="75">
        <v>0</v>
      </c>
      <c r="P246" s="33">
        <f>Tabla15[[#This Row],[sbruto]]-Tabla15[[#This Row],[ISR]]-Tabla15[[#This Row],[SFS]]-Tabla15[[#This Row],[AFP]]-Tabla15[[#This Row],[sneto]]</f>
        <v>0</v>
      </c>
      <c r="Q246" s="33">
        <v>8000</v>
      </c>
      <c r="R246" s="56" t="str">
        <f>_xlfn.XLOOKUP(Tabla15[[#This Row],[cedula]],Tabla8[Numero Documento],Tabla8[Gen])</f>
        <v>M</v>
      </c>
      <c r="S246" s="56" t="str">
        <f>_xlfn.XLOOKUP(Tabla15[[#This Row],[cedula]],Tabla8[Numero Documento],Tabla8[Lugar Funciones Codigo])</f>
        <v>01.83</v>
      </c>
      <c r="T246">
        <v>1161</v>
      </c>
    </row>
    <row r="247" spans="1:20" hidden="1">
      <c r="A247" s="56" t="s">
        <v>2523</v>
      </c>
      <c r="B247" s="56" t="s">
        <v>2464</v>
      </c>
      <c r="C247" s="56" t="s">
        <v>2552</v>
      </c>
      <c r="D247" s="56" t="str">
        <f>Tabla15[[#This Row],[cedula]]&amp;Tabla15[[#This Row],[prog]]&amp;LEFT(Tabla15[[#This Row],[TIPO]],3)</f>
        <v>0200008994201SEG</v>
      </c>
      <c r="E247" s="56" t="str">
        <f>_xlfn.XLOOKUP(Tabla15[[#This Row],[cedula]],Tabla8[Numero Documento],Tabla8[Empleado])</f>
        <v>LEURIS SEVERINO MARMOLEJOS PEÑA</v>
      </c>
      <c r="F247" s="56" t="str">
        <f>_xlfn.XLOOKUP(Tabla15[[#This Row],[cedula]],Tabla8[Numero Documento],Tabla8[Cargo])</f>
        <v>SEGURIDAD MILITAR</v>
      </c>
      <c r="G247" s="56" t="str">
        <f>_xlfn.XLOOKUP(Tabla15[[#This Row],[cedula]],Tabla8[Numero Documento],Tabla8[Lugar de Funciones])</f>
        <v>MINISTERIO DE CULTURA</v>
      </c>
      <c r="H247" s="107" t="s">
        <v>244</v>
      </c>
      <c r="I247" s="78">
        <f>_xlfn.XLOOKUP(Tabla15[[#This Row],[cedula]],TCARRERA[CEDULA],TCARRERA[CATEGORIA DEL SERVIDOR],0)</f>
        <v>0</v>
      </c>
      <c r="J24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6" t="str">
        <f>IF(ISTEXT(Tabla15[[#This Row],[CARRERA]]),Tabla15[[#This Row],[CARRERA]],Tabla15[[#This Row],[STATUS_01]])</f>
        <v>SEGURIDAD</v>
      </c>
      <c r="L247" s="72">
        <v>8000</v>
      </c>
      <c r="M247" s="72">
        <v>0</v>
      </c>
      <c r="N247" s="72">
        <v>0</v>
      </c>
      <c r="O247" s="72">
        <v>0</v>
      </c>
      <c r="P247" s="33">
        <f>Tabla15[[#This Row],[sbruto]]-Tabla15[[#This Row],[ISR]]-Tabla15[[#This Row],[SFS]]-Tabla15[[#This Row],[AFP]]-Tabla15[[#This Row],[sneto]]</f>
        <v>0</v>
      </c>
      <c r="Q247" s="33">
        <v>8000</v>
      </c>
      <c r="R247" s="56" t="str">
        <f>_xlfn.XLOOKUP(Tabla15[[#This Row],[cedula]],Tabla8[Numero Documento],Tabla8[Gen])</f>
        <v>M</v>
      </c>
      <c r="S247" s="56" t="str">
        <f>_xlfn.XLOOKUP(Tabla15[[#This Row],[cedula]],Tabla8[Numero Documento],Tabla8[Lugar Funciones Codigo])</f>
        <v>01.83</v>
      </c>
      <c r="T247">
        <v>1195</v>
      </c>
    </row>
    <row r="248" spans="1:20" hidden="1">
      <c r="A248" s="56" t="s">
        <v>2523</v>
      </c>
      <c r="B248" s="56" t="s">
        <v>2482</v>
      </c>
      <c r="C248" s="56" t="s">
        <v>2552</v>
      </c>
      <c r="D248" s="56" t="str">
        <f>Tabla15[[#This Row],[cedula]]&amp;Tabla15[[#This Row],[prog]]&amp;LEFT(Tabla15[[#This Row],[TIPO]],3)</f>
        <v>0200008824101SEG</v>
      </c>
      <c r="E248" s="56" t="str">
        <f>_xlfn.XLOOKUP(Tabla15[[#This Row],[cedula]],Tabla8[Numero Documento],Tabla8[Empleado])</f>
        <v>OQUERYS MATOS MEDINA</v>
      </c>
      <c r="F248" s="56" t="str">
        <f>_xlfn.XLOOKUP(Tabla15[[#This Row],[cedula]],Tabla8[Numero Documento],Tabla8[Cargo])</f>
        <v>SEGURIDAD MILITAR</v>
      </c>
      <c r="G248" s="56" t="str">
        <f>_xlfn.XLOOKUP(Tabla15[[#This Row],[cedula]],Tabla8[Numero Documento],Tabla8[Lugar de Funciones])</f>
        <v>MINISTERIO DE CULTURA</v>
      </c>
      <c r="H248" s="107" t="s">
        <v>244</v>
      </c>
      <c r="I248" s="78">
        <f>_xlfn.XLOOKUP(Tabla15[[#This Row],[cedula]],TCARRERA[CEDULA],TCARRERA[CATEGORIA DEL SERVIDOR],0)</f>
        <v>0</v>
      </c>
      <c r="J24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6" t="str">
        <f>IF(ISTEXT(Tabla15[[#This Row],[CARRERA]]),Tabla15[[#This Row],[CARRERA]],Tabla15[[#This Row],[STATUS_01]])</f>
        <v>SEGURIDAD</v>
      </c>
      <c r="L248" s="72">
        <v>8000</v>
      </c>
      <c r="M248" s="72">
        <v>0</v>
      </c>
      <c r="N248" s="72">
        <v>0</v>
      </c>
      <c r="O248" s="72">
        <v>0</v>
      </c>
      <c r="P248" s="33">
        <f>Tabla15[[#This Row],[sbruto]]-Tabla15[[#This Row],[ISR]]-Tabla15[[#This Row],[SFS]]-Tabla15[[#This Row],[AFP]]-Tabla15[[#This Row],[sneto]]</f>
        <v>0</v>
      </c>
      <c r="Q248" s="33">
        <v>8000</v>
      </c>
      <c r="R248" s="56" t="str">
        <f>_xlfn.XLOOKUP(Tabla15[[#This Row],[cedula]],Tabla8[Numero Documento],Tabla8[Gen])</f>
        <v>M</v>
      </c>
      <c r="S248" s="56" t="str">
        <f>_xlfn.XLOOKUP(Tabla15[[#This Row],[cedula]],Tabla8[Numero Documento],Tabla8[Lugar Funciones Codigo])</f>
        <v>01.83</v>
      </c>
      <c r="T248">
        <v>1224</v>
      </c>
    </row>
    <row r="249" spans="1:20" hidden="1">
      <c r="A249" s="99" t="s">
        <v>2523</v>
      </c>
      <c r="B249" s="99" t="s">
        <v>3217</v>
      </c>
      <c r="C249" s="99" t="s">
        <v>2552</v>
      </c>
      <c r="D249" s="99" t="str">
        <f>Tabla15[[#This Row],[cedula]]&amp;Tabla15[[#This Row],[prog]]&amp;LEFT(Tabla15[[#This Row],[TIPO]],3)</f>
        <v>4023280743401SEG</v>
      </c>
      <c r="E249" s="99" t="str">
        <f>_xlfn.XLOOKUP(Tabla15[[#This Row],[cedula]],Tabla8[Numero Documento],Tabla8[Empleado])</f>
        <v>ROBERTO PEREZ NAUD</v>
      </c>
      <c r="F249" s="100" t="str">
        <f>_xlfn.XLOOKUP(Tabla15[[#This Row],[cedula]],Tabla8[Numero Documento],Tabla8[Cargo])</f>
        <v>SEGURIDAD MILITAR</v>
      </c>
      <c r="G249" s="100" t="str">
        <f>_xlfn.XLOOKUP(Tabla15[[#This Row],[cedula]],Tabla8[Numero Documento],Tabla8[Lugar de Funciones])</f>
        <v>MINISTERIO DE CULTURA</v>
      </c>
      <c r="H249" s="108" t="s">
        <v>244</v>
      </c>
      <c r="I249" s="102">
        <f>_xlfn.XLOOKUP(Tabla15[[#This Row],[cedula]],TCARRERA[CEDULA],TCARRERA[CATEGORIA DEL SERVIDOR],0)</f>
        <v>0</v>
      </c>
      <c r="J249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103" t="str">
        <f>IF(ISTEXT(Tabla15[[#This Row],[CARRERA]]),Tabla15[[#This Row],[CARRERA]],Tabla15[[#This Row],[STATUS_01]])</f>
        <v>SEGURIDAD</v>
      </c>
      <c r="L249" s="33">
        <v>8000</v>
      </c>
      <c r="M249" s="105">
        <v>0</v>
      </c>
      <c r="N249" s="112">
        <v>0</v>
      </c>
      <c r="O249" s="101">
        <v>0</v>
      </c>
      <c r="P249" s="33">
        <f>Tabla15[[#This Row],[sbruto]]-Tabla15[[#This Row],[ISR]]-Tabla15[[#This Row],[SFS]]-Tabla15[[#This Row],[AFP]]-Tabla15[[#This Row],[sneto]]</f>
        <v>0</v>
      </c>
      <c r="Q249" s="104">
        <v>8000</v>
      </c>
      <c r="R249" s="99" t="str">
        <f>_xlfn.XLOOKUP(Tabla15[[#This Row],[cedula]],Tabla8[Numero Documento],Tabla8[Gen])</f>
        <v>M</v>
      </c>
      <c r="S249" s="99" t="str">
        <f>_xlfn.XLOOKUP(Tabla15[[#This Row],[cedula]],Tabla8[Numero Documento],Tabla8[Lugar Funciones Codigo])</f>
        <v>01.83</v>
      </c>
      <c r="T249">
        <v>1234</v>
      </c>
    </row>
    <row r="250" spans="1:20" hidden="1">
      <c r="A250" s="99" t="s">
        <v>2523</v>
      </c>
      <c r="B250" s="99" t="s">
        <v>2504</v>
      </c>
      <c r="C250" s="99" t="s">
        <v>2552</v>
      </c>
      <c r="D250" s="99" t="str">
        <f>Tabla15[[#This Row],[cedula]]&amp;Tabla15[[#This Row],[prog]]&amp;LEFT(Tabla15[[#This Row],[TIPO]],3)</f>
        <v>2230162901401SEG</v>
      </c>
      <c r="E250" s="99" t="str">
        <f>_xlfn.XLOOKUP(Tabla15[[#This Row],[cedula]],Tabla8[Numero Documento],Tabla8[Empleado])</f>
        <v>YANLONKY JAEL MORA</v>
      </c>
      <c r="F250" s="100" t="str">
        <f>_xlfn.XLOOKUP(Tabla15[[#This Row],[cedula]],Tabla8[Numero Documento],Tabla8[Cargo])</f>
        <v>SEGURIDAD MILITAR</v>
      </c>
      <c r="G250" s="100" t="str">
        <f>_xlfn.XLOOKUP(Tabla15[[#This Row],[cedula]],Tabla8[Numero Documento],Tabla8[Lugar de Funciones])</f>
        <v>MINISTERIO DE CULTURA</v>
      </c>
      <c r="H250" s="108" t="s">
        <v>244</v>
      </c>
      <c r="I250" s="102">
        <f>_xlfn.XLOOKUP(Tabla15[[#This Row],[cedula]],TCARRERA[CEDULA],TCARRERA[CATEGORIA DEL SERVIDOR],0)</f>
        <v>0</v>
      </c>
      <c r="J25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103" t="str">
        <f>IF(ISTEXT(Tabla15[[#This Row],[CARRERA]]),Tabla15[[#This Row],[CARRERA]],Tabla15[[#This Row],[STATUS_01]])</f>
        <v>SEGURIDAD</v>
      </c>
      <c r="L250" s="33">
        <v>8000</v>
      </c>
      <c r="M250" s="101">
        <v>0</v>
      </c>
      <c r="N250" s="112">
        <v>0</v>
      </c>
      <c r="O250" s="101">
        <v>0</v>
      </c>
      <c r="P250" s="33">
        <f>Tabla15[[#This Row],[sbruto]]-Tabla15[[#This Row],[ISR]]-Tabla15[[#This Row],[SFS]]-Tabla15[[#This Row],[AFP]]-Tabla15[[#This Row],[sneto]]</f>
        <v>0</v>
      </c>
      <c r="Q250" s="104">
        <v>8000</v>
      </c>
      <c r="R250" s="99" t="str">
        <f>_xlfn.XLOOKUP(Tabla15[[#This Row],[cedula]],Tabla8[Numero Documento],Tabla8[Gen])</f>
        <v>M</v>
      </c>
      <c r="S250" s="99" t="str">
        <f>_xlfn.XLOOKUP(Tabla15[[#This Row],[cedula]],Tabla8[Numero Documento],Tabla8[Lugar Funciones Codigo])</f>
        <v>01.83</v>
      </c>
      <c r="T250">
        <v>1256</v>
      </c>
    </row>
    <row r="251" spans="1:20" hidden="1">
      <c r="A251" s="56" t="s">
        <v>2523</v>
      </c>
      <c r="B251" s="56" t="s">
        <v>2768</v>
      </c>
      <c r="C251" s="56" t="s">
        <v>2552</v>
      </c>
      <c r="D251" s="56" t="str">
        <f>Tabla15[[#This Row],[cedula]]&amp;Tabla15[[#This Row],[prog]]&amp;LEFT(Tabla15[[#This Row],[TIPO]],3)</f>
        <v>4021573321901SEG</v>
      </c>
      <c r="E251" s="56" t="str">
        <f>_xlfn.XLOOKUP(Tabla15[[#This Row],[cedula]],Tabla8[Numero Documento],Tabla8[Empleado])</f>
        <v>JOSE ANGEL REYES BELTRE</v>
      </c>
      <c r="F251" s="56" t="str">
        <f>_xlfn.XLOOKUP(Tabla15[[#This Row],[cedula]],Tabla8[Numero Documento],Tabla8[Cargo])</f>
        <v>SEGURIDAD MILITAR</v>
      </c>
      <c r="G251" s="56" t="str">
        <f>_xlfn.XLOOKUP(Tabla15[[#This Row],[cedula]],Tabla8[Numero Documento],Tabla8[Lugar de Funciones])</f>
        <v>MINISTERIO DE CULTURA</v>
      </c>
      <c r="H251" s="107" t="s">
        <v>244</v>
      </c>
      <c r="I251" s="78">
        <f>_xlfn.XLOOKUP(Tabla15[[#This Row],[cedula]],TCARRERA[CEDULA],TCARRERA[CATEGORIA DEL SERVIDOR],0)</f>
        <v>0</v>
      </c>
      <c r="J25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6" t="str">
        <f>IF(ISTEXT(Tabla15[[#This Row],[CARRERA]]),Tabla15[[#This Row],[CARRERA]],Tabla15[[#This Row],[STATUS_01]])</f>
        <v>SEGURIDAD</v>
      </c>
      <c r="L251" s="72">
        <v>7000</v>
      </c>
      <c r="M251" s="75">
        <v>0</v>
      </c>
      <c r="N251" s="72">
        <v>0</v>
      </c>
      <c r="O251" s="72">
        <v>0</v>
      </c>
      <c r="P251" s="33">
        <f>Tabla15[[#This Row],[sbruto]]-Tabla15[[#This Row],[ISR]]-Tabla15[[#This Row],[SFS]]-Tabla15[[#This Row],[AFP]]-Tabla15[[#This Row],[sneto]]</f>
        <v>0</v>
      </c>
      <c r="Q251" s="33">
        <v>7000</v>
      </c>
      <c r="R251" s="56" t="str">
        <f>_xlfn.XLOOKUP(Tabla15[[#This Row],[cedula]],Tabla8[Numero Documento],Tabla8[Gen])</f>
        <v>M</v>
      </c>
      <c r="S251" s="56" t="str">
        <f>_xlfn.XLOOKUP(Tabla15[[#This Row],[cedula]],Tabla8[Numero Documento],Tabla8[Lugar Funciones Codigo])</f>
        <v>01.83</v>
      </c>
      <c r="T251">
        <v>1171</v>
      </c>
    </row>
    <row r="252" spans="1:20" hidden="1">
      <c r="A252" s="56" t="s">
        <v>2523</v>
      </c>
      <c r="B252" s="56" t="s">
        <v>2450</v>
      </c>
      <c r="C252" s="56" t="s">
        <v>2552</v>
      </c>
      <c r="D252" s="56" t="str">
        <f>Tabla15[[#This Row],[cedula]]&amp;Tabla15[[#This Row],[prog]]&amp;LEFT(Tabla15[[#This Row],[TIPO]],3)</f>
        <v>4022638407701SEG</v>
      </c>
      <c r="E252" s="56" t="str">
        <f>_xlfn.XLOOKUP(Tabla15[[#This Row],[cedula]],Tabla8[Numero Documento],Tabla8[Empleado])</f>
        <v>JOSE FELIPE AYALA ACOSTA</v>
      </c>
      <c r="F252" s="56" t="str">
        <f>_xlfn.XLOOKUP(Tabla15[[#This Row],[cedula]],Tabla8[Numero Documento],Tabla8[Cargo])</f>
        <v>SEGURIDAD MILITAR</v>
      </c>
      <c r="G252" s="56" t="str">
        <f>_xlfn.XLOOKUP(Tabla15[[#This Row],[cedula]],Tabla8[Numero Documento],Tabla8[Lugar de Funciones])</f>
        <v>MINISTERIO DE CULTURA</v>
      </c>
      <c r="H252" s="107" t="s">
        <v>244</v>
      </c>
      <c r="I252" s="78">
        <f>_xlfn.XLOOKUP(Tabla15[[#This Row],[cedula]],TCARRERA[CEDULA],TCARRERA[CATEGORIA DEL SERVIDOR],0)</f>
        <v>0</v>
      </c>
      <c r="J25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6" t="str">
        <f>IF(ISTEXT(Tabla15[[#This Row],[CARRERA]]),Tabla15[[#This Row],[CARRERA]],Tabla15[[#This Row],[STATUS_01]])</f>
        <v>SEGURIDAD</v>
      </c>
      <c r="L252" s="72">
        <v>7000</v>
      </c>
      <c r="M252" s="75">
        <v>0</v>
      </c>
      <c r="N252" s="72">
        <v>0</v>
      </c>
      <c r="O252" s="72">
        <v>0</v>
      </c>
      <c r="P252" s="33">
        <f>Tabla15[[#This Row],[sbruto]]-Tabla15[[#This Row],[ISR]]-Tabla15[[#This Row],[SFS]]-Tabla15[[#This Row],[AFP]]-Tabla15[[#This Row],[sneto]]</f>
        <v>0</v>
      </c>
      <c r="Q252" s="33">
        <v>7000</v>
      </c>
      <c r="R252" s="56" t="str">
        <f>_xlfn.XLOOKUP(Tabla15[[#This Row],[cedula]],Tabla8[Numero Documento],Tabla8[Gen])</f>
        <v>M</v>
      </c>
      <c r="S252" s="56" t="str">
        <f>_xlfn.XLOOKUP(Tabla15[[#This Row],[cedula]],Tabla8[Numero Documento],Tabla8[Lugar Funciones Codigo])</f>
        <v>01.83</v>
      </c>
      <c r="T252">
        <v>1174</v>
      </c>
    </row>
    <row r="253" spans="1:20" hidden="1">
      <c r="A253" s="99" t="s">
        <v>2523</v>
      </c>
      <c r="B253" s="99" t="s">
        <v>2500</v>
      </c>
      <c r="C253" s="99" t="s">
        <v>2552</v>
      </c>
      <c r="D253" s="99" t="str">
        <f>Tabla15[[#This Row],[cedula]]&amp;Tabla15[[#This Row],[prog]]&amp;LEFT(Tabla15[[#This Row],[TIPO]],3)</f>
        <v>2250005363601SEG</v>
      </c>
      <c r="E253" s="99" t="str">
        <f>_xlfn.XLOOKUP(Tabla15[[#This Row],[cedula]],Tabla8[Numero Documento],Tabla8[Empleado])</f>
        <v>WILKIN MONTERO MONTERO</v>
      </c>
      <c r="F253" s="100" t="str">
        <f>_xlfn.XLOOKUP(Tabla15[[#This Row],[cedula]],Tabla8[Numero Documento],Tabla8[Cargo])</f>
        <v>SEGURIDAD MILITAR</v>
      </c>
      <c r="G253" s="100" t="str">
        <f>_xlfn.XLOOKUP(Tabla15[[#This Row],[cedula]],Tabla8[Numero Documento],Tabla8[Lugar de Funciones])</f>
        <v>MINISTERIO DE CULTURA</v>
      </c>
      <c r="H253" s="108" t="s">
        <v>244</v>
      </c>
      <c r="I253" s="102">
        <f>_xlfn.XLOOKUP(Tabla15[[#This Row],[cedula]],TCARRERA[CEDULA],TCARRERA[CATEGORIA DEL SERVIDOR],0)</f>
        <v>0</v>
      </c>
      <c r="J253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103" t="str">
        <f>IF(ISTEXT(Tabla15[[#This Row],[CARRERA]]),Tabla15[[#This Row],[CARRERA]],Tabla15[[#This Row],[STATUS_01]])</f>
        <v>SEGURIDAD</v>
      </c>
      <c r="L253" s="33">
        <v>6000</v>
      </c>
      <c r="M253" s="105">
        <v>0</v>
      </c>
      <c r="N253" s="112">
        <v>0</v>
      </c>
      <c r="O253" s="101">
        <v>0</v>
      </c>
      <c r="P253" s="33">
        <f>Tabla15[[#This Row],[sbruto]]-Tabla15[[#This Row],[ISR]]-Tabla15[[#This Row],[SFS]]-Tabla15[[#This Row],[AFP]]-Tabla15[[#This Row],[sneto]]</f>
        <v>0</v>
      </c>
      <c r="Q253" s="104">
        <v>6000</v>
      </c>
      <c r="R253" s="99" t="str">
        <f>_xlfn.XLOOKUP(Tabla15[[#This Row],[cedula]],Tabla8[Numero Documento],Tabla8[Gen])</f>
        <v>M</v>
      </c>
      <c r="S253" s="99" t="str">
        <f>_xlfn.XLOOKUP(Tabla15[[#This Row],[cedula]],Tabla8[Numero Documento],Tabla8[Lugar Funciones Codigo])</f>
        <v>01.83</v>
      </c>
      <c r="T253">
        <v>1251</v>
      </c>
    </row>
    <row r="254" spans="1:20" hidden="1">
      <c r="A254" s="56" t="s">
        <v>2523</v>
      </c>
      <c r="B254" s="56" t="s">
        <v>2401</v>
      </c>
      <c r="C254" s="56" t="s">
        <v>2552</v>
      </c>
      <c r="D254" s="56" t="str">
        <f>Tabla15[[#This Row],[cedula]]&amp;Tabla15[[#This Row],[prog]]&amp;LEFT(Tabla15[[#This Row],[TIPO]],3)</f>
        <v>4022628373301SEG</v>
      </c>
      <c r="E254" s="56" t="str">
        <f>_xlfn.XLOOKUP(Tabla15[[#This Row],[cedula]],Tabla8[Numero Documento],Tabla8[Empleado])</f>
        <v>ADELSON RAYMOND MORILLO</v>
      </c>
      <c r="F254" s="56" t="str">
        <f>_xlfn.XLOOKUP(Tabla15[[#This Row],[cedula]],Tabla8[Numero Documento],Tabla8[Cargo])</f>
        <v>SEGURIDAD MILITAR</v>
      </c>
      <c r="G254" s="56" t="str">
        <f>_xlfn.XLOOKUP(Tabla15[[#This Row],[cedula]],Tabla8[Numero Documento],Tabla8[Lugar de Funciones])</f>
        <v>MINISTERIO DE CULTURA</v>
      </c>
      <c r="H254" s="107" t="s">
        <v>244</v>
      </c>
      <c r="I254" s="78">
        <f>_xlfn.XLOOKUP(Tabla15[[#This Row],[cedula]],TCARRERA[CEDULA],TCARRERA[CATEGORIA DEL SERVIDOR],0)</f>
        <v>0</v>
      </c>
      <c r="J25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6" t="str">
        <f>IF(ISTEXT(Tabla15[[#This Row],[CARRERA]]),Tabla15[[#This Row],[CARRERA]],Tabla15[[#This Row],[STATUS_01]])</f>
        <v>SEGURIDAD</v>
      </c>
      <c r="L254" s="72">
        <v>5000</v>
      </c>
      <c r="M254" s="76">
        <v>0</v>
      </c>
      <c r="N254" s="72">
        <v>0</v>
      </c>
      <c r="O254" s="72">
        <v>0</v>
      </c>
      <c r="P254" s="33">
        <f>Tabla15[[#This Row],[sbruto]]-Tabla15[[#This Row],[ISR]]-Tabla15[[#This Row],[SFS]]-Tabla15[[#This Row],[AFP]]-Tabla15[[#This Row],[sneto]]</f>
        <v>0</v>
      </c>
      <c r="Q254" s="33">
        <v>5000</v>
      </c>
      <c r="R254" s="56" t="str">
        <f>_xlfn.XLOOKUP(Tabla15[[#This Row],[cedula]],Tabla8[Numero Documento],Tabla8[Gen])</f>
        <v>M</v>
      </c>
      <c r="S254" s="56" t="str">
        <f>_xlfn.XLOOKUP(Tabla15[[#This Row],[cedula]],Tabla8[Numero Documento],Tabla8[Lugar Funciones Codigo])</f>
        <v>01.83</v>
      </c>
      <c r="T254">
        <v>1097</v>
      </c>
    </row>
    <row r="255" spans="1:20" hidden="1">
      <c r="A255" s="56" t="s">
        <v>2523</v>
      </c>
      <c r="B255" s="56" t="s">
        <v>2418</v>
      </c>
      <c r="C255" s="56" t="s">
        <v>2552</v>
      </c>
      <c r="D255" s="56" t="str">
        <f>Tabla15[[#This Row],[cedula]]&amp;Tabla15[[#This Row],[prog]]&amp;LEFT(Tabla15[[#This Row],[TIPO]],3)</f>
        <v>0010859660201SEG</v>
      </c>
      <c r="E255" s="56" t="str">
        <f>_xlfn.XLOOKUP(Tabla15[[#This Row],[cedula]],Tabla8[Numero Documento],Tabla8[Empleado])</f>
        <v>CARMEN ALICIA TEJADA CANDELARIO</v>
      </c>
      <c r="F255" s="56" t="str">
        <f>_xlfn.XLOOKUP(Tabla15[[#This Row],[cedula]],Tabla8[Numero Documento],Tabla8[Cargo])</f>
        <v>SEGURIDAD MILITAR</v>
      </c>
      <c r="G255" s="56" t="str">
        <f>_xlfn.XLOOKUP(Tabla15[[#This Row],[cedula]],Tabla8[Numero Documento],Tabla8[Lugar de Funciones])</f>
        <v>MINISTERIO DE CULTURA</v>
      </c>
      <c r="H255" s="107" t="s">
        <v>244</v>
      </c>
      <c r="I255" s="78">
        <f>_xlfn.XLOOKUP(Tabla15[[#This Row],[cedula]],TCARRERA[CEDULA],TCARRERA[CATEGORIA DEL SERVIDOR],0)</f>
        <v>0</v>
      </c>
      <c r="J25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6" t="str">
        <f>IF(ISTEXT(Tabla15[[#This Row],[CARRERA]]),Tabla15[[#This Row],[CARRERA]],Tabla15[[#This Row],[STATUS_01]])</f>
        <v>SEGURIDAD</v>
      </c>
      <c r="L255" s="72">
        <v>5000</v>
      </c>
      <c r="M255" s="75">
        <v>0</v>
      </c>
      <c r="N255" s="72">
        <v>0</v>
      </c>
      <c r="O255" s="72">
        <v>0</v>
      </c>
      <c r="P255" s="33">
        <f>Tabla15[[#This Row],[sbruto]]-Tabla15[[#This Row],[ISR]]-Tabla15[[#This Row],[SFS]]-Tabla15[[#This Row],[AFP]]-Tabla15[[#This Row],[sneto]]</f>
        <v>0</v>
      </c>
      <c r="Q255" s="33">
        <v>5000</v>
      </c>
      <c r="R255" s="56" t="str">
        <f>_xlfn.XLOOKUP(Tabla15[[#This Row],[cedula]],Tabla8[Numero Documento],Tabla8[Gen])</f>
        <v>F</v>
      </c>
      <c r="S255" s="56" t="str">
        <f>_xlfn.XLOOKUP(Tabla15[[#This Row],[cedula]],Tabla8[Numero Documento],Tabla8[Lugar Funciones Codigo])</f>
        <v>01.83</v>
      </c>
      <c r="T255">
        <v>1122</v>
      </c>
    </row>
    <row r="256" spans="1:20" hidden="1">
      <c r="A256" s="56" t="s">
        <v>2523</v>
      </c>
      <c r="B256" s="56" t="s">
        <v>2436</v>
      </c>
      <c r="C256" s="56" t="s">
        <v>2552</v>
      </c>
      <c r="D256" s="56" t="str">
        <f>Tabla15[[#This Row],[cedula]]&amp;Tabla15[[#This Row],[prog]]&amp;LEFT(Tabla15[[#This Row],[TIPO]],3)</f>
        <v>4023799808901SEG</v>
      </c>
      <c r="E256" s="56" t="str">
        <f>_xlfn.XLOOKUP(Tabla15[[#This Row],[cedula]],Tabla8[Numero Documento],Tabla8[Empleado])</f>
        <v>GREGORIS GUZMAN CUSTODIO</v>
      </c>
      <c r="F256" s="56" t="str">
        <f>_xlfn.XLOOKUP(Tabla15[[#This Row],[cedula]],Tabla8[Numero Documento],Tabla8[Cargo])</f>
        <v>SEGURIDAD MILITAR</v>
      </c>
      <c r="G256" s="56" t="str">
        <f>_xlfn.XLOOKUP(Tabla15[[#This Row],[cedula]],Tabla8[Numero Documento],Tabla8[Lugar de Funciones])</f>
        <v>MINISTERIO DE CULTURA</v>
      </c>
      <c r="H256" s="107" t="s">
        <v>244</v>
      </c>
      <c r="I256" s="78">
        <f>_xlfn.XLOOKUP(Tabla15[[#This Row],[cedula]],TCARRERA[CEDULA],TCARRERA[CATEGORIA DEL SERVIDOR],0)</f>
        <v>0</v>
      </c>
      <c r="J25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6" t="str">
        <f>IF(ISTEXT(Tabla15[[#This Row],[CARRERA]]),Tabla15[[#This Row],[CARRERA]],Tabla15[[#This Row],[STATUS_01]])</f>
        <v>SEGURIDAD</v>
      </c>
      <c r="L256" s="72">
        <v>5000</v>
      </c>
      <c r="M256" s="76">
        <v>0</v>
      </c>
      <c r="N256" s="72">
        <v>0</v>
      </c>
      <c r="O256" s="72">
        <v>0</v>
      </c>
      <c r="P256" s="33">
        <f>Tabla15[[#This Row],[sbruto]]-Tabla15[[#This Row],[ISR]]-Tabla15[[#This Row],[SFS]]-Tabla15[[#This Row],[AFP]]-Tabla15[[#This Row],[sneto]]</f>
        <v>0</v>
      </c>
      <c r="Q256" s="33">
        <v>5000</v>
      </c>
      <c r="R256" s="56" t="str">
        <f>_xlfn.XLOOKUP(Tabla15[[#This Row],[cedula]],Tabla8[Numero Documento],Tabla8[Gen])</f>
        <v>M</v>
      </c>
      <c r="S256" s="56" t="str">
        <f>_xlfn.XLOOKUP(Tabla15[[#This Row],[cedula]],Tabla8[Numero Documento],Tabla8[Lugar Funciones Codigo])</f>
        <v>01.83</v>
      </c>
      <c r="T256">
        <v>1149</v>
      </c>
    </row>
    <row r="257" spans="1:20" hidden="1">
      <c r="A257" s="56" t="s">
        <v>2523</v>
      </c>
      <c r="B257" s="56" t="s">
        <v>3212</v>
      </c>
      <c r="C257" s="56" t="s">
        <v>2552</v>
      </c>
      <c r="D257" s="56" t="str">
        <f>Tabla15[[#This Row],[cedula]]&amp;Tabla15[[#This Row],[prog]]&amp;LEFT(Tabla15[[#This Row],[TIPO]],3)</f>
        <v>4021331576101SEG</v>
      </c>
      <c r="E257" s="56" t="str">
        <f>_xlfn.XLOOKUP(Tabla15[[#This Row],[cedula]],Tabla8[Numero Documento],Tabla8[Empleado])</f>
        <v>JUAN MANUEL REYES SANTANA</v>
      </c>
      <c r="F257" s="56" t="str">
        <f>_xlfn.XLOOKUP(Tabla15[[#This Row],[cedula]],Tabla8[Numero Documento],Tabla8[Cargo])</f>
        <v>SEGURIDAD MILITAR</v>
      </c>
      <c r="G257" s="56" t="str">
        <f>_xlfn.XLOOKUP(Tabla15[[#This Row],[cedula]],Tabla8[Numero Documento],Tabla8[Lugar de Funciones])</f>
        <v>MINISTERIO DE CULTURA</v>
      </c>
      <c r="H257" s="107" t="s">
        <v>244</v>
      </c>
      <c r="I257" s="78">
        <f>_xlfn.XLOOKUP(Tabla15[[#This Row],[cedula]],TCARRERA[CEDULA],TCARRERA[CATEGORIA DEL SERVIDOR],0)</f>
        <v>0</v>
      </c>
      <c r="J25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6" t="str">
        <f>IF(ISTEXT(Tabla15[[#This Row],[CARRERA]]),Tabla15[[#This Row],[CARRERA]],Tabla15[[#This Row],[STATUS_01]])</f>
        <v>SEGURIDAD</v>
      </c>
      <c r="L257" s="72">
        <v>5000</v>
      </c>
      <c r="M257" s="76">
        <v>0</v>
      </c>
      <c r="N257" s="72">
        <v>0</v>
      </c>
      <c r="O257" s="72">
        <v>0</v>
      </c>
      <c r="P257" s="33">
        <f>Tabla15[[#This Row],[sbruto]]-Tabla15[[#This Row],[ISR]]-Tabla15[[#This Row],[SFS]]-Tabla15[[#This Row],[AFP]]-Tabla15[[#This Row],[sneto]]</f>
        <v>0</v>
      </c>
      <c r="Q257" s="33">
        <v>5000</v>
      </c>
      <c r="R257" s="56" t="str">
        <f>_xlfn.XLOOKUP(Tabla15[[#This Row],[cedula]],Tabla8[Numero Documento],Tabla8[Gen])</f>
        <v>M</v>
      </c>
      <c r="S257" s="56" t="str">
        <f>_xlfn.XLOOKUP(Tabla15[[#This Row],[cedula]],Tabla8[Numero Documento],Tabla8[Lugar Funciones Codigo])</f>
        <v>01.83</v>
      </c>
      <c r="T257">
        <v>1181</v>
      </c>
    </row>
    <row r="258" spans="1:20" hidden="1">
      <c r="A258" s="56" t="s">
        <v>2523</v>
      </c>
      <c r="B258" s="56" t="s">
        <v>5763</v>
      </c>
      <c r="C258" s="56" t="s">
        <v>2552</v>
      </c>
      <c r="D258" s="56" t="str">
        <f>Tabla15[[#This Row],[cedula]]&amp;Tabla15[[#This Row],[prog]]&amp;LEFT(Tabla15[[#This Row],[TIPO]],3)</f>
        <v>4023669047101SEG</v>
      </c>
      <c r="E258" s="56" t="str">
        <f>_xlfn.XLOOKUP(Tabla15[[#This Row],[cedula]],Tabla8[Numero Documento],Tabla8[Empleado])</f>
        <v>LUIS ANGEL CLETO DE LA ROSA</v>
      </c>
      <c r="F258" s="56" t="str">
        <f>_xlfn.XLOOKUP(Tabla15[[#This Row],[cedula]],Tabla8[Numero Documento],Tabla8[Cargo])</f>
        <v>SEGURIDAD MILITAR</v>
      </c>
      <c r="G258" s="56" t="str">
        <f>_xlfn.XLOOKUP(Tabla15[[#This Row],[cedula]],Tabla8[Numero Documento],Tabla8[Lugar de Funciones])</f>
        <v>MINISTERIO DE CULTURA</v>
      </c>
      <c r="H258" s="107" t="s">
        <v>244</v>
      </c>
      <c r="I258" s="78">
        <f>_xlfn.XLOOKUP(Tabla15[[#This Row],[cedula]],TCARRERA[CEDULA],TCARRERA[CATEGORIA DEL SERVIDOR],0)</f>
        <v>0</v>
      </c>
      <c r="J25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8" s="56" t="str">
        <f>IF(ISTEXT(Tabla15[[#This Row],[CARRERA]]),Tabla15[[#This Row],[CARRERA]],Tabla15[[#This Row],[STATUS_01]])</f>
        <v>SEGURIDAD</v>
      </c>
      <c r="L258" s="72">
        <v>5000</v>
      </c>
      <c r="M258" s="75">
        <v>0</v>
      </c>
      <c r="N258" s="72">
        <v>0</v>
      </c>
      <c r="O258" s="72">
        <v>0</v>
      </c>
      <c r="P258" s="33">
        <f>Tabla15[[#This Row],[sbruto]]-Tabla15[[#This Row],[ISR]]-Tabla15[[#This Row],[SFS]]-Tabla15[[#This Row],[AFP]]-Tabla15[[#This Row],[sneto]]</f>
        <v>0</v>
      </c>
      <c r="Q258" s="33">
        <v>5000</v>
      </c>
      <c r="R258" s="56" t="str">
        <f>_xlfn.XLOOKUP(Tabla15[[#This Row],[cedula]],Tabla8[Numero Documento],Tabla8[Gen])</f>
        <v>M</v>
      </c>
      <c r="S258" s="56" t="str">
        <f>_xlfn.XLOOKUP(Tabla15[[#This Row],[cedula]],Tabla8[Numero Documento],Tabla8[Lugar Funciones Codigo])</f>
        <v>01.83</v>
      </c>
      <c r="T258">
        <v>1198</v>
      </c>
    </row>
    <row r="259" spans="1:20" hidden="1">
      <c r="A259" s="56" t="s">
        <v>2523</v>
      </c>
      <c r="B259" s="56" t="s">
        <v>2723</v>
      </c>
      <c r="C259" s="56" t="s">
        <v>2552</v>
      </c>
      <c r="D259" s="56" t="str">
        <f>Tabla15[[#This Row],[cedula]]&amp;Tabla15[[#This Row],[prog]]&amp;LEFT(Tabla15[[#This Row],[TIPO]],3)</f>
        <v>4023042048701SEG</v>
      </c>
      <c r="E259" s="56" t="str">
        <f>_xlfn.XLOOKUP(Tabla15[[#This Row],[cedula]],Tabla8[Numero Documento],Tabla8[Empleado])</f>
        <v>MIJHAEL CESPEDES OTAÑO</v>
      </c>
      <c r="F259" s="56" t="str">
        <f>_xlfn.XLOOKUP(Tabla15[[#This Row],[cedula]],Tabla8[Numero Documento],Tabla8[Cargo])</f>
        <v>SEGURIDAD MILITAR</v>
      </c>
      <c r="G259" s="56" t="str">
        <f>_xlfn.XLOOKUP(Tabla15[[#This Row],[cedula]],Tabla8[Numero Documento],Tabla8[Lugar de Funciones])</f>
        <v>MINISTERIO DE CULTURA</v>
      </c>
      <c r="H259" s="107" t="s">
        <v>244</v>
      </c>
      <c r="I259" s="78">
        <f>_xlfn.XLOOKUP(Tabla15[[#This Row],[cedula]],TCARRERA[CEDULA],TCARRERA[CATEGORIA DEL SERVIDOR],0)</f>
        <v>0</v>
      </c>
      <c r="J25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9" s="56" t="str">
        <f>IF(ISTEXT(Tabla15[[#This Row],[CARRERA]]),Tabla15[[#This Row],[CARRERA]],Tabla15[[#This Row],[STATUS_01]])</f>
        <v>SEGURIDAD</v>
      </c>
      <c r="L259" s="72">
        <v>5000</v>
      </c>
      <c r="M259" s="73">
        <v>0</v>
      </c>
      <c r="N259" s="72">
        <v>0</v>
      </c>
      <c r="O259" s="72">
        <v>0</v>
      </c>
      <c r="P259" s="33">
        <f>Tabla15[[#This Row],[sbruto]]-Tabla15[[#This Row],[ISR]]-Tabla15[[#This Row],[SFS]]-Tabla15[[#This Row],[AFP]]-Tabla15[[#This Row],[sneto]]</f>
        <v>0</v>
      </c>
      <c r="Q259" s="33">
        <v>5000</v>
      </c>
      <c r="R259" s="56" t="str">
        <f>_xlfn.XLOOKUP(Tabla15[[#This Row],[cedula]],Tabla8[Numero Documento],Tabla8[Gen])</f>
        <v>M</v>
      </c>
      <c r="S259" s="56" t="str">
        <f>_xlfn.XLOOKUP(Tabla15[[#This Row],[cedula]],Tabla8[Numero Documento],Tabla8[Lugar Funciones Codigo])</f>
        <v>01.83</v>
      </c>
      <c r="T259">
        <v>1216</v>
      </c>
    </row>
    <row r="260" spans="1:20" hidden="1">
      <c r="A260" s="99" t="s">
        <v>2523</v>
      </c>
      <c r="B260" s="99" t="s">
        <v>2771</v>
      </c>
      <c r="C260" s="99" t="s">
        <v>2552</v>
      </c>
      <c r="D260" s="99" t="str">
        <f>Tabla15[[#This Row],[cedula]]&amp;Tabla15[[#This Row],[prog]]&amp;LEFT(Tabla15[[#This Row],[TIPO]],3)</f>
        <v>4022553798001SEG</v>
      </c>
      <c r="E260" s="99" t="str">
        <f>_xlfn.XLOOKUP(Tabla15[[#This Row],[cedula]],Tabla8[Numero Documento],Tabla8[Empleado])</f>
        <v>ROBINSON LAUREANO DE PAULA</v>
      </c>
      <c r="F260" s="100" t="str">
        <f>_xlfn.XLOOKUP(Tabla15[[#This Row],[cedula]],Tabla8[Numero Documento],Tabla8[Cargo])</f>
        <v>SEGURIDAD MILITAR</v>
      </c>
      <c r="G260" s="100" t="str">
        <f>_xlfn.XLOOKUP(Tabla15[[#This Row],[cedula]],Tabla8[Numero Documento],Tabla8[Lugar de Funciones])</f>
        <v>MINISTERIO DE CULTURA</v>
      </c>
      <c r="H260" s="108" t="s">
        <v>244</v>
      </c>
      <c r="I260" s="102">
        <f>_xlfn.XLOOKUP(Tabla15[[#This Row],[cedula]],TCARRERA[CEDULA],TCARRERA[CATEGORIA DEL SERVIDOR],0)</f>
        <v>0</v>
      </c>
      <c r="J260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0" s="103" t="str">
        <f>IF(ISTEXT(Tabla15[[#This Row],[CARRERA]]),Tabla15[[#This Row],[CARRERA]],Tabla15[[#This Row],[STATUS_01]])</f>
        <v>SEGURIDAD</v>
      </c>
      <c r="L260" s="33">
        <v>5000</v>
      </c>
      <c r="M260" s="101">
        <v>0</v>
      </c>
      <c r="N260" s="112">
        <v>0</v>
      </c>
      <c r="O260" s="101">
        <v>0</v>
      </c>
      <c r="P260" s="33">
        <f>Tabla15[[#This Row],[sbruto]]-Tabla15[[#This Row],[ISR]]-Tabla15[[#This Row],[SFS]]-Tabla15[[#This Row],[AFP]]-Tabla15[[#This Row],[sneto]]</f>
        <v>0</v>
      </c>
      <c r="Q260" s="104">
        <v>5000</v>
      </c>
      <c r="R260" s="99" t="str">
        <f>_xlfn.XLOOKUP(Tabla15[[#This Row],[cedula]],Tabla8[Numero Documento],Tabla8[Gen])</f>
        <v>M</v>
      </c>
      <c r="S260" s="99" t="str">
        <f>_xlfn.XLOOKUP(Tabla15[[#This Row],[cedula]],Tabla8[Numero Documento],Tabla8[Lugar Funciones Codigo])</f>
        <v>01.83</v>
      </c>
      <c r="T260">
        <v>1236</v>
      </c>
    </row>
    <row r="261" spans="1:20" hidden="1">
      <c r="A261" s="99" t="s">
        <v>2523</v>
      </c>
      <c r="B261" s="99" t="s">
        <v>2498</v>
      </c>
      <c r="C261" s="99" t="s">
        <v>2552</v>
      </c>
      <c r="D261" s="99" t="str">
        <f>Tabla15[[#This Row],[cedula]]&amp;Tabla15[[#This Row],[prog]]&amp;LEFT(Tabla15[[#This Row],[TIPO]],3)</f>
        <v>4024108850501SEG</v>
      </c>
      <c r="E261" s="99" t="str">
        <f>_xlfn.XLOOKUP(Tabla15[[#This Row],[cedula]],Tabla8[Numero Documento],Tabla8[Empleado])</f>
        <v>VICTOR MANUEL JAVIER CAMINERO</v>
      </c>
      <c r="F261" s="100" t="str">
        <f>_xlfn.XLOOKUP(Tabla15[[#This Row],[cedula]],Tabla8[Numero Documento],Tabla8[Cargo])</f>
        <v>SEGURIDAD MILITAR</v>
      </c>
      <c r="G261" s="100" t="str">
        <f>_xlfn.XLOOKUP(Tabla15[[#This Row],[cedula]],Tabla8[Numero Documento],Tabla8[Lugar de Funciones])</f>
        <v>MINISTERIO DE CULTURA</v>
      </c>
      <c r="H261" s="108" t="s">
        <v>244</v>
      </c>
      <c r="I261" s="102">
        <f>_xlfn.XLOOKUP(Tabla15[[#This Row],[cedula]],TCARRERA[CEDULA],TCARRERA[CATEGORIA DEL SERVIDOR],0)</f>
        <v>0</v>
      </c>
      <c r="J261" s="11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1" s="103" t="str">
        <f>IF(ISTEXT(Tabla15[[#This Row],[CARRERA]]),Tabla15[[#This Row],[CARRERA]],Tabla15[[#This Row],[STATUS_01]])</f>
        <v>SEGURIDAD</v>
      </c>
      <c r="L261" s="33">
        <v>5000</v>
      </c>
      <c r="M261" s="101">
        <v>0</v>
      </c>
      <c r="N261" s="112">
        <v>0</v>
      </c>
      <c r="O261" s="101">
        <v>0</v>
      </c>
      <c r="P261" s="33">
        <f>Tabla15[[#This Row],[sbruto]]-Tabla15[[#This Row],[ISR]]-Tabla15[[#This Row],[SFS]]-Tabla15[[#This Row],[AFP]]-Tabla15[[#This Row],[sneto]]</f>
        <v>0</v>
      </c>
      <c r="Q261" s="104">
        <v>5000</v>
      </c>
      <c r="R261" s="99" t="str">
        <f>_xlfn.XLOOKUP(Tabla15[[#This Row],[cedula]],Tabla8[Numero Documento],Tabla8[Gen])</f>
        <v>M</v>
      </c>
      <c r="S261" s="99" t="str">
        <f>_xlfn.XLOOKUP(Tabla15[[#This Row],[cedula]],Tabla8[Numero Documento],Tabla8[Lugar Funciones Codigo])</f>
        <v>01.83</v>
      </c>
      <c r="T261">
        <v>1248</v>
      </c>
    </row>
    <row r="262" spans="1:20" hidden="1">
      <c r="A262" s="99" t="s">
        <v>2523</v>
      </c>
      <c r="B262" s="99" t="s">
        <v>5834</v>
      </c>
      <c r="C262" s="99" t="s">
        <v>2552</v>
      </c>
      <c r="D262" s="99" t="str">
        <f>Tabla15[[#This Row],[cedula]]&amp;Tabla15[[#This Row],[prog]]&amp;LEFT(Tabla15[[#This Row],[TIPO]],3)</f>
        <v>4022133882101SEG</v>
      </c>
      <c r="E262" s="99" t="str">
        <f>_xlfn.XLOOKUP(Tabla15[[#This Row],[cedula]],Tabla8[Numero Documento],Tabla8[Empleado])</f>
        <v>YOELINA DEL CARMEN SANTOS DILONE</v>
      </c>
      <c r="F262" s="100" t="str">
        <f>_xlfn.XLOOKUP(Tabla15[[#This Row],[cedula]],Tabla8[Numero Documento],Tabla8[Cargo])</f>
        <v>SEGURIDAD MILITAR</v>
      </c>
      <c r="G262" s="100" t="str">
        <f>_xlfn.XLOOKUP(Tabla15[[#This Row],[cedula]],Tabla8[Numero Documento],Tabla8[Lugar de Funciones])</f>
        <v>MINISTERIO DE CULTURA</v>
      </c>
      <c r="H262" s="107" t="s">
        <v>244</v>
      </c>
      <c r="I262" s="102">
        <f>_xlfn.XLOOKUP(Tabla15[[#This Row],[cedula]],TCARRERA[CEDULA],TCARRERA[CATEGORIA DEL SERVIDOR],0)</f>
        <v>0</v>
      </c>
      <c r="J262" s="10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2" s="103" t="str">
        <f>IF(ISTEXT(Tabla15[[#This Row],[CARRERA]]),Tabla15[[#This Row],[CARRERA]],Tabla15[[#This Row],[STATUS_01]])</f>
        <v>SEGURIDAD</v>
      </c>
      <c r="L262" s="33">
        <v>5000</v>
      </c>
      <c r="M262" s="105">
        <v>0</v>
      </c>
      <c r="N262" s="112">
        <v>0</v>
      </c>
      <c r="O262" s="101">
        <v>0</v>
      </c>
      <c r="P262" s="33">
        <f>Tabla15[[#This Row],[sbruto]]-Tabla15[[#This Row],[ISR]]-Tabla15[[#This Row],[SFS]]-Tabla15[[#This Row],[AFP]]-Tabla15[[#This Row],[sneto]]</f>
        <v>0</v>
      </c>
      <c r="Q262" s="104">
        <v>5000</v>
      </c>
      <c r="R262" s="99" t="str">
        <f>_xlfn.XLOOKUP(Tabla15[[#This Row],[cedula]],Tabla8[Numero Documento],Tabla8[Gen])</f>
        <v>F</v>
      </c>
      <c r="S262" s="99" t="str">
        <f>_xlfn.XLOOKUP(Tabla15[[#This Row],[cedula]],Tabla8[Numero Documento],Tabla8[Lugar Funciones Codigo])</f>
        <v>01.83</v>
      </c>
      <c r="T262">
        <v>1258</v>
      </c>
    </row>
    <row r="263" spans="1:20" hidden="1">
      <c r="A263" s="56" t="s">
        <v>2522</v>
      </c>
      <c r="B263" s="56" t="s">
        <v>1881</v>
      </c>
      <c r="C263" s="56" t="s">
        <v>2552</v>
      </c>
      <c r="D263" s="56" t="str">
        <f>Tabla15[[#This Row],[cedula]]&amp;Tabla15[[#This Row],[prog]]&amp;LEFT(Tabla15[[#This Row],[TIPO]],3)</f>
        <v>0010086547601FIJ</v>
      </c>
      <c r="E263" s="56" t="str">
        <f>_xlfn.XLOOKUP(Tabla15[[#This Row],[cedula]],Tabla8[Numero Documento],Tabla8[Empleado])</f>
        <v>JULIA CRISTINA HEINSEN GUERRA</v>
      </c>
      <c r="F263" s="56" t="str">
        <f>_xlfn.XLOOKUP(Tabla15[[#This Row],[cedula]],Tabla8[Numero Documento],Tabla8[Cargo])</f>
        <v>MIEMBRO</v>
      </c>
      <c r="G263" s="56" t="str">
        <f>_xlfn.XLOOKUP(Tabla15[[#This Row],[cedula]],Tabla8[Numero Documento],Tabla8[Lugar de Funciones])</f>
        <v>CONSEJO INTERSECTORIAL PARA LA POLITICA DEL LIBRO, LA LECTURA Y LAS BIBLIOTECAS</v>
      </c>
      <c r="H263" s="107" t="s">
        <v>11</v>
      </c>
      <c r="I263" s="78">
        <f>_xlfn.XLOOKUP(Tabla15[[#This Row],[cedula]],TCARRERA[CEDULA],TCARRERA[CATEGORIA DEL SERVIDOR],0)</f>
        <v>0</v>
      </c>
      <c r="J2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6" t="str">
        <f>IF(ISTEXT(Tabla15[[#This Row],[CARRERA]]),Tabla15[[#This Row],[CARRERA]],Tabla15[[#This Row],[STATUS_01]])</f>
        <v>FIJO</v>
      </c>
      <c r="L263" s="72">
        <v>145000</v>
      </c>
      <c r="M263" s="75">
        <v>22690.49</v>
      </c>
      <c r="N263" s="72">
        <v>4408</v>
      </c>
      <c r="O263" s="72">
        <v>4161.5</v>
      </c>
      <c r="P263" s="33">
        <f>Tabla15[[#This Row],[sbruto]]-Tabla15[[#This Row],[ISR]]-Tabla15[[#This Row],[SFS]]-Tabla15[[#This Row],[AFP]]-Tabla15[[#This Row],[sneto]]</f>
        <v>25</v>
      </c>
      <c r="Q263" s="33">
        <v>113715.01</v>
      </c>
      <c r="R263" s="56" t="str">
        <f>_xlfn.XLOOKUP(Tabla15[[#This Row],[cedula]],Tabla8[Numero Documento],Tabla8[Gen])</f>
        <v>F</v>
      </c>
      <c r="S263" s="56" t="str">
        <f>_xlfn.XLOOKUP(Tabla15[[#This Row],[cedula]],Tabla8[Numero Documento],Tabla8[Lugar Funciones Codigo])</f>
        <v>01.83.00.00.00.15</v>
      </c>
      <c r="T263">
        <v>189</v>
      </c>
    </row>
    <row r="264" spans="1:20" hidden="1">
      <c r="A264" s="56" t="s">
        <v>2522</v>
      </c>
      <c r="B264" s="56" t="s">
        <v>2652</v>
      </c>
      <c r="C264" s="56" t="s">
        <v>2552</v>
      </c>
      <c r="D264" s="56" t="str">
        <f>Tabla15[[#This Row],[cedula]]&amp;Tabla15[[#This Row],[prog]]&amp;LEFT(Tabla15[[#This Row],[TIPO]],3)</f>
        <v>0340038857901FIJ</v>
      </c>
      <c r="E264" s="56" t="str">
        <f>_xlfn.XLOOKUP(Tabla15[[#This Row],[cedula]],Tabla8[Numero Documento],Tabla8[Empleado])</f>
        <v>EVELIN DE JESUS FERNANDEZ JIMENEZ</v>
      </c>
      <c r="F264" s="56" t="str">
        <f>_xlfn.XLOOKUP(Tabla15[[#This Row],[cedula]],Tabla8[Numero Documento],Tabla8[Cargo])</f>
        <v>ENCARGADO (A)</v>
      </c>
      <c r="G264" s="56" t="str">
        <f>_xlfn.XLOOKUP(Tabla15[[#This Row],[cedula]],Tabla8[Numero Documento],Tabla8[Lugar de Funciones])</f>
        <v>OFICINA DE ACCESO A LA INFORMACION OAI</v>
      </c>
      <c r="H264" s="107" t="s">
        <v>11</v>
      </c>
      <c r="I264" s="78">
        <f>_xlfn.XLOOKUP(Tabla15[[#This Row],[cedula]],TCARRERA[CEDULA],TCARRERA[CATEGORIA DEL SERVIDOR],0)</f>
        <v>0</v>
      </c>
      <c r="J2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6" t="str">
        <f>IF(ISTEXT(Tabla15[[#This Row],[CARRERA]]),Tabla15[[#This Row],[CARRERA]],Tabla15[[#This Row],[STATUS_01]])</f>
        <v>FIJO</v>
      </c>
      <c r="L264" s="72">
        <v>100000</v>
      </c>
      <c r="M264" s="76">
        <v>11711.01</v>
      </c>
      <c r="N264" s="72">
        <v>3040</v>
      </c>
      <c r="O264" s="72">
        <v>2870</v>
      </c>
      <c r="P264" s="33">
        <f>Tabla15[[#This Row],[sbruto]]-Tabla15[[#This Row],[ISR]]-Tabla15[[#This Row],[SFS]]-Tabla15[[#This Row],[AFP]]-Tabla15[[#This Row],[sneto]]</f>
        <v>1602.4500000000116</v>
      </c>
      <c r="Q264" s="33">
        <v>80776.539999999994</v>
      </c>
      <c r="R264" s="56" t="str">
        <f>_xlfn.XLOOKUP(Tabla15[[#This Row],[cedula]],Tabla8[Numero Documento],Tabla8[Gen])</f>
        <v>F</v>
      </c>
      <c r="S264" s="56" t="str">
        <f>_xlfn.XLOOKUP(Tabla15[[#This Row],[cedula]],Tabla8[Numero Documento],Tabla8[Lugar Funciones Codigo])</f>
        <v>01.83.00.00.00.16</v>
      </c>
      <c r="T264">
        <v>103</v>
      </c>
    </row>
    <row r="265" spans="1:20" hidden="1">
      <c r="A265" s="56" t="s">
        <v>2521</v>
      </c>
      <c r="B265" s="56" t="s">
        <v>2987</v>
      </c>
      <c r="C265" s="56" t="s">
        <v>2552</v>
      </c>
      <c r="D265" s="56" t="str">
        <f>Tabla15[[#This Row],[cedula]]&amp;Tabla15[[#This Row],[prog]]&amp;LEFT(Tabla15[[#This Row],[TIPO]],3)</f>
        <v>0500035465301TEM</v>
      </c>
      <c r="E265" s="56" t="str">
        <f>_xlfn.XLOOKUP(Tabla15[[#This Row],[cedula]],Tabla8[Numero Documento],Tabla8[Empleado])</f>
        <v>LORENZA MEJIA RAMOS</v>
      </c>
      <c r="F265" s="56" t="str">
        <f>_xlfn.XLOOKUP(Tabla15[[#This Row],[cedula]],Tabla8[Numero Documento],Tabla8[Cargo])</f>
        <v>TECNICO DE ACCESO A LA INFORMACION</v>
      </c>
      <c r="G265" s="56" t="str">
        <f>_xlfn.XLOOKUP(Tabla15[[#This Row],[cedula]],Tabla8[Numero Documento],Tabla8[Lugar de Funciones])</f>
        <v>OFICINA DE ACCESO A LA INFORMACION OAI</v>
      </c>
      <c r="H265" s="107" t="s">
        <v>2743</v>
      </c>
      <c r="I265" s="78">
        <f>_xlfn.XLOOKUP(Tabla15[[#This Row],[cedula]],TCARRERA[CEDULA],TCARRERA[CATEGORIA DEL SERVIDOR],0)</f>
        <v>0</v>
      </c>
      <c r="J2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6" t="str">
        <f>IF(ISTEXT(Tabla15[[#This Row],[CARRERA]]),Tabla15[[#This Row],[CARRERA]],Tabla15[[#This Row],[STATUS_01]])</f>
        <v>TEMPORALES</v>
      </c>
      <c r="L265" s="72">
        <v>45000</v>
      </c>
      <c r="M265" s="76">
        <v>1148.33</v>
      </c>
      <c r="N265" s="72">
        <v>1368</v>
      </c>
      <c r="O265" s="72">
        <v>1291.5</v>
      </c>
      <c r="P265" s="33">
        <f>Tabla15[[#This Row],[sbruto]]-Tabla15[[#This Row],[ISR]]-Tabla15[[#This Row],[SFS]]-Tabla15[[#This Row],[AFP]]-Tabla15[[#This Row],[sneto]]</f>
        <v>25</v>
      </c>
      <c r="Q265" s="33">
        <v>41167.17</v>
      </c>
      <c r="R265" s="56" t="str">
        <f>_xlfn.XLOOKUP(Tabla15[[#This Row],[cedula]],Tabla8[Numero Documento],Tabla8[Gen])</f>
        <v>F</v>
      </c>
      <c r="S265" s="56" t="str">
        <f>_xlfn.XLOOKUP(Tabla15[[#This Row],[cedula]],Tabla8[Numero Documento],Tabla8[Lugar Funciones Codigo])</f>
        <v>01.83.00.00.00.16</v>
      </c>
      <c r="T265">
        <v>922</v>
      </c>
    </row>
    <row r="266" spans="1:20" hidden="1">
      <c r="A266" s="56" t="s">
        <v>2522</v>
      </c>
      <c r="B266" s="56" t="s">
        <v>1856</v>
      </c>
      <c r="C266" s="56" t="s">
        <v>2552</v>
      </c>
      <c r="D266" s="56" t="str">
        <f>Tabla15[[#This Row],[cedula]]&amp;Tabla15[[#This Row],[prog]]&amp;LEFT(Tabla15[[#This Row],[TIPO]],3)</f>
        <v>0011852896701FIJ</v>
      </c>
      <c r="E266" s="56" t="str">
        <f>_xlfn.XLOOKUP(Tabla15[[#This Row],[cedula]],Tabla8[Numero Documento],Tabla8[Empleado])</f>
        <v>JESUS RAFAEL PANIAGUA MATOS</v>
      </c>
      <c r="F266" s="56" t="str">
        <f>_xlfn.XLOOKUP(Tabla15[[#This Row],[cedula]],Tabla8[Numero Documento],Tabla8[Cargo])</f>
        <v>SECRETARIO (A) GENERAL</v>
      </c>
      <c r="G266" s="56" t="str">
        <f>_xlfn.XLOOKUP(Tabla15[[#This Row],[cedula]],Tabla8[Numero Documento],Tabla8[Lugar de Funciones])</f>
        <v>COMISION NACIONAL DOMINICANA PARA LA UNESCO</v>
      </c>
      <c r="H266" s="107" t="s">
        <v>11</v>
      </c>
      <c r="I266" s="78">
        <f>_xlfn.XLOOKUP(Tabla15[[#This Row],[cedula]],TCARRERA[CEDULA],TCARRERA[CATEGORIA DEL SERVIDOR],0)</f>
        <v>0</v>
      </c>
      <c r="J2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6" t="str">
        <f>IF(ISTEXT(Tabla15[[#This Row],[CARRERA]]),Tabla15[[#This Row],[CARRERA]],Tabla15[[#This Row],[STATUS_01]])</f>
        <v>FIJO</v>
      </c>
      <c r="L266" s="72">
        <v>180000</v>
      </c>
      <c r="M266" s="72">
        <v>30923.37</v>
      </c>
      <c r="N266" s="72">
        <v>5472</v>
      </c>
      <c r="O266" s="72">
        <v>5166</v>
      </c>
      <c r="P266" s="33">
        <f>Tabla15[[#This Row],[sbruto]]-Tabla15[[#This Row],[ISR]]-Tabla15[[#This Row],[SFS]]-Tabla15[[#This Row],[AFP]]-Tabla15[[#This Row],[sneto]]</f>
        <v>25</v>
      </c>
      <c r="Q266" s="33">
        <v>138413.63</v>
      </c>
      <c r="R266" s="56" t="str">
        <f>_xlfn.XLOOKUP(Tabla15[[#This Row],[cedula]],Tabla8[Numero Documento],Tabla8[Gen])</f>
        <v>M</v>
      </c>
      <c r="S266" s="56" t="str">
        <f>_xlfn.XLOOKUP(Tabla15[[#This Row],[cedula]],Tabla8[Numero Documento],Tabla8[Lugar Funciones Codigo])</f>
        <v>01.83.00.00.00.17</v>
      </c>
      <c r="T266">
        <v>155</v>
      </c>
    </row>
    <row r="267" spans="1:20" hidden="1">
      <c r="A267" s="56" t="s">
        <v>2522</v>
      </c>
      <c r="B267" s="56" t="s">
        <v>1119</v>
      </c>
      <c r="C267" s="56" t="s">
        <v>2552</v>
      </c>
      <c r="D267" s="56" t="str">
        <f>Tabla15[[#This Row],[cedula]]&amp;Tabla15[[#This Row],[prog]]&amp;LEFT(Tabla15[[#This Row],[TIPO]],3)</f>
        <v>0600009051101FIJ</v>
      </c>
      <c r="E267" s="56" t="str">
        <f>_xlfn.XLOOKUP(Tabla15[[#This Row],[cedula]],Tabla8[Numero Documento],Tabla8[Empleado])</f>
        <v>JENNY ALODIA ACOSTA MARTINEZ</v>
      </c>
      <c r="F267" s="56" t="str">
        <f>_xlfn.XLOOKUP(Tabla15[[#This Row],[cedula]],Tabla8[Numero Documento],Tabla8[Cargo])</f>
        <v>SECRETARIO EJE.CONSEJO NAC.CUL</v>
      </c>
      <c r="G267" s="56" t="str">
        <f>_xlfn.XLOOKUP(Tabla15[[#This Row],[cedula]],Tabla8[Numero Documento],Tabla8[Lugar de Funciones])</f>
        <v>COMISION NACIONAL DOMINICANA PARA LA UNESCO</v>
      </c>
      <c r="H267" s="107" t="s">
        <v>11</v>
      </c>
      <c r="I267" s="78" t="str">
        <f>_xlfn.XLOOKUP(Tabla15[[#This Row],[cedula]],TCARRERA[CEDULA],TCARRERA[CATEGORIA DEL SERVIDOR],0)</f>
        <v>CARRERA ADMINISTRATIVA</v>
      </c>
      <c r="J2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6" t="str">
        <f>IF(ISTEXT(Tabla15[[#This Row],[CARRERA]]),Tabla15[[#This Row],[CARRERA]],Tabla15[[#This Row],[STATUS_01]])</f>
        <v>CARRERA ADMINISTRATIVA</v>
      </c>
      <c r="L267" s="72">
        <v>65000</v>
      </c>
      <c r="M267" s="72">
        <v>4427.58</v>
      </c>
      <c r="N267" s="72">
        <v>1976</v>
      </c>
      <c r="O267" s="72">
        <v>1865.5</v>
      </c>
      <c r="P267" s="33">
        <f>Tabla15[[#This Row],[sbruto]]-Tabla15[[#This Row],[ISR]]-Tabla15[[#This Row],[SFS]]-Tabla15[[#This Row],[AFP]]-Tabla15[[#This Row],[sneto]]</f>
        <v>375</v>
      </c>
      <c r="Q267" s="33">
        <v>56355.92</v>
      </c>
      <c r="R267" s="56" t="str">
        <f>_xlfn.XLOOKUP(Tabla15[[#This Row],[cedula]],Tabla8[Numero Documento],Tabla8[Gen])</f>
        <v>F</v>
      </c>
      <c r="S267" s="56" t="str">
        <f>_xlfn.XLOOKUP(Tabla15[[#This Row],[cedula]],Tabla8[Numero Documento],Tabla8[Lugar Funciones Codigo])</f>
        <v>01.83.00.00.00.17</v>
      </c>
      <c r="T267">
        <v>153</v>
      </c>
    </row>
    <row r="268" spans="1:20" hidden="1">
      <c r="A268" s="56" t="s">
        <v>2521</v>
      </c>
      <c r="B268" s="56" t="s">
        <v>2388</v>
      </c>
      <c r="C268" s="56" t="s">
        <v>2552</v>
      </c>
      <c r="D268" s="56" t="str">
        <f>Tabla15[[#This Row],[cedula]]&amp;Tabla15[[#This Row],[prog]]&amp;LEFT(Tabla15[[#This Row],[TIPO]],3)</f>
        <v>2230025377401TEM</v>
      </c>
      <c r="E268" s="56" t="str">
        <f>_xlfn.XLOOKUP(Tabla15[[#This Row],[cedula]],Tabla8[Numero Documento],Tabla8[Empleado])</f>
        <v>YESSICA DURAN ALCANTARA</v>
      </c>
      <c r="F268" s="56" t="str">
        <f>_xlfn.XLOOKUP(Tabla15[[#This Row],[cedula]],Tabla8[Numero Documento],Tabla8[Cargo])</f>
        <v>COORDINADOR (A)</v>
      </c>
      <c r="G268" s="56" t="str">
        <f>_xlfn.XLOOKUP(Tabla15[[#This Row],[cedula]],Tabla8[Numero Documento],Tabla8[Lugar de Funciones])</f>
        <v>COMISION NACIONAL DOMINICANA PARA LA UNESCO</v>
      </c>
      <c r="H268" s="107" t="s">
        <v>2743</v>
      </c>
      <c r="I268" s="78">
        <f>_xlfn.XLOOKUP(Tabla15[[#This Row],[cedula]],TCARRERA[CEDULA],TCARRERA[CATEGORIA DEL SERVIDOR],0)</f>
        <v>0</v>
      </c>
      <c r="J26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8" s="56" t="str">
        <f>IF(ISTEXT(Tabla15[[#This Row],[CARRERA]]),Tabla15[[#This Row],[CARRERA]],Tabla15[[#This Row],[STATUS_01]])</f>
        <v>TEMPORALES</v>
      </c>
      <c r="L268" s="72">
        <v>65000</v>
      </c>
      <c r="M268" s="76">
        <v>4427.58</v>
      </c>
      <c r="N268" s="72">
        <v>1976</v>
      </c>
      <c r="O268" s="72">
        <v>1865.5</v>
      </c>
      <c r="P268" s="33">
        <f>Tabla15[[#This Row],[sbruto]]-Tabla15[[#This Row],[ISR]]-Tabla15[[#This Row],[SFS]]-Tabla15[[#This Row],[AFP]]-Tabla15[[#This Row],[sneto]]</f>
        <v>25</v>
      </c>
      <c r="Q268" s="33">
        <v>56705.919999999998</v>
      </c>
      <c r="R268" s="56" t="str">
        <f>_xlfn.XLOOKUP(Tabla15[[#This Row],[cedula]],Tabla8[Numero Documento],Tabla8[Gen])</f>
        <v>F</v>
      </c>
      <c r="S268" s="56" t="str">
        <f>_xlfn.XLOOKUP(Tabla15[[#This Row],[cedula]],Tabla8[Numero Documento],Tabla8[Lugar Funciones Codigo])</f>
        <v>01.83.00.00.00.17</v>
      </c>
      <c r="T268">
        <v>1038</v>
      </c>
    </row>
    <row r="269" spans="1:20" hidden="1">
      <c r="A269" s="56" t="s">
        <v>2521</v>
      </c>
      <c r="B269" s="56" t="s">
        <v>2282</v>
      </c>
      <c r="C269" s="56" t="s">
        <v>2552</v>
      </c>
      <c r="D269" s="56" t="str">
        <f>Tabla15[[#This Row],[cedula]]&amp;Tabla15[[#This Row],[prog]]&amp;LEFT(Tabla15[[#This Row],[TIPO]],3)</f>
        <v>4022306948101TEM</v>
      </c>
      <c r="E269" s="56" t="str">
        <f>_xlfn.XLOOKUP(Tabla15[[#This Row],[cedula]],Tabla8[Numero Documento],Tabla8[Empleado])</f>
        <v>ANTERIS BELNES BURGOS FERRERAS</v>
      </c>
      <c r="F269" s="56" t="str">
        <f>_xlfn.XLOOKUP(Tabla15[[#This Row],[cedula]],Tabla8[Numero Documento],Tabla8[Cargo])</f>
        <v>ANALISTA</v>
      </c>
      <c r="G269" s="56" t="str">
        <f>_xlfn.XLOOKUP(Tabla15[[#This Row],[cedula]],Tabla8[Numero Documento],Tabla8[Lugar de Funciones])</f>
        <v>COMISION NACIONAL DOMINICANA PARA LA UNESCO</v>
      </c>
      <c r="H269" s="107" t="s">
        <v>2743</v>
      </c>
      <c r="I269" s="78">
        <f>_xlfn.XLOOKUP(Tabla15[[#This Row],[cedula]],TCARRERA[CEDULA],TCARRERA[CATEGORIA DEL SERVIDOR],0)</f>
        <v>0</v>
      </c>
      <c r="J2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6" t="str">
        <f>IF(ISTEXT(Tabla15[[#This Row],[CARRERA]]),Tabla15[[#This Row],[CARRERA]],Tabla15[[#This Row],[STATUS_01]])</f>
        <v>TEMPORALES</v>
      </c>
      <c r="L269" s="72">
        <v>60000</v>
      </c>
      <c r="M269" s="75">
        <v>3171.19</v>
      </c>
      <c r="N269" s="72">
        <v>1824</v>
      </c>
      <c r="O269" s="72">
        <v>1722</v>
      </c>
      <c r="P269" s="33">
        <f>Tabla15[[#This Row],[sbruto]]-Tabla15[[#This Row],[ISR]]-Tabla15[[#This Row],[SFS]]-Tabla15[[#This Row],[AFP]]-Tabla15[[#This Row],[sneto]]</f>
        <v>1602.4499999999971</v>
      </c>
      <c r="Q269" s="33">
        <v>51680.36</v>
      </c>
      <c r="R269" s="56" t="str">
        <f>_xlfn.XLOOKUP(Tabla15[[#This Row],[cedula]],Tabla8[Numero Documento],Tabla8[Gen])</f>
        <v>F</v>
      </c>
      <c r="S269" s="56" t="str">
        <f>_xlfn.XLOOKUP(Tabla15[[#This Row],[cedula]],Tabla8[Numero Documento],Tabla8[Lugar Funciones Codigo])</f>
        <v>01.83.00.00.00.17</v>
      </c>
      <c r="T269">
        <v>789</v>
      </c>
    </row>
    <row r="270" spans="1:20" hidden="1">
      <c r="A270" s="56" t="s">
        <v>2521</v>
      </c>
      <c r="B270" s="56" t="s">
        <v>5114</v>
      </c>
      <c r="C270" s="56" t="s">
        <v>2552</v>
      </c>
      <c r="D270" s="56" t="str">
        <f>Tabla15[[#This Row],[cedula]]&amp;Tabla15[[#This Row],[prog]]&amp;LEFT(Tabla15[[#This Row],[TIPO]],3)</f>
        <v>0011801992601TEM</v>
      </c>
      <c r="E270" s="56" t="str">
        <f>_xlfn.XLOOKUP(Tabla15[[#This Row],[cedula]],Tabla8[Numero Documento],Tabla8[Empleado])</f>
        <v>GISBEL GUERRA RODRIGUEZ</v>
      </c>
      <c r="F270" s="56" t="str">
        <f>_xlfn.XLOOKUP(Tabla15[[#This Row],[cedula]],Tabla8[Numero Documento],Tabla8[Cargo])</f>
        <v>COORDINADOR (A)</v>
      </c>
      <c r="G270" s="56" t="str">
        <f>_xlfn.XLOOKUP(Tabla15[[#This Row],[cedula]],Tabla8[Numero Documento],Tabla8[Lugar de Funciones])</f>
        <v>COMISION NACIONAL DOMINICANA PARA LA UNESCO</v>
      </c>
      <c r="H270" s="107" t="s">
        <v>2743</v>
      </c>
      <c r="I270" s="78">
        <f>_xlfn.XLOOKUP(Tabla15[[#This Row],[cedula]],TCARRERA[CEDULA],TCARRERA[CATEGORIA DEL SERVIDOR],0)</f>
        <v>0</v>
      </c>
      <c r="J27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0" s="56" t="str">
        <f>IF(ISTEXT(Tabla15[[#This Row],[CARRERA]]),Tabla15[[#This Row],[CARRERA]],Tabla15[[#This Row],[STATUS_01]])</f>
        <v>TEMPORALES</v>
      </c>
      <c r="L270" s="72">
        <v>55000</v>
      </c>
      <c r="M270" s="76">
        <v>2559.6799999999998</v>
      </c>
      <c r="N270" s="75">
        <v>1672</v>
      </c>
      <c r="O270" s="75">
        <v>1578.5</v>
      </c>
      <c r="P270" s="33">
        <f>Tabla15[[#This Row],[sbruto]]-Tabla15[[#This Row],[ISR]]-Tabla15[[#This Row],[SFS]]-Tabla15[[#This Row],[AFP]]-Tabla15[[#This Row],[sneto]]</f>
        <v>25</v>
      </c>
      <c r="Q270" s="33">
        <v>49164.82</v>
      </c>
      <c r="R270" s="56" t="str">
        <f>_xlfn.XLOOKUP(Tabla15[[#This Row],[cedula]],Tabla8[Numero Documento],Tabla8[Gen])</f>
        <v>F</v>
      </c>
      <c r="S270" s="56" t="str">
        <f>_xlfn.XLOOKUP(Tabla15[[#This Row],[cedula]],Tabla8[Numero Documento],Tabla8[Lugar Funciones Codigo])</f>
        <v>01.83.00.00.00.17</v>
      </c>
      <c r="T270">
        <v>848</v>
      </c>
    </row>
    <row r="271" spans="1:20" hidden="1">
      <c r="A271" s="56" t="s">
        <v>2521</v>
      </c>
      <c r="B271" s="56" t="s">
        <v>2933</v>
      </c>
      <c r="C271" s="56" t="s">
        <v>2552</v>
      </c>
      <c r="D271" s="56" t="str">
        <f>Tabla15[[#This Row],[cedula]]&amp;Tabla15[[#This Row],[prog]]&amp;LEFT(Tabla15[[#This Row],[TIPO]],3)</f>
        <v>4021319340801TEM</v>
      </c>
      <c r="E271" s="56" t="str">
        <f>_xlfn.XLOOKUP(Tabla15[[#This Row],[cedula]],Tabla8[Numero Documento],Tabla8[Empleado])</f>
        <v>JEYSA DELAINY BATISTA URBAEZ</v>
      </c>
      <c r="F271" s="56" t="str">
        <f>_xlfn.XLOOKUP(Tabla15[[#This Row],[cedula]],Tabla8[Numero Documento],Tabla8[Cargo])</f>
        <v>COORDINADOR(A) OPERATIVA</v>
      </c>
      <c r="G271" s="56" t="str">
        <f>_xlfn.XLOOKUP(Tabla15[[#This Row],[cedula]],Tabla8[Numero Documento],Tabla8[Lugar de Funciones])</f>
        <v>COMISION NACIONAL DOMINICANA PARA LA UNESCO</v>
      </c>
      <c r="H271" s="107" t="s">
        <v>2743</v>
      </c>
      <c r="I271" s="78">
        <f>_xlfn.XLOOKUP(Tabla15[[#This Row],[cedula]],TCARRERA[CEDULA],TCARRERA[CATEGORIA DEL SERVIDOR],0)</f>
        <v>0</v>
      </c>
      <c r="J27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1" s="56" t="str">
        <f>IF(ISTEXT(Tabla15[[#This Row],[CARRERA]]),Tabla15[[#This Row],[CARRERA]],Tabla15[[#This Row],[STATUS_01]])</f>
        <v>TEMPORALES</v>
      </c>
      <c r="L271" s="72">
        <v>45000</v>
      </c>
      <c r="M271" s="75">
        <v>1148.33</v>
      </c>
      <c r="N271" s="72">
        <v>1368</v>
      </c>
      <c r="O271" s="72">
        <v>1291.5</v>
      </c>
      <c r="P271" s="33">
        <f>Tabla15[[#This Row],[sbruto]]-Tabla15[[#This Row],[ISR]]-Tabla15[[#This Row],[SFS]]-Tabla15[[#This Row],[AFP]]-Tabla15[[#This Row],[sneto]]</f>
        <v>25</v>
      </c>
      <c r="Q271" s="33">
        <v>41167.17</v>
      </c>
      <c r="R271" s="56" t="str">
        <f>_xlfn.XLOOKUP(Tabla15[[#This Row],[cedula]],Tabla8[Numero Documento],Tabla8[Gen])</f>
        <v>F</v>
      </c>
      <c r="S271" s="56" t="str">
        <f>_xlfn.XLOOKUP(Tabla15[[#This Row],[cedula]],Tabla8[Numero Documento],Tabla8[Lugar Funciones Codigo])</f>
        <v>01.83.00.00.00.17</v>
      </c>
      <c r="T271">
        <v>872</v>
      </c>
    </row>
    <row r="272" spans="1:20" hidden="1">
      <c r="A272" s="56" t="s">
        <v>2522</v>
      </c>
      <c r="B272" s="56" t="s">
        <v>1800</v>
      </c>
      <c r="C272" s="56" t="s">
        <v>2552</v>
      </c>
      <c r="D272" s="56" t="str">
        <f>Tabla15[[#This Row],[cedula]]&amp;Tabla15[[#This Row],[prog]]&amp;LEFT(Tabla15[[#This Row],[TIPO]],3)</f>
        <v>2250078643301FIJ</v>
      </c>
      <c r="E272" s="56" t="str">
        <f>_xlfn.XLOOKUP(Tabla15[[#This Row],[cedula]],Tabla8[Numero Documento],Tabla8[Empleado])</f>
        <v>DANIELO CALDERON GENAO</v>
      </c>
      <c r="F272" s="56" t="str">
        <f>_xlfn.XLOOKUP(Tabla15[[#This Row],[cedula]],Tabla8[Numero Documento],Tabla8[Cargo])</f>
        <v>AUXILIAR ADMINISTRATIVO (A)</v>
      </c>
      <c r="G272" s="56" t="str">
        <f>_xlfn.XLOOKUP(Tabla15[[#This Row],[cedula]],Tabla8[Numero Documento],Tabla8[Lugar de Funciones])</f>
        <v>COMISION NACIONAL DOMINICANA PARA LA UNESCO</v>
      </c>
      <c r="H272" s="107" t="s">
        <v>11</v>
      </c>
      <c r="I272" s="78">
        <f>_xlfn.XLOOKUP(Tabla15[[#This Row],[cedula]],TCARRERA[CEDULA],TCARRERA[CATEGORIA DEL SERVIDOR],0)</f>
        <v>0</v>
      </c>
      <c r="J2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6" t="str">
        <f>IF(ISTEXT(Tabla15[[#This Row],[CARRERA]]),Tabla15[[#This Row],[CARRERA]],Tabla15[[#This Row],[STATUS_01]])</f>
        <v>FIJO</v>
      </c>
      <c r="L272" s="72">
        <v>25000</v>
      </c>
      <c r="M272" s="75">
        <v>0</v>
      </c>
      <c r="N272" s="72">
        <v>760</v>
      </c>
      <c r="O272" s="72">
        <v>717.5</v>
      </c>
      <c r="P272" s="33">
        <f>Tabla15[[#This Row],[sbruto]]-Tabla15[[#This Row],[ISR]]-Tabla15[[#This Row],[SFS]]-Tabla15[[#This Row],[AFP]]-Tabla15[[#This Row],[sneto]]</f>
        <v>25</v>
      </c>
      <c r="Q272" s="33">
        <v>23497.5</v>
      </c>
      <c r="R272" s="56" t="str">
        <f>_xlfn.XLOOKUP(Tabla15[[#This Row],[cedula]],Tabla8[Numero Documento],Tabla8[Gen])</f>
        <v>M</v>
      </c>
      <c r="S272" s="56" t="str">
        <f>_xlfn.XLOOKUP(Tabla15[[#This Row],[cedula]],Tabla8[Numero Documento],Tabla8[Lugar Funciones Codigo])</f>
        <v>01.83.00.00.00.17</v>
      </c>
      <c r="T272">
        <v>70</v>
      </c>
    </row>
    <row r="273" spans="1:20" hidden="1">
      <c r="A273" s="56" t="s">
        <v>2522</v>
      </c>
      <c r="B273" s="56" t="s">
        <v>1951</v>
      </c>
      <c r="C273" s="56" t="s">
        <v>2552</v>
      </c>
      <c r="D273" s="56" t="str">
        <f>Tabla15[[#This Row],[cedula]]&amp;Tabla15[[#This Row],[prog]]&amp;LEFT(Tabla15[[#This Row],[TIPO]],3)</f>
        <v>0011567316201FIJ</v>
      </c>
      <c r="E273" s="56" t="str">
        <f>_xlfn.XLOOKUP(Tabla15[[#This Row],[cedula]],Tabla8[Numero Documento],Tabla8[Empleado])</f>
        <v>RAMON ANTONIO DE LEON RUIZ</v>
      </c>
      <c r="F273" s="56" t="str">
        <f>_xlfn.XLOOKUP(Tabla15[[#This Row],[cedula]],Tabla8[Numero Documento],Tabla8[Cargo])</f>
        <v>CHOFER I</v>
      </c>
      <c r="G273" s="56" t="str">
        <f>_xlfn.XLOOKUP(Tabla15[[#This Row],[cedula]],Tabla8[Numero Documento],Tabla8[Lugar de Funciones])</f>
        <v>COMISION NACIONAL DOMINICANA PARA LA UNESCO</v>
      </c>
      <c r="H273" s="107" t="s">
        <v>11</v>
      </c>
      <c r="I273" s="78">
        <f>_xlfn.XLOOKUP(Tabla15[[#This Row],[cedula]],TCARRERA[CEDULA],TCARRERA[CATEGORIA DEL SERVIDOR],0)</f>
        <v>0</v>
      </c>
      <c r="J27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3" s="56" t="str">
        <f>IF(ISTEXT(Tabla15[[#This Row],[CARRERA]]),Tabla15[[#This Row],[CARRERA]],Tabla15[[#This Row],[STATUS_01]])</f>
        <v>ESTATUTO SIMPLIFICADO</v>
      </c>
      <c r="L273" s="72">
        <v>24000</v>
      </c>
      <c r="M273" s="76">
        <v>0</v>
      </c>
      <c r="N273" s="72">
        <v>729.6</v>
      </c>
      <c r="O273" s="72">
        <v>688.8</v>
      </c>
      <c r="P273" s="33">
        <f>Tabla15[[#This Row],[sbruto]]-Tabla15[[#This Row],[ISR]]-Tabla15[[#This Row],[SFS]]-Tabla15[[#This Row],[AFP]]-Tabla15[[#This Row],[sneto]]</f>
        <v>25.000000000003638</v>
      </c>
      <c r="Q273" s="33">
        <v>22556.6</v>
      </c>
      <c r="R273" s="56" t="str">
        <f>_xlfn.XLOOKUP(Tabla15[[#This Row],[cedula]],Tabla8[Numero Documento],Tabla8[Gen])</f>
        <v>M</v>
      </c>
      <c r="S273" s="56" t="str">
        <f>_xlfn.XLOOKUP(Tabla15[[#This Row],[cedula]],Tabla8[Numero Documento],Tabla8[Lugar Funciones Codigo])</f>
        <v>01.83.00.00.00.17</v>
      </c>
      <c r="T273">
        <v>307</v>
      </c>
    </row>
    <row r="274" spans="1:20" hidden="1">
      <c r="A274" s="56" t="s">
        <v>2522</v>
      </c>
      <c r="B274" s="56" t="s">
        <v>1892</v>
      </c>
      <c r="C274" s="56" t="s">
        <v>2552</v>
      </c>
      <c r="D274" s="56" t="str">
        <f>Tabla15[[#This Row],[cedula]]&amp;Tabla15[[#This Row],[prog]]&amp;LEFT(Tabla15[[#This Row],[TIPO]],3)</f>
        <v>0011146011901FIJ</v>
      </c>
      <c r="E274" s="56" t="str">
        <f>_xlfn.XLOOKUP(Tabla15[[#This Row],[cedula]],Tabla8[Numero Documento],Tabla8[Empleado])</f>
        <v>LICET ALTAGRACIA BRETON MARTINEZ</v>
      </c>
      <c r="F274" s="56" t="str">
        <f>_xlfn.XLOOKUP(Tabla15[[#This Row],[cedula]],Tabla8[Numero Documento],Tabla8[Cargo])</f>
        <v>ENCARGADA DE MAYORDOMIA</v>
      </c>
      <c r="G274" s="56" t="str">
        <f>_xlfn.XLOOKUP(Tabla15[[#This Row],[cedula]],Tabla8[Numero Documento],Tabla8[Lugar de Funciones])</f>
        <v>COMISION NACIONAL DOMINICANA PARA LA UNESCO</v>
      </c>
      <c r="H274" s="107" t="s">
        <v>11</v>
      </c>
      <c r="I274" s="78">
        <f>_xlfn.XLOOKUP(Tabla15[[#This Row],[cedula]],TCARRERA[CEDULA],TCARRERA[CATEGORIA DEL SERVIDOR],0)</f>
        <v>0</v>
      </c>
      <c r="J2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56" t="str">
        <f>IF(ISTEXT(Tabla15[[#This Row],[CARRERA]]),Tabla15[[#This Row],[CARRERA]],Tabla15[[#This Row],[STATUS_01]])</f>
        <v>FIJO</v>
      </c>
      <c r="L274" s="72">
        <v>10000</v>
      </c>
      <c r="M274" s="75">
        <v>0</v>
      </c>
      <c r="N274" s="72">
        <v>304</v>
      </c>
      <c r="O274" s="72">
        <v>287</v>
      </c>
      <c r="P274" s="33">
        <f>Tabla15[[#This Row],[sbruto]]-Tabla15[[#This Row],[ISR]]-Tabla15[[#This Row],[SFS]]-Tabla15[[#This Row],[AFP]]-Tabla15[[#This Row],[sneto]]</f>
        <v>375</v>
      </c>
      <c r="Q274" s="33">
        <v>9034</v>
      </c>
      <c r="R274" s="56" t="str">
        <f>_xlfn.XLOOKUP(Tabla15[[#This Row],[cedula]],Tabla8[Numero Documento],Tabla8[Gen])</f>
        <v>F</v>
      </c>
      <c r="S274" s="56" t="str">
        <f>_xlfn.XLOOKUP(Tabla15[[#This Row],[cedula]],Tabla8[Numero Documento],Tabla8[Lugar Funciones Codigo])</f>
        <v>01.83.00.00.00.17</v>
      </c>
      <c r="T274">
        <v>211</v>
      </c>
    </row>
    <row r="275" spans="1:20" hidden="1">
      <c r="A275" s="56" t="s">
        <v>2521</v>
      </c>
      <c r="B275" s="56" t="s">
        <v>2321</v>
      </c>
      <c r="C275" s="56" t="s">
        <v>2552</v>
      </c>
      <c r="D275" s="56" t="str">
        <f>Tabla15[[#This Row],[cedula]]&amp;Tabla15[[#This Row],[prog]]&amp;LEFT(Tabla15[[#This Row],[TIPO]],3)</f>
        <v>0010265846501TEM</v>
      </c>
      <c r="E275" s="56" t="str">
        <f>_xlfn.XLOOKUP(Tabla15[[#This Row],[cedula]],Tabla8[Numero Documento],Tabla8[Empleado])</f>
        <v>JOSE ALTAGRACIA BAEZ DE LEON</v>
      </c>
      <c r="F275" s="56" t="str">
        <f>_xlfn.XLOOKUP(Tabla15[[#This Row],[cedula]],Tabla8[Numero Documento],Tabla8[Cargo])</f>
        <v>PRESIDENTE</v>
      </c>
      <c r="G275" s="56" t="str">
        <f>_xlfn.XLOOKUP(Tabla15[[#This Row],[cedula]],Tabla8[Numero Documento],Tabla8[Lugar de Funciones])</f>
        <v>COMISION NACIONAL DE ESPECTACULOS PUBLICOS Y RADIOFONIA</v>
      </c>
      <c r="H275" s="107" t="s">
        <v>2743</v>
      </c>
      <c r="I275" s="78">
        <f>_xlfn.XLOOKUP(Tabla15[[#This Row],[cedula]],TCARRERA[CEDULA],TCARRERA[CATEGORIA DEL SERVIDOR],0)</f>
        <v>0</v>
      </c>
      <c r="J2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5" s="56" t="str">
        <f>IF(ISTEXT(Tabla15[[#This Row],[CARRERA]]),Tabla15[[#This Row],[CARRERA]],Tabla15[[#This Row],[STATUS_01]])</f>
        <v>TEMPORALES</v>
      </c>
      <c r="L275" s="72">
        <v>100000</v>
      </c>
      <c r="M275" s="76">
        <v>12105.37</v>
      </c>
      <c r="N275" s="72">
        <v>3040</v>
      </c>
      <c r="O275" s="72">
        <v>2870</v>
      </c>
      <c r="P275" s="33">
        <f>Tabla15[[#This Row],[sbruto]]-Tabla15[[#This Row],[ISR]]-Tabla15[[#This Row],[SFS]]-Tabla15[[#This Row],[AFP]]-Tabla15[[#This Row],[sneto]]</f>
        <v>25</v>
      </c>
      <c r="Q275" s="33">
        <v>81959.63</v>
      </c>
      <c r="R275" s="56" t="str">
        <f>_xlfn.XLOOKUP(Tabla15[[#This Row],[cedula]],Tabla8[Numero Documento],Tabla8[Gen])</f>
        <v>M</v>
      </c>
      <c r="S275" s="56" t="str">
        <f>_xlfn.XLOOKUP(Tabla15[[#This Row],[cedula]],Tabla8[Numero Documento],Tabla8[Lugar Funciones Codigo])</f>
        <v>01.83.00.00.00.18</v>
      </c>
      <c r="T275">
        <v>887</v>
      </c>
    </row>
    <row r="276" spans="1:20" hidden="1">
      <c r="A276" s="56" t="s">
        <v>2522</v>
      </c>
      <c r="B276" s="56" t="s">
        <v>1303</v>
      </c>
      <c r="C276" s="56" t="s">
        <v>2556</v>
      </c>
      <c r="D276" s="56" t="str">
        <f>Tabla15[[#This Row],[cedula]]&amp;Tabla15[[#This Row],[prog]]&amp;LEFT(Tabla15[[#This Row],[TIPO]],3)</f>
        <v>0110001393513FIJ</v>
      </c>
      <c r="E276" s="56" t="str">
        <f>_xlfn.XLOOKUP(Tabla15[[#This Row],[cedula]],Tabla8[Numero Documento],Tabla8[Empleado])</f>
        <v>ARIANNY JACKELINE CARRASCO CESPEDES</v>
      </c>
      <c r="F276" s="56" t="str">
        <f>_xlfn.XLOOKUP(Tabla15[[#This Row],[cedula]],Tabla8[Numero Documento],Tabla8[Cargo])</f>
        <v>COORDINADOR (A) DE COMPENSACION Y BENEFICIOS</v>
      </c>
      <c r="G276" s="56" t="str">
        <f>_xlfn.XLOOKUP(Tabla15[[#This Row],[cedula]],Tabla8[Numero Documento],Tabla8[Lugar de Funciones])</f>
        <v>COMISION NACIONAL DE ESPECTACULOS PUBLICOS Y RADIOFONIA</v>
      </c>
      <c r="H276" s="107" t="s">
        <v>11</v>
      </c>
      <c r="I276" s="78" t="str">
        <f>_xlfn.XLOOKUP(Tabla15[[#This Row],[cedula]],TCARRERA[CEDULA],TCARRERA[CATEGORIA DEL SERVIDOR],0)</f>
        <v>CARRERA ADMINISTRATIVA</v>
      </c>
      <c r="J2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6" t="str">
        <f>IF(ISTEXT(Tabla15[[#This Row],[CARRERA]]),Tabla15[[#This Row],[CARRERA]],Tabla15[[#This Row],[STATUS_01]])</f>
        <v>CARRERA ADMINISTRATIVA</v>
      </c>
      <c r="L276" s="72">
        <v>65000</v>
      </c>
      <c r="M276" s="75">
        <v>4427.58</v>
      </c>
      <c r="N276" s="72">
        <v>1976</v>
      </c>
      <c r="O276" s="72">
        <v>1865.5</v>
      </c>
      <c r="P276" s="33">
        <f>Tabla15[[#This Row],[sbruto]]-Tabla15[[#This Row],[ISR]]-Tabla15[[#This Row],[SFS]]-Tabla15[[#This Row],[AFP]]-Tabla15[[#This Row],[sneto]]</f>
        <v>3959</v>
      </c>
      <c r="Q276" s="33">
        <v>52771.92</v>
      </c>
      <c r="R276" s="56" t="str">
        <f>_xlfn.XLOOKUP(Tabla15[[#This Row],[cedula]],Tabla8[Numero Documento],Tabla8[Gen])</f>
        <v>F</v>
      </c>
      <c r="S276" s="56" t="str">
        <f>_xlfn.XLOOKUP(Tabla15[[#This Row],[cedula]],Tabla8[Numero Documento],Tabla8[Lugar Funciones Codigo])</f>
        <v>01.83.00.00.00.18</v>
      </c>
      <c r="T276">
        <v>509</v>
      </c>
    </row>
    <row r="277" spans="1:20" hidden="1">
      <c r="A277" s="56" t="s">
        <v>2522</v>
      </c>
      <c r="B277" s="56" t="s">
        <v>2135</v>
      </c>
      <c r="C277" s="56" t="s">
        <v>2556</v>
      </c>
      <c r="D277" s="56" t="str">
        <f>Tabla15[[#This Row],[cedula]]&amp;Tabla15[[#This Row],[prog]]&amp;LEFT(Tabla15[[#This Row],[TIPO]],3)</f>
        <v>0710025571513FIJ</v>
      </c>
      <c r="E277" s="56" t="str">
        <f>_xlfn.XLOOKUP(Tabla15[[#This Row],[cedula]],Tabla8[Numero Documento],Tabla8[Empleado])</f>
        <v>FERMINA MOSQUEA GARCIA</v>
      </c>
      <c r="F277" s="56" t="str">
        <f>_xlfn.XLOOKUP(Tabla15[[#This Row],[cedula]],Tabla8[Numero Documento],Tabla8[Cargo])</f>
        <v>ASISTENTE</v>
      </c>
      <c r="G277" s="56" t="str">
        <f>_xlfn.XLOOKUP(Tabla15[[#This Row],[cedula]],Tabla8[Numero Documento],Tabla8[Lugar de Funciones])</f>
        <v>COMISION NACIONAL DE ESPECTACULOS PUBLICOS Y RADIOFONIA</v>
      </c>
      <c r="H277" s="107" t="s">
        <v>11</v>
      </c>
      <c r="I277" s="78">
        <f>_xlfn.XLOOKUP(Tabla15[[#This Row],[cedula]],TCARRERA[CEDULA],TCARRERA[CATEGORIA DEL SERVIDOR],0)</f>
        <v>0</v>
      </c>
      <c r="J2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6" t="str">
        <f>IF(ISTEXT(Tabla15[[#This Row],[CARRERA]]),Tabla15[[#This Row],[CARRERA]],Tabla15[[#This Row],[STATUS_01]])</f>
        <v>FIJO</v>
      </c>
      <c r="L277" s="72">
        <v>55000</v>
      </c>
      <c r="M277" s="76">
        <v>2323.06</v>
      </c>
      <c r="N277" s="72">
        <v>1672</v>
      </c>
      <c r="O277" s="72">
        <v>1578.5</v>
      </c>
      <c r="P277" s="33">
        <f>Tabla15[[#This Row],[sbruto]]-Tabla15[[#This Row],[ISR]]-Tabla15[[#This Row],[SFS]]-Tabla15[[#This Row],[AFP]]-Tabla15[[#This Row],[sneto]]</f>
        <v>3598.4500000000044</v>
      </c>
      <c r="Q277" s="33">
        <v>45827.99</v>
      </c>
      <c r="R277" s="56" t="str">
        <f>_xlfn.XLOOKUP(Tabla15[[#This Row],[cedula]],Tabla8[Numero Documento],Tabla8[Gen])</f>
        <v>F</v>
      </c>
      <c r="S277" s="56" t="str">
        <f>_xlfn.XLOOKUP(Tabla15[[#This Row],[cedula]],Tabla8[Numero Documento],Tabla8[Lugar Funciones Codigo])</f>
        <v>01.83.00.00.00.18</v>
      </c>
      <c r="T277">
        <v>570</v>
      </c>
    </row>
    <row r="278" spans="1:20" hidden="1">
      <c r="A278" s="56" t="s">
        <v>2521</v>
      </c>
      <c r="B278" s="56" t="s">
        <v>2868</v>
      </c>
      <c r="C278" s="56" t="s">
        <v>2552</v>
      </c>
      <c r="D278" s="56" t="str">
        <f>Tabla15[[#This Row],[cedula]]&amp;Tabla15[[#This Row],[prog]]&amp;LEFT(Tabla15[[#This Row],[TIPO]],3)</f>
        <v>0010409524501TEM</v>
      </c>
      <c r="E278" s="56" t="str">
        <f>_xlfn.XLOOKUP(Tabla15[[#This Row],[cedula]],Tabla8[Numero Documento],Tabla8[Empleado])</f>
        <v>CEFERINO PEÑA DE LOS SANTOS</v>
      </c>
      <c r="F278" s="56" t="str">
        <f>_xlfn.XLOOKUP(Tabla15[[#This Row],[cedula]],Tabla8[Numero Documento],Tabla8[Cargo])</f>
        <v>ANALISTA LEGAL</v>
      </c>
      <c r="G278" s="56" t="str">
        <f>_xlfn.XLOOKUP(Tabla15[[#This Row],[cedula]],Tabla8[Numero Documento],Tabla8[Lugar de Funciones])</f>
        <v>COMISION NACIONAL DE ESPECTACULOS PUBLICOS Y RADIOFONIA</v>
      </c>
      <c r="H278" s="107" t="s">
        <v>2743</v>
      </c>
      <c r="I278" s="78">
        <f>_xlfn.XLOOKUP(Tabla15[[#This Row],[cedula]],TCARRERA[CEDULA],TCARRERA[CATEGORIA DEL SERVIDOR],0)</f>
        <v>0</v>
      </c>
      <c r="J2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8" s="56" t="str">
        <f>IF(ISTEXT(Tabla15[[#This Row],[CARRERA]]),Tabla15[[#This Row],[CARRERA]],Tabla15[[#This Row],[STATUS_01]])</f>
        <v>TEMPORALES</v>
      </c>
      <c r="L278" s="72">
        <v>50000</v>
      </c>
      <c r="M278" s="75">
        <v>1854</v>
      </c>
      <c r="N278" s="75">
        <v>1520</v>
      </c>
      <c r="O278" s="75">
        <v>1435</v>
      </c>
      <c r="P278" s="33">
        <f>Tabla15[[#This Row],[sbruto]]-Tabla15[[#This Row],[ISR]]-Tabla15[[#This Row],[SFS]]-Tabla15[[#This Row],[AFP]]-Tabla15[[#This Row],[sneto]]</f>
        <v>3071</v>
      </c>
      <c r="Q278" s="33">
        <v>42120</v>
      </c>
      <c r="R278" s="56" t="str">
        <f>_xlfn.XLOOKUP(Tabla15[[#This Row],[cedula]],Tabla8[Numero Documento],Tabla8[Gen])</f>
        <v>M</v>
      </c>
      <c r="S278" s="56" t="str">
        <f>_xlfn.XLOOKUP(Tabla15[[#This Row],[cedula]],Tabla8[Numero Documento],Tabla8[Lugar Funciones Codigo])</f>
        <v>01.83.00.00.00.18</v>
      </c>
      <c r="T278">
        <v>807</v>
      </c>
    </row>
    <row r="279" spans="1:20" hidden="1">
      <c r="A279" s="56" t="s">
        <v>2522</v>
      </c>
      <c r="B279" s="56" t="s">
        <v>2145</v>
      </c>
      <c r="C279" s="56" t="s">
        <v>2556</v>
      </c>
      <c r="D279" s="56" t="str">
        <f>Tabla15[[#This Row],[cedula]]&amp;Tabla15[[#This Row],[prog]]&amp;LEFT(Tabla15[[#This Row],[TIPO]],3)</f>
        <v>0010056087913FIJ</v>
      </c>
      <c r="E279" s="56" t="str">
        <f>_xlfn.XLOOKUP(Tabla15[[#This Row],[cedula]],Tabla8[Numero Documento],Tabla8[Empleado])</f>
        <v>GERMAN ANTONIO MARTINEZ TRONCOSO</v>
      </c>
      <c r="F279" s="56" t="str">
        <f>_xlfn.XLOOKUP(Tabla15[[#This Row],[cedula]],Tabla8[Numero Documento],Tabla8[Cargo])</f>
        <v>VICE PRESIDENTE</v>
      </c>
      <c r="G279" s="56" t="str">
        <f>_xlfn.XLOOKUP(Tabla15[[#This Row],[cedula]],Tabla8[Numero Documento],Tabla8[Lugar de Funciones])</f>
        <v>COMISION NACIONAL DE ESPECTACULOS PUBLICOS Y RADIOFONIA</v>
      </c>
      <c r="H279" s="107" t="s">
        <v>11</v>
      </c>
      <c r="I279" s="78">
        <f>_xlfn.XLOOKUP(Tabla15[[#This Row],[cedula]],TCARRERA[CEDULA],TCARRERA[CATEGORIA DEL SERVIDOR],0)</f>
        <v>0</v>
      </c>
      <c r="J27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6" t="str">
        <f>IF(ISTEXT(Tabla15[[#This Row],[CARRERA]]),Tabla15[[#This Row],[CARRERA]],Tabla15[[#This Row],[STATUS_01]])</f>
        <v>FIJO</v>
      </c>
      <c r="L279" s="72">
        <v>39645</v>
      </c>
      <c r="M279" s="75">
        <v>392.55</v>
      </c>
      <c r="N279" s="72">
        <v>1205.21</v>
      </c>
      <c r="O279" s="72">
        <v>1137.81</v>
      </c>
      <c r="P279" s="33">
        <f>Tabla15[[#This Row],[sbruto]]-Tabla15[[#This Row],[ISR]]-Tabla15[[#This Row],[SFS]]-Tabla15[[#This Row],[AFP]]-Tabla15[[#This Row],[sneto]]</f>
        <v>25</v>
      </c>
      <c r="Q279" s="33">
        <v>36884.43</v>
      </c>
      <c r="R279" s="56" t="str">
        <f>_xlfn.XLOOKUP(Tabla15[[#This Row],[cedula]],Tabla8[Numero Documento],Tabla8[Gen])</f>
        <v>M</v>
      </c>
      <c r="S279" s="56" t="str">
        <f>_xlfn.XLOOKUP(Tabla15[[#This Row],[cedula]],Tabla8[Numero Documento],Tabla8[Lugar Funciones Codigo])</f>
        <v>01.83.00.00.00.18</v>
      </c>
      <c r="T279">
        <v>582</v>
      </c>
    </row>
    <row r="280" spans="1:20" hidden="1">
      <c r="A280" s="56" t="s">
        <v>2521</v>
      </c>
      <c r="B280" s="56" t="s">
        <v>2980</v>
      </c>
      <c r="C280" s="56" t="s">
        <v>2552</v>
      </c>
      <c r="D280" s="56" t="str">
        <f>Tabla15[[#This Row],[cedula]]&amp;Tabla15[[#This Row],[prog]]&amp;LEFT(Tabla15[[#This Row],[TIPO]],3)</f>
        <v>0011337882201TEM</v>
      </c>
      <c r="E280" s="56" t="str">
        <f>_xlfn.XLOOKUP(Tabla15[[#This Row],[cedula]],Tabla8[Numero Documento],Tabla8[Empleado])</f>
        <v>KENIA EUDOSIA MALENA MARTINEZ</v>
      </c>
      <c r="F280" s="56" t="str">
        <f>_xlfn.XLOOKUP(Tabla15[[#This Row],[cedula]],Tabla8[Numero Documento],Tabla8[Cargo])</f>
        <v>TECNICO DE COMUNICACIONES</v>
      </c>
      <c r="G280" s="56" t="str">
        <f>_xlfn.XLOOKUP(Tabla15[[#This Row],[cedula]],Tabla8[Numero Documento],Tabla8[Lugar de Funciones])</f>
        <v>COMISION NACIONAL DE ESPECTACULOS PUBLICOS Y RADIOFONIA</v>
      </c>
      <c r="H280" s="107" t="s">
        <v>2743</v>
      </c>
      <c r="I280" s="78">
        <f>_xlfn.XLOOKUP(Tabla15[[#This Row],[cedula]],TCARRERA[CEDULA],TCARRERA[CATEGORIA DEL SERVIDOR],0)</f>
        <v>0</v>
      </c>
      <c r="J28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0" s="56" t="str">
        <f>IF(ISTEXT(Tabla15[[#This Row],[CARRERA]]),Tabla15[[#This Row],[CARRERA]],Tabla15[[#This Row],[STATUS_01]])</f>
        <v>TEMPORALES</v>
      </c>
      <c r="L280" s="72">
        <v>36000</v>
      </c>
      <c r="M280" s="72">
        <v>0</v>
      </c>
      <c r="N280" s="72">
        <v>1094.4000000000001</v>
      </c>
      <c r="O280" s="72">
        <v>1033.2</v>
      </c>
      <c r="P280" s="33">
        <f>Tabla15[[#This Row],[sbruto]]-Tabla15[[#This Row],[ISR]]-Tabla15[[#This Row],[SFS]]-Tabla15[[#This Row],[AFP]]-Tabla15[[#This Row],[sneto]]</f>
        <v>1151</v>
      </c>
      <c r="Q280" s="33">
        <v>32721.4</v>
      </c>
      <c r="R280" s="56" t="str">
        <f>_xlfn.XLOOKUP(Tabla15[[#This Row],[cedula]],Tabla8[Numero Documento],Tabla8[Gen])</f>
        <v>F</v>
      </c>
      <c r="S280" s="56" t="str">
        <f>_xlfn.XLOOKUP(Tabla15[[#This Row],[cedula]],Tabla8[Numero Documento],Tabla8[Lugar Funciones Codigo])</f>
        <v>01.83.00.00.00.18</v>
      </c>
      <c r="T280">
        <v>913</v>
      </c>
    </row>
    <row r="281" spans="1:20" hidden="1">
      <c r="A281" s="56" t="s">
        <v>2521</v>
      </c>
      <c r="B281" s="56" t="s">
        <v>2283</v>
      </c>
      <c r="C281" s="56" t="s">
        <v>2552</v>
      </c>
      <c r="D281" s="56" t="str">
        <f>Tabla15[[#This Row],[cedula]]&amp;Tabla15[[#This Row],[prog]]&amp;LEFT(Tabla15[[#This Row],[TIPO]],3)</f>
        <v>0010389462201TEM</v>
      </c>
      <c r="E281" s="56" t="str">
        <f>_xlfn.XLOOKUP(Tabla15[[#This Row],[cedula]],Tabla8[Numero Documento],Tabla8[Empleado])</f>
        <v>ANTONIO JIMENEZ</v>
      </c>
      <c r="F281" s="56" t="str">
        <f>_xlfn.XLOOKUP(Tabla15[[#This Row],[cedula]],Tabla8[Numero Documento],Tabla8[Cargo])</f>
        <v>INSPECTOR DE ESP. PUBLICO</v>
      </c>
      <c r="G281" s="56" t="str">
        <f>_xlfn.XLOOKUP(Tabla15[[#This Row],[cedula]],Tabla8[Numero Documento],Tabla8[Lugar de Funciones])</f>
        <v>COMISION NACIONAL DE ESPECTACULOS PUBLICOS Y RADIOFONIA</v>
      </c>
      <c r="H281" s="107" t="s">
        <v>2743</v>
      </c>
      <c r="I281" s="78">
        <f>_xlfn.XLOOKUP(Tabla15[[#This Row],[cedula]],TCARRERA[CEDULA],TCARRERA[CATEGORIA DEL SERVIDOR],0)</f>
        <v>0</v>
      </c>
      <c r="J2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81" s="56" t="str">
        <f>IF(ISTEXT(Tabla15[[#This Row],[CARRERA]]),Tabla15[[#This Row],[CARRERA]],Tabla15[[#This Row],[STATUS_01]])</f>
        <v>TEMPORALES</v>
      </c>
      <c r="L281" s="72">
        <v>35000</v>
      </c>
      <c r="M281" s="75">
        <v>0</v>
      </c>
      <c r="N281" s="72">
        <v>1064</v>
      </c>
      <c r="O281" s="72">
        <v>1004.5</v>
      </c>
      <c r="P281" s="33">
        <f>Tabla15[[#This Row],[sbruto]]-Tabla15[[#This Row],[ISR]]-Tabla15[[#This Row],[SFS]]-Tabla15[[#This Row],[AFP]]-Tabla15[[#This Row],[sneto]]</f>
        <v>25</v>
      </c>
      <c r="Q281" s="33">
        <v>32906.5</v>
      </c>
      <c r="R281" s="56" t="str">
        <f>_xlfn.XLOOKUP(Tabla15[[#This Row],[cedula]],Tabla8[Numero Documento],Tabla8[Gen])</f>
        <v>M</v>
      </c>
      <c r="S281" s="56" t="str">
        <f>_xlfn.XLOOKUP(Tabla15[[#This Row],[cedula]],Tabla8[Numero Documento],Tabla8[Lugar Funciones Codigo])</f>
        <v>01.83.00.00.00.18</v>
      </c>
      <c r="T281">
        <v>791</v>
      </c>
    </row>
    <row r="282" spans="1:20" hidden="1">
      <c r="A282" s="56" t="s">
        <v>2522</v>
      </c>
      <c r="B282" s="56" t="s">
        <v>1323</v>
      </c>
      <c r="C282" s="56" t="s">
        <v>2556</v>
      </c>
      <c r="D282" s="56" t="str">
        <f>Tabla15[[#This Row],[cedula]]&amp;Tabla15[[#This Row],[prog]]&amp;LEFT(Tabla15[[#This Row],[TIPO]],3)</f>
        <v>0011125142713FIJ</v>
      </c>
      <c r="E282" s="56" t="str">
        <f>_xlfn.XLOOKUP(Tabla15[[#This Row],[cedula]],Tabla8[Numero Documento],Tabla8[Empleado])</f>
        <v>JUANA IVELISSE ROMERO ZORRILLA</v>
      </c>
      <c r="F282" s="56" t="str">
        <f>_xlfn.XLOOKUP(Tabla15[[#This Row],[cedula]],Tabla8[Numero Documento],Tabla8[Cargo])</f>
        <v>SECRETARIO (A)</v>
      </c>
      <c r="G282" s="56" t="str">
        <f>_xlfn.XLOOKUP(Tabla15[[#This Row],[cedula]],Tabla8[Numero Documento],Tabla8[Lugar de Funciones])</f>
        <v>COMISION NACIONAL DE ESPECTACULOS PUBLICOS Y RADIOFONIA</v>
      </c>
      <c r="H282" s="107" t="s">
        <v>11</v>
      </c>
      <c r="I282" s="78" t="str">
        <f>_xlfn.XLOOKUP(Tabla15[[#This Row],[cedula]],TCARRERA[CEDULA],TCARRERA[CATEGORIA DEL SERVIDOR],0)</f>
        <v>CARRERA ADMINISTRATIVA</v>
      </c>
      <c r="J2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6" t="str">
        <f>IF(ISTEXT(Tabla15[[#This Row],[CARRERA]]),Tabla15[[#This Row],[CARRERA]],Tabla15[[#This Row],[STATUS_01]])</f>
        <v>CARRERA ADMINISTRATIVA</v>
      </c>
      <c r="L282" s="72">
        <v>35000</v>
      </c>
      <c r="M282" s="75">
        <v>0</v>
      </c>
      <c r="N282" s="72">
        <v>1064</v>
      </c>
      <c r="O282" s="72">
        <v>1004.5</v>
      </c>
      <c r="P282" s="33">
        <f>Tabla15[[#This Row],[sbruto]]-Tabla15[[#This Row],[ISR]]-Tabla15[[#This Row],[SFS]]-Tabla15[[#This Row],[AFP]]-Tabla15[[#This Row],[sneto]]</f>
        <v>3998.4500000000007</v>
      </c>
      <c r="Q282" s="33">
        <v>28933.05</v>
      </c>
      <c r="R282" s="56" t="str">
        <f>_xlfn.XLOOKUP(Tabla15[[#This Row],[cedula]],Tabla8[Numero Documento],Tabla8[Gen])</f>
        <v>F</v>
      </c>
      <c r="S282" s="56" t="str">
        <f>_xlfn.XLOOKUP(Tabla15[[#This Row],[cedula]],Tabla8[Numero Documento],Tabla8[Lugar Funciones Codigo])</f>
        <v>01.83.00.00.00.18</v>
      </c>
      <c r="T282">
        <v>632</v>
      </c>
    </row>
    <row r="283" spans="1:20" hidden="1">
      <c r="A283" s="56" t="s">
        <v>2522</v>
      </c>
      <c r="B283" s="56" t="s">
        <v>2705</v>
      </c>
      <c r="C283" s="56" t="s">
        <v>2556</v>
      </c>
      <c r="D283" s="56" t="str">
        <f>Tabla15[[#This Row],[cedula]]&amp;Tabla15[[#This Row],[prog]]&amp;LEFT(Tabla15[[#This Row],[TIPO]],3)</f>
        <v>0011643231113FIJ</v>
      </c>
      <c r="E283" s="56" t="str">
        <f>_xlfn.XLOOKUP(Tabla15[[#This Row],[cedula]],Tabla8[Numero Documento],Tabla8[Empleado])</f>
        <v>YANINKA YANIRA BATISTA VENTURA</v>
      </c>
      <c r="F283" s="56" t="str">
        <f>_xlfn.XLOOKUP(Tabla15[[#This Row],[cedula]],Tabla8[Numero Documento],Tabla8[Cargo])</f>
        <v>SECRETARIA</v>
      </c>
      <c r="G283" s="56" t="str">
        <f>_xlfn.XLOOKUP(Tabla15[[#This Row],[cedula]],Tabla8[Numero Documento],Tabla8[Lugar de Funciones])</f>
        <v>COMISION NACIONAL DE ESPECTACULOS PUBLICOS Y RADIOFONIA</v>
      </c>
      <c r="H283" s="107" t="s">
        <v>11</v>
      </c>
      <c r="I283" s="78">
        <f>_xlfn.XLOOKUP(Tabla15[[#This Row],[cedula]],TCARRERA[CEDULA],TCARRERA[CATEGORIA DEL SERVIDOR],0)</f>
        <v>0</v>
      </c>
      <c r="J2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6" t="str">
        <f>IF(ISTEXT(Tabla15[[#This Row],[CARRERA]]),Tabla15[[#This Row],[CARRERA]],Tabla15[[#This Row],[STATUS_01]])</f>
        <v>ESTATUTO SIMPLIFICADO</v>
      </c>
      <c r="L283" s="72">
        <v>30000</v>
      </c>
      <c r="M283" s="75">
        <v>0</v>
      </c>
      <c r="N283" s="72">
        <v>912</v>
      </c>
      <c r="O283" s="72">
        <v>861</v>
      </c>
      <c r="P283" s="33">
        <f>Tabla15[[#This Row],[sbruto]]-Tabla15[[#This Row],[ISR]]-Tabla15[[#This Row],[SFS]]-Tabla15[[#This Row],[AFP]]-Tabla15[[#This Row],[sneto]]</f>
        <v>2071</v>
      </c>
      <c r="Q283" s="33">
        <v>26156</v>
      </c>
      <c r="R283" s="56" t="str">
        <f>_xlfn.XLOOKUP(Tabla15[[#This Row],[cedula]],Tabla8[Numero Documento],Tabla8[Gen])</f>
        <v>F</v>
      </c>
      <c r="S283" s="56" t="str">
        <f>_xlfn.XLOOKUP(Tabla15[[#This Row],[cedula]],Tabla8[Numero Documento],Tabla8[Lugar Funciones Codigo])</f>
        <v>01.83.00.00.00.18</v>
      </c>
      <c r="T283">
        <v>750</v>
      </c>
    </row>
    <row r="284" spans="1:20" hidden="1">
      <c r="A284" s="56" t="s">
        <v>2522</v>
      </c>
      <c r="B284" s="56" t="s">
        <v>2101</v>
      </c>
      <c r="C284" s="56" t="s">
        <v>2556</v>
      </c>
      <c r="D284" s="56" t="str">
        <f>Tabla15[[#This Row],[cedula]]&amp;Tabla15[[#This Row],[prog]]&amp;LEFT(Tabla15[[#This Row],[TIPO]],3)</f>
        <v>0010239279213FIJ</v>
      </c>
      <c r="E284" s="56" t="str">
        <f>_xlfn.XLOOKUP(Tabla15[[#This Row],[cedula]],Tabla8[Numero Documento],Tabla8[Empleado])</f>
        <v>CARLOS ORTIZ PEREZ</v>
      </c>
      <c r="F284" s="56" t="str">
        <f>_xlfn.XLOOKUP(Tabla15[[#This Row],[cedula]],Tabla8[Numero Documento],Tabla8[Cargo])</f>
        <v>MIEMBRO</v>
      </c>
      <c r="G284" s="56" t="str">
        <f>_xlfn.XLOOKUP(Tabla15[[#This Row],[cedula]],Tabla8[Numero Documento],Tabla8[Lugar de Funciones])</f>
        <v>COMISION NACIONAL DE ESPECTACULOS PUBLICOS Y RADIOFONIA</v>
      </c>
      <c r="H284" s="107" t="s">
        <v>11</v>
      </c>
      <c r="I284" s="78">
        <f>_xlfn.XLOOKUP(Tabla15[[#This Row],[cedula]],TCARRERA[CEDULA],TCARRERA[CATEGORIA DEL SERVIDOR],0)</f>
        <v>0</v>
      </c>
      <c r="J2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6" t="str">
        <f>IF(ISTEXT(Tabla15[[#This Row],[CARRERA]]),Tabla15[[#This Row],[CARRERA]],Tabla15[[#This Row],[STATUS_01]])</f>
        <v>FIJO</v>
      </c>
      <c r="L284" s="72">
        <v>27300</v>
      </c>
      <c r="M284" s="75">
        <v>0</v>
      </c>
      <c r="N284" s="72">
        <v>829.92</v>
      </c>
      <c r="O284" s="72">
        <v>783.51</v>
      </c>
      <c r="P284" s="33">
        <f>Tabla15[[#This Row],[sbruto]]-Tabla15[[#This Row],[ISR]]-Tabla15[[#This Row],[SFS]]-Tabla15[[#This Row],[AFP]]-Tabla15[[#This Row],[sneto]]</f>
        <v>25.000000000003638</v>
      </c>
      <c r="Q284" s="33">
        <v>25661.57</v>
      </c>
      <c r="R284" s="56" t="str">
        <f>_xlfn.XLOOKUP(Tabla15[[#This Row],[cedula]],Tabla8[Numero Documento],Tabla8[Gen])</f>
        <v>M</v>
      </c>
      <c r="S284" s="56" t="str">
        <f>_xlfn.XLOOKUP(Tabla15[[#This Row],[cedula]],Tabla8[Numero Documento],Tabla8[Lugar Funciones Codigo])</f>
        <v>01.83.00.00.00.18</v>
      </c>
      <c r="T284">
        <v>521</v>
      </c>
    </row>
    <row r="285" spans="1:20" hidden="1">
      <c r="A285" s="56" t="s">
        <v>2522</v>
      </c>
      <c r="B285" s="56" t="s">
        <v>2092</v>
      </c>
      <c r="C285" s="56" t="s">
        <v>2556</v>
      </c>
      <c r="D285" s="56" t="str">
        <f>Tabla15[[#This Row],[cedula]]&amp;Tabla15[[#This Row],[prog]]&amp;LEFT(Tabla15[[#This Row],[TIPO]],3)</f>
        <v>0011791651013FIJ</v>
      </c>
      <c r="E285" s="56" t="str">
        <f>_xlfn.XLOOKUP(Tabla15[[#This Row],[cedula]],Tabla8[Numero Documento],Tabla8[Empleado])</f>
        <v>ANGELY KATIUSCA BAEZ FELIZ</v>
      </c>
      <c r="F285" s="56" t="str">
        <f>_xlfn.XLOOKUP(Tabla15[[#This Row],[cedula]],Tabla8[Numero Documento],Tabla8[Cargo])</f>
        <v>MIEMBRO</v>
      </c>
      <c r="G285" s="56" t="str">
        <f>_xlfn.XLOOKUP(Tabla15[[#This Row],[cedula]],Tabla8[Numero Documento],Tabla8[Lugar de Funciones])</f>
        <v>COMISION NACIONAL DE ESPECTACULOS PUBLICOS Y RADIOFONIA</v>
      </c>
      <c r="H285" s="107" t="s">
        <v>11</v>
      </c>
      <c r="I285" s="78">
        <f>_xlfn.XLOOKUP(Tabla15[[#This Row],[cedula]],TCARRERA[CEDULA],TCARRERA[CATEGORIA DEL SERVIDOR],0)</f>
        <v>0</v>
      </c>
      <c r="J2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6" t="str">
        <f>IF(ISTEXT(Tabla15[[#This Row],[CARRERA]]),Tabla15[[#This Row],[CARRERA]],Tabla15[[#This Row],[STATUS_01]])</f>
        <v>FIJO</v>
      </c>
      <c r="L285" s="72">
        <v>27205.34</v>
      </c>
      <c r="M285" s="75">
        <v>0</v>
      </c>
      <c r="N285" s="75">
        <v>827.04</v>
      </c>
      <c r="O285" s="75">
        <v>780.79</v>
      </c>
      <c r="P285" s="33">
        <f>Tabla15[[#This Row],[sbruto]]-Tabla15[[#This Row],[ISR]]-Tabla15[[#This Row],[SFS]]-Tabla15[[#This Row],[AFP]]-Tabla15[[#This Row],[sneto]]</f>
        <v>25</v>
      </c>
      <c r="Q285" s="33">
        <v>25572.51</v>
      </c>
      <c r="R285" s="56" t="str">
        <f>_xlfn.XLOOKUP(Tabla15[[#This Row],[cedula]],Tabla8[Numero Documento],Tabla8[Gen])</f>
        <v>F</v>
      </c>
      <c r="S285" s="56" t="str">
        <f>_xlfn.XLOOKUP(Tabla15[[#This Row],[cedula]],Tabla8[Numero Documento],Tabla8[Lugar Funciones Codigo])</f>
        <v>01.83.00.00.00.18</v>
      </c>
      <c r="T285">
        <v>505</v>
      </c>
    </row>
    <row r="286" spans="1:20" hidden="1">
      <c r="A286" s="56" t="s">
        <v>2522</v>
      </c>
      <c r="B286" s="56" t="s">
        <v>2099</v>
      </c>
      <c r="C286" s="56" t="s">
        <v>2556</v>
      </c>
      <c r="D286" s="56" t="str">
        <f>Tabla15[[#This Row],[cedula]]&amp;Tabla15[[#This Row],[prog]]&amp;LEFT(Tabla15[[#This Row],[TIPO]],3)</f>
        <v>0010824559813FIJ</v>
      </c>
      <c r="E286" s="56" t="str">
        <f>_xlfn.XLOOKUP(Tabla15[[#This Row],[cedula]],Tabla8[Numero Documento],Tabla8[Empleado])</f>
        <v>BETTY EUGENIA MENDEZ ACOSTA</v>
      </c>
      <c r="F286" s="56" t="str">
        <f>_xlfn.XLOOKUP(Tabla15[[#This Row],[cedula]],Tabla8[Numero Documento],Tabla8[Cargo])</f>
        <v>AUXILIAR ADMINISTRATIVO (A)</v>
      </c>
      <c r="G286" s="56" t="str">
        <f>_xlfn.XLOOKUP(Tabla15[[#This Row],[cedula]],Tabla8[Numero Documento],Tabla8[Lugar de Funciones])</f>
        <v>COMISION NACIONAL DE ESPECTACULOS PUBLICOS Y RADIOFONIA</v>
      </c>
      <c r="H286" s="107" t="s">
        <v>11</v>
      </c>
      <c r="I286" s="78">
        <f>_xlfn.XLOOKUP(Tabla15[[#This Row],[cedula]],TCARRERA[CEDULA],TCARRERA[CATEGORIA DEL SERVIDOR],0)</f>
        <v>0</v>
      </c>
      <c r="J2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6" t="str">
        <f>IF(ISTEXT(Tabla15[[#This Row],[CARRERA]]),Tabla15[[#This Row],[CARRERA]],Tabla15[[#This Row],[STATUS_01]])</f>
        <v>FIJO</v>
      </c>
      <c r="L286" s="72">
        <v>26250</v>
      </c>
      <c r="M286" s="73">
        <v>0</v>
      </c>
      <c r="N286" s="72">
        <v>798</v>
      </c>
      <c r="O286" s="72">
        <v>753.38</v>
      </c>
      <c r="P286" s="33">
        <f>Tabla15[[#This Row],[sbruto]]-Tabla15[[#This Row],[ISR]]-Tabla15[[#This Row],[SFS]]-Tabla15[[#This Row],[AFP]]-Tabla15[[#This Row],[sneto]]</f>
        <v>25</v>
      </c>
      <c r="Q286" s="33">
        <v>24673.62</v>
      </c>
      <c r="R286" s="56" t="str">
        <f>_xlfn.XLOOKUP(Tabla15[[#This Row],[cedula]],Tabla8[Numero Documento],Tabla8[Gen])</f>
        <v>F</v>
      </c>
      <c r="S286" s="56" t="str">
        <f>_xlfn.XLOOKUP(Tabla15[[#This Row],[cedula]],Tabla8[Numero Documento],Tabla8[Lugar Funciones Codigo])</f>
        <v>01.83.00.00.00.18</v>
      </c>
      <c r="T286">
        <v>514</v>
      </c>
    </row>
    <row r="287" spans="1:20" hidden="1">
      <c r="A287" s="56" t="s">
        <v>2522</v>
      </c>
      <c r="B287" s="56" t="s">
        <v>2742</v>
      </c>
      <c r="C287" s="56" t="s">
        <v>2556</v>
      </c>
      <c r="D287" s="56" t="str">
        <f>Tabla15[[#This Row],[cedula]]&amp;Tabla15[[#This Row],[prog]]&amp;LEFT(Tabla15[[#This Row],[TIPO]],3)</f>
        <v>0011502948013FIJ</v>
      </c>
      <c r="E287" s="56" t="str">
        <f>_xlfn.XLOOKUP(Tabla15[[#This Row],[cedula]],Tabla8[Numero Documento],Tabla8[Empleado])</f>
        <v>HERY SANTIAGO ACOSTA PEREZ</v>
      </c>
      <c r="F287" s="56" t="str">
        <f>_xlfn.XLOOKUP(Tabla15[[#This Row],[cedula]],Tabla8[Numero Documento],Tabla8[Cargo])</f>
        <v>AUXILIAR ADMINISTRATIVO (A)</v>
      </c>
      <c r="G287" s="56" t="str">
        <f>_xlfn.XLOOKUP(Tabla15[[#This Row],[cedula]],Tabla8[Numero Documento],Tabla8[Lugar de Funciones])</f>
        <v>COMISION NACIONAL DE ESPECTACULOS PUBLICOS Y RADIOFONIA</v>
      </c>
      <c r="H287" s="107" t="s">
        <v>11</v>
      </c>
      <c r="I287" s="78">
        <f>_xlfn.XLOOKUP(Tabla15[[#This Row],[cedula]],TCARRERA[CEDULA],TCARRERA[CATEGORIA DEL SERVIDOR],0)</f>
        <v>0</v>
      </c>
      <c r="J2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6" t="str">
        <f>IF(ISTEXT(Tabla15[[#This Row],[CARRERA]]),Tabla15[[#This Row],[CARRERA]],Tabla15[[#This Row],[STATUS_01]])</f>
        <v>FIJO</v>
      </c>
      <c r="L287" s="72">
        <v>25000</v>
      </c>
      <c r="M287" s="75">
        <v>0</v>
      </c>
      <c r="N287" s="72">
        <v>760</v>
      </c>
      <c r="O287" s="72">
        <v>717.5</v>
      </c>
      <c r="P287" s="33">
        <f>Tabla15[[#This Row],[sbruto]]-Tabla15[[#This Row],[ISR]]-Tabla15[[#This Row],[SFS]]-Tabla15[[#This Row],[AFP]]-Tabla15[[#This Row],[sneto]]</f>
        <v>3071</v>
      </c>
      <c r="Q287" s="33">
        <v>20451.5</v>
      </c>
      <c r="R287" s="56" t="str">
        <f>_xlfn.XLOOKUP(Tabla15[[#This Row],[cedula]],Tabla8[Numero Documento],Tabla8[Gen])</f>
        <v>M</v>
      </c>
      <c r="S287" s="56" t="str">
        <f>_xlfn.XLOOKUP(Tabla15[[#This Row],[cedula]],Tabla8[Numero Documento],Tabla8[Lugar Funciones Codigo])</f>
        <v>01.83.00.00.00.18</v>
      </c>
      <c r="T287">
        <v>595</v>
      </c>
    </row>
    <row r="288" spans="1:20" hidden="1">
      <c r="A288" s="56" t="s">
        <v>2522</v>
      </c>
      <c r="B288" s="56" t="s">
        <v>2168</v>
      </c>
      <c r="C288" s="56" t="s">
        <v>2556</v>
      </c>
      <c r="D288" s="56" t="str">
        <f>Tabla15[[#This Row],[cedula]]&amp;Tabla15[[#This Row],[prog]]&amp;LEFT(Tabla15[[#This Row],[TIPO]],3)</f>
        <v>0010881988913FIJ</v>
      </c>
      <c r="E288" s="56" t="str">
        <f>_xlfn.XLOOKUP(Tabla15[[#This Row],[cedula]],Tabla8[Numero Documento],Tabla8[Empleado])</f>
        <v>JOSE ALEXIS ROJAS MARTINEZ</v>
      </c>
      <c r="F288" s="56" t="str">
        <f>_xlfn.XLOOKUP(Tabla15[[#This Row],[cedula]],Tabla8[Numero Documento],Tabla8[Cargo])</f>
        <v>MONITOR B</v>
      </c>
      <c r="G288" s="56" t="str">
        <f>_xlfn.XLOOKUP(Tabla15[[#This Row],[cedula]],Tabla8[Numero Documento],Tabla8[Lugar de Funciones])</f>
        <v>COMISION NACIONAL DE ESPECTACULOS PUBLICOS Y RADIOFONIA</v>
      </c>
      <c r="H288" s="107" t="s">
        <v>11</v>
      </c>
      <c r="I288" s="78">
        <f>_xlfn.XLOOKUP(Tabla15[[#This Row],[cedula]],TCARRERA[CEDULA],TCARRERA[CATEGORIA DEL SERVIDOR],0)</f>
        <v>0</v>
      </c>
      <c r="J288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6" t="str">
        <f>IF(ISTEXT(Tabla15[[#This Row],[CARRERA]]),Tabla15[[#This Row],[CARRERA]],Tabla15[[#This Row],[STATUS_01]])</f>
        <v>FIJO</v>
      </c>
      <c r="L288" s="72">
        <v>25000</v>
      </c>
      <c r="M288" s="76">
        <v>0</v>
      </c>
      <c r="N288" s="72">
        <v>760</v>
      </c>
      <c r="O288" s="72">
        <v>717.5</v>
      </c>
      <c r="P288" s="33">
        <f>Tabla15[[#This Row],[sbruto]]-Tabla15[[#This Row],[ISR]]-Tabla15[[#This Row],[SFS]]-Tabla15[[#This Row],[AFP]]-Tabla15[[#This Row],[sneto]]</f>
        <v>2751</v>
      </c>
      <c r="Q288" s="33">
        <v>20771.5</v>
      </c>
      <c r="R288" s="56" t="str">
        <f>_xlfn.XLOOKUP(Tabla15[[#This Row],[cedula]],Tabla8[Numero Documento],Tabla8[Gen])</f>
        <v>M</v>
      </c>
      <c r="S288" s="56" t="str">
        <f>_xlfn.XLOOKUP(Tabla15[[#This Row],[cedula]],Tabla8[Numero Documento],Tabla8[Lugar Funciones Codigo])</f>
        <v>01.83.00.00.00.18</v>
      </c>
      <c r="T288">
        <v>609</v>
      </c>
    </row>
    <row r="289" spans="1:20" hidden="1">
      <c r="A289" s="56" t="s">
        <v>2522</v>
      </c>
      <c r="B289" s="56" t="s">
        <v>1328</v>
      </c>
      <c r="C289" s="56" t="s">
        <v>2556</v>
      </c>
      <c r="D289" s="56" t="str">
        <f>Tabla15[[#This Row],[cedula]]&amp;Tabla15[[#This Row],[prog]]&amp;LEFT(Tabla15[[#This Row],[TIPO]],3)</f>
        <v>0010497904213FIJ</v>
      </c>
      <c r="E289" s="56" t="str">
        <f>_xlfn.XLOOKUP(Tabla15[[#This Row],[cedula]],Tabla8[Numero Documento],Tabla8[Empleado])</f>
        <v>LUISA ALTAGRACIA MERCADO RODRIGUEZ</v>
      </c>
      <c r="F289" s="56" t="str">
        <f>_xlfn.XLOOKUP(Tabla15[[#This Row],[cedula]],Tabla8[Numero Documento],Tabla8[Cargo])</f>
        <v>RECEPCIONISTA</v>
      </c>
      <c r="G289" s="56" t="str">
        <f>_xlfn.XLOOKUP(Tabla15[[#This Row],[cedula]],Tabla8[Numero Documento],Tabla8[Lugar de Funciones])</f>
        <v>COMISION NACIONAL DE ESPECTACULOS PUBLICOS Y RADIOFONIA</v>
      </c>
      <c r="H289" s="107" t="s">
        <v>11</v>
      </c>
      <c r="I289" s="78" t="str">
        <f>_xlfn.XLOOKUP(Tabla15[[#This Row],[cedula]],TCARRERA[CEDULA],TCARRERA[CATEGORIA DEL SERVIDOR],0)</f>
        <v>CARRERA ADMINISTRATIVA</v>
      </c>
      <c r="J2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6" t="str">
        <f>IF(ISTEXT(Tabla15[[#This Row],[CARRERA]]),Tabla15[[#This Row],[CARRERA]],Tabla15[[#This Row],[STATUS_01]])</f>
        <v>CARRERA ADMINISTRATIVA</v>
      </c>
      <c r="L289" s="72">
        <v>25000</v>
      </c>
      <c r="M289" s="73">
        <v>0</v>
      </c>
      <c r="N289" s="72">
        <v>760</v>
      </c>
      <c r="O289" s="72">
        <v>717.5</v>
      </c>
      <c r="P289" s="33">
        <f>Tabla15[[#This Row],[sbruto]]-Tabla15[[#This Row],[ISR]]-Tabla15[[#This Row],[SFS]]-Tabla15[[#This Row],[AFP]]-Tabla15[[#This Row],[sneto]]</f>
        <v>2862.2299999999996</v>
      </c>
      <c r="Q289" s="33">
        <v>20660.27</v>
      </c>
      <c r="R289" s="56" t="str">
        <f>_xlfn.XLOOKUP(Tabla15[[#This Row],[cedula]],Tabla8[Numero Documento],Tabla8[Gen])</f>
        <v>F</v>
      </c>
      <c r="S289" s="56" t="str">
        <f>_xlfn.XLOOKUP(Tabla15[[#This Row],[cedula]],Tabla8[Numero Documento],Tabla8[Lugar Funciones Codigo])</f>
        <v>01.83.00.00.00.18</v>
      </c>
      <c r="T289">
        <v>655</v>
      </c>
    </row>
    <row r="290" spans="1:20" hidden="1">
      <c r="A290" s="56" t="s">
        <v>2522</v>
      </c>
      <c r="B290" s="56" t="s">
        <v>1344</v>
      </c>
      <c r="C290" s="56" t="s">
        <v>2556</v>
      </c>
      <c r="D290" s="56" t="str">
        <f>Tabla15[[#This Row],[cedula]]&amp;Tabla15[[#This Row],[prog]]&amp;LEFT(Tabla15[[#This Row],[TIPO]],3)</f>
        <v>0120087323813FIJ</v>
      </c>
      <c r="E290" s="56" t="str">
        <f>_xlfn.XLOOKUP(Tabla15[[#This Row],[cedula]],Tabla8[Numero Documento],Tabla8[Empleado])</f>
        <v>ODALIS MATEO FELIZ</v>
      </c>
      <c r="F290" s="56" t="str">
        <f>_xlfn.XLOOKUP(Tabla15[[#This Row],[cedula]],Tabla8[Numero Documento],Tabla8[Cargo])</f>
        <v>SECRETARIA</v>
      </c>
      <c r="G290" s="56" t="str">
        <f>_xlfn.XLOOKUP(Tabla15[[#This Row],[cedula]],Tabla8[Numero Documento],Tabla8[Lugar de Funciones])</f>
        <v>COMISION NACIONAL DE ESPECTACULOS PUBLICOS Y RADIOFONIA</v>
      </c>
      <c r="H290" s="107" t="s">
        <v>11</v>
      </c>
      <c r="I290" s="78" t="str">
        <f>_xlfn.XLOOKUP(Tabla15[[#This Row],[cedula]],TCARRERA[CEDULA],TCARRERA[CATEGORIA DEL SERVIDOR],0)</f>
        <v>CARRERA ADMINISTRATIVA</v>
      </c>
      <c r="J2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0" s="56" t="str">
        <f>IF(ISTEXT(Tabla15[[#This Row],[CARRERA]]),Tabla15[[#This Row],[CARRERA]],Tabla15[[#This Row],[STATUS_01]])</f>
        <v>CARRERA ADMINISTRATIVA</v>
      </c>
      <c r="L290" s="72">
        <v>25000</v>
      </c>
      <c r="M290" s="76">
        <v>0</v>
      </c>
      <c r="N290" s="75">
        <v>760</v>
      </c>
      <c r="O290" s="75">
        <v>717.5</v>
      </c>
      <c r="P290" s="33">
        <f>Tabla15[[#This Row],[sbruto]]-Tabla15[[#This Row],[ISR]]-Tabla15[[#This Row],[SFS]]-Tabla15[[#This Row],[AFP]]-Tabla15[[#This Row],[sneto]]</f>
        <v>2507.3100000000013</v>
      </c>
      <c r="Q290" s="33">
        <v>21015.19</v>
      </c>
      <c r="R290" s="56" t="str">
        <f>_xlfn.XLOOKUP(Tabla15[[#This Row],[cedula]],Tabla8[Numero Documento],Tabla8[Gen])</f>
        <v>M</v>
      </c>
      <c r="S290" s="56" t="str">
        <f>_xlfn.XLOOKUP(Tabla15[[#This Row],[cedula]],Tabla8[Numero Documento],Tabla8[Lugar Funciones Codigo])</f>
        <v>01.83.00.00.00.18</v>
      </c>
      <c r="T290">
        <v>687</v>
      </c>
    </row>
    <row r="291" spans="1:20" hidden="1">
      <c r="A291" s="56" t="s">
        <v>2522</v>
      </c>
      <c r="B291" s="56" t="s">
        <v>2169</v>
      </c>
      <c r="C291" s="56" t="s">
        <v>2556</v>
      </c>
      <c r="D291" s="56" t="str">
        <f>Tabla15[[#This Row],[cedula]]&amp;Tabla15[[#This Row],[prog]]&amp;LEFT(Tabla15[[#This Row],[TIPO]],3)</f>
        <v>0010488203013FIJ</v>
      </c>
      <c r="E291" s="56" t="str">
        <f>_xlfn.XLOOKUP(Tabla15[[#This Row],[cedula]],Tabla8[Numero Documento],Tabla8[Empleado])</f>
        <v>JOSE ANDRES MARTINEZ ACOSTA</v>
      </c>
      <c r="F291" s="56" t="str">
        <f>_xlfn.XLOOKUP(Tabla15[[#This Row],[cedula]],Tabla8[Numero Documento],Tabla8[Cargo])</f>
        <v>CHOFER</v>
      </c>
      <c r="G291" s="56" t="str">
        <f>_xlfn.XLOOKUP(Tabla15[[#This Row],[cedula]],Tabla8[Numero Documento],Tabla8[Lugar de Funciones])</f>
        <v>COMISION NACIONAL DE ESPECTACULOS PUBLICOS Y RADIOFONIA</v>
      </c>
      <c r="H291" s="107" t="s">
        <v>11</v>
      </c>
      <c r="I291" s="78">
        <f>_xlfn.XLOOKUP(Tabla15[[#This Row],[cedula]],TCARRERA[CEDULA],TCARRERA[CATEGORIA DEL SERVIDOR],0)</f>
        <v>0</v>
      </c>
      <c r="J2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1" s="56" t="str">
        <f>IF(ISTEXT(Tabla15[[#This Row],[CARRERA]]),Tabla15[[#This Row],[CARRERA]],Tabla15[[#This Row],[STATUS_01]])</f>
        <v>ESTATUTO SIMPLIFICADO</v>
      </c>
      <c r="L291" s="72">
        <v>20000</v>
      </c>
      <c r="M291" s="73">
        <v>0</v>
      </c>
      <c r="N291" s="72">
        <v>608</v>
      </c>
      <c r="O291" s="72">
        <v>574</v>
      </c>
      <c r="P291" s="33">
        <f>Tabla15[[#This Row],[sbruto]]-Tabla15[[#This Row],[ISR]]-Tabla15[[#This Row],[SFS]]-Tabla15[[#This Row],[AFP]]-Tabla15[[#This Row],[sneto]]</f>
        <v>625</v>
      </c>
      <c r="Q291" s="33">
        <v>18193</v>
      </c>
      <c r="R291" s="56" t="str">
        <f>_xlfn.XLOOKUP(Tabla15[[#This Row],[cedula]],Tabla8[Numero Documento],Tabla8[Gen])</f>
        <v>M</v>
      </c>
      <c r="S291" s="56" t="str">
        <f>_xlfn.XLOOKUP(Tabla15[[#This Row],[cedula]],Tabla8[Numero Documento],Tabla8[Lugar Funciones Codigo])</f>
        <v>01.83.00.00.00.18</v>
      </c>
      <c r="T291">
        <v>610</v>
      </c>
    </row>
    <row r="292" spans="1:20" hidden="1">
      <c r="A292" s="56" t="s">
        <v>2522</v>
      </c>
      <c r="B292" s="56" t="s">
        <v>1336</v>
      </c>
      <c r="C292" s="56" t="s">
        <v>2556</v>
      </c>
      <c r="D292" s="56" t="str">
        <f>Tabla15[[#This Row],[cedula]]&amp;Tabla15[[#This Row],[prog]]&amp;LEFT(Tabla15[[#This Row],[TIPO]],3)</f>
        <v>0011014181913FIJ</v>
      </c>
      <c r="E292" s="56" t="str">
        <f>_xlfn.XLOOKUP(Tabla15[[#This Row],[cedula]],Tabla8[Numero Documento],Tabla8[Empleado])</f>
        <v>MARIA LISET TEJADA MARTINEZ</v>
      </c>
      <c r="F292" s="56" t="str">
        <f>_xlfn.XLOOKUP(Tabla15[[#This Row],[cedula]],Tabla8[Numero Documento],Tabla8[Cargo])</f>
        <v>CONSERJE</v>
      </c>
      <c r="G292" s="56" t="str">
        <f>_xlfn.XLOOKUP(Tabla15[[#This Row],[cedula]],Tabla8[Numero Documento],Tabla8[Lugar de Funciones])</f>
        <v>COMISION NACIONAL DE ESPECTACULOS PUBLICOS Y RADIOFONIA</v>
      </c>
      <c r="H292" s="107" t="s">
        <v>11</v>
      </c>
      <c r="I292" s="78" t="str">
        <f>_xlfn.XLOOKUP(Tabla15[[#This Row],[cedula]],TCARRERA[CEDULA],TCARRERA[CATEGORIA DEL SERVIDOR],0)</f>
        <v>CARRERA ADMINISTRATIVA</v>
      </c>
      <c r="J2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2" s="56" t="str">
        <f>IF(ISTEXT(Tabla15[[#This Row],[CARRERA]]),Tabla15[[#This Row],[CARRERA]],Tabla15[[#This Row],[STATUS_01]])</f>
        <v>CARRERA ADMINISTRATIVA</v>
      </c>
      <c r="L292" s="72">
        <v>20000</v>
      </c>
      <c r="M292" s="73">
        <v>0</v>
      </c>
      <c r="N292" s="72">
        <v>608</v>
      </c>
      <c r="O292" s="72">
        <v>574</v>
      </c>
      <c r="P292" s="33">
        <f>Tabla15[[#This Row],[sbruto]]-Tabla15[[#This Row],[ISR]]-Tabla15[[#This Row],[SFS]]-Tabla15[[#This Row],[AFP]]-Tabla15[[#This Row],[sneto]]</f>
        <v>9978.27</v>
      </c>
      <c r="Q292" s="33">
        <v>8839.73</v>
      </c>
      <c r="R292" s="56" t="str">
        <f>_xlfn.XLOOKUP(Tabla15[[#This Row],[cedula]],Tabla8[Numero Documento],Tabla8[Gen])</f>
        <v>F</v>
      </c>
      <c r="S292" s="56" t="str">
        <f>_xlfn.XLOOKUP(Tabla15[[#This Row],[cedula]],Tabla8[Numero Documento],Tabla8[Lugar Funciones Codigo])</f>
        <v>01.83.00.00.00.18</v>
      </c>
      <c r="T292">
        <v>668</v>
      </c>
    </row>
    <row r="293" spans="1:20" hidden="1">
      <c r="A293" s="56" t="s">
        <v>2522</v>
      </c>
      <c r="B293" s="56" t="s">
        <v>2195</v>
      </c>
      <c r="C293" s="56" t="s">
        <v>2556</v>
      </c>
      <c r="D293" s="56" t="str">
        <f>Tabla15[[#This Row],[cedula]]&amp;Tabla15[[#This Row],[prog]]&amp;LEFT(Tabla15[[#This Row],[TIPO]],3)</f>
        <v>0010301828913FIJ</v>
      </c>
      <c r="E293" s="56" t="str">
        <f>_xlfn.XLOOKUP(Tabla15[[#This Row],[cedula]],Tabla8[Numero Documento],Tabla8[Empleado])</f>
        <v>LEONARDO ESTEVEZ PEREZ</v>
      </c>
      <c r="F293" s="56" t="str">
        <f>_xlfn.XLOOKUP(Tabla15[[#This Row],[cedula]],Tabla8[Numero Documento],Tabla8[Cargo])</f>
        <v>INSPECTOR DE CENSURA</v>
      </c>
      <c r="G293" s="56" t="str">
        <f>_xlfn.XLOOKUP(Tabla15[[#This Row],[cedula]],Tabla8[Numero Documento],Tabla8[Lugar de Funciones])</f>
        <v>COMISION NACIONAL DE ESPECTACULOS PUBLICOS Y RADIOFONIA</v>
      </c>
      <c r="H293" s="107" t="s">
        <v>11</v>
      </c>
      <c r="I293" s="78">
        <f>_xlfn.XLOOKUP(Tabla15[[#This Row],[cedula]],TCARRERA[CEDULA],TCARRERA[CATEGORIA DEL SERVIDOR],0)</f>
        <v>0</v>
      </c>
      <c r="J2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6" t="str">
        <f>IF(ISTEXT(Tabla15[[#This Row],[CARRERA]]),Tabla15[[#This Row],[CARRERA]],Tabla15[[#This Row],[STATUS_01]])</f>
        <v>FIJO</v>
      </c>
      <c r="L293" s="72">
        <v>16500</v>
      </c>
      <c r="M293" s="73">
        <v>0</v>
      </c>
      <c r="N293" s="72">
        <v>501.6</v>
      </c>
      <c r="O293" s="72">
        <v>473.55</v>
      </c>
      <c r="P293" s="33">
        <f>Tabla15[[#This Row],[sbruto]]-Tabla15[[#This Row],[ISR]]-Tabla15[[#This Row],[SFS]]-Tabla15[[#This Row],[AFP]]-Tabla15[[#This Row],[sneto]]</f>
        <v>1997.6200000000008</v>
      </c>
      <c r="Q293" s="33">
        <v>13527.23</v>
      </c>
      <c r="R293" s="56" t="str">
        <f>_xlfn.XLOOKUP(Tabla15[[#This Row],[cedula]],Tabla8[Numero Documento],Tabla8[Gen])</f>
        <v>M</v>
      </c>
      <c r="S293" s="56" t="str">
        <f>_xlfn.XLOOKUP(Tabla15[[#This Row],[cedula]],Tabla8[Numero Documento],Tabla8[Lugar Funciones Codigo])</f>
        <v>01.83.00.00.00.18</v>
      </c>
      <c r="T293">
        <v>645</v>
      </c>
    </row>
    <row r="294" spans="1:20" hidden="1">
      <c r="A294" s="56" t="s">
        <v>2522</v>
      </c>
      <c r="B294" s="56" t="s">
        <v>2158</v>
      </c>
      <c r="C294" s="56" t="s">
        <v>2556</v>
      </c>
      <c r="D294" s="56" t="str">
        <f>Tabla15[[#This Row],[cedula]]&amp;Tabla15[[#This Row],[prog]]&amp;LEFT(Tabla15[[#This Row],[TIPO]],3)</f>
        <v>0010573108713FIJ</v>
      </c>
      <c r="E294" s="56" t="str">
        <f>_xlfn.XLOOKUP(Tabla15[[#This Row],[cedula]],Tabla8[Numero Documento],Tabla8[Empleado])</f>
        <v>IRMA MARIA VASQUEZ UREÑA</v>
      </c>
      <c r="F294" s="56" t="str">
        <f>_xlfn.XLOOKUP(Tabla15[[#This Row],[cedula]],Tabla8[Numero Documento],Tabla8[Cargo])</f>
        <v>MONITOR B</v>
      </c>
      <c r="G294" s="56" t="str">
        <f>_xlfn.XLOOKUP(Tabla15[[#This Row],[cedula]],Tabla8[Numero Documento],Tabla8[Lugar de Funciones])</f>
        <v>COMISION NACIONAL DE ESPECTACULOS PUBLICOS Y RADIOFONIA</v>
      </c>
      <c r="H294" s="107" t="s">
        <v>11</v>
      </c>
      <c r="I294" s="78">
        <f>_xlfn.XLOOKUP(Tabla15[[#This Row],[cedula]],TCARRERA[CEDULA],TCARRERA[CATEGORIA DEL SERVIDOR],0)</f>
        <v>0</v>
      </c>
      <c r="J2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6" t="str">
        <f>IF(ISTEXT(Tabla15[[#This Row],[CARRERA]]),Tabla15[[#This Row],[CARRERA]],Tabla15[[#This Row],[STATUS_01]])</f>
        <v>FIJO</v>
      </c>
      <c r="L294" s="72">
        <v>13200</v>
      </c>
      <c r="M294" s="75">
        <v>0</v>
      </c>
      <c r="N294" s="72">
        <v>401.28</v>
      </c>
      <c r="O294" s="72">
        <v>378.84</v>
      </c>
      <c r="P294" s="33">
        <f>Tabla15[[#This Row],[sbruto]]-Tabla15[[#This Row],[ISR]]-Tabla15[[#This Row],[SFS]]-Tabla15[[#This Row],[AFP]]-Tabla15[[#This Row],[sneto]]</f>
        <v>6530.1999999999989</v>
      </c>
      <c r="Q294" s="33">
        <v>5889.68</v>
      </c>
      <c r="R294" s="56" t="str">
        <f>_xlfn.XLOOKUP(Tabla15[[#This Row],[cedula]],Tabla8[Numero Documento],Tabla8[Gen])</f>
        <v>F</v>
      </c>
      <c r="S294" s="56" t="str">
        <f>_xlfn.XLOOKUP(Tabla15[[#This Row],[cedula]],Tabla8[Numero Documento],Tabla8[Lugar Funciones Codigo])</f>
        <v>01.83.00.00.00.18</v>
      </c>
      <c r="T294">
        <v>598</v>
      </c>
    </row>
    <row r="295" spans="1:20" hidden="1">
      <c r="A295" s="56" t="s">
        <v>2522</v>
      </c>
      <c r="B295" s="56" t="s">
        <v>2152</v>
      </c>
      <c r="C295" s="56" t="s">
        <v>2556</v>
      </c>
      <c r="D295" s="56" t="str">
        <f>Tabla15[[#This Row],[cedula]]&amp;Tabla15[[#This Row],[prog]]&amp;LEFT(Tabla15[[#This Row],[TIPO]],3)</f>
        <v>0011031879713FIJ</v>
      </c>
      <c r="E295" s="56" t="str">
        <f>_xlfn.XLOOKUP(Tabla15[[#This Row],[cedula]],Tabla8[Numero Documento],Tabla8[Empleado])</f>
        <v>GUMERCINDA GONZALEZ</v>
      </c>
      <c r="F295" s="56" t="str">
        <f>_xlfn.XLOOKUP(Tabla15[[#This Row],[cedula]],Tabla8[Numero Documento],Tabla8[Cargo])</f>
        <v>SUPERVISOR (A) DE CINE</v>
      </c>
      <c r="G295" s="56" t="str">
        <f>_xlfn.XLOOKUP(Tabla15[[#This Row],[cedula]],Tabla8[Numero Documento],Tabla8[Lugar de Funciones])</f>
        <v>COMISION NACIONAL DE ESPECTACULOS PUBLICOS Y RADIOFONIA</v>
      </c>
      <c r="H295" s="107" t="s">
        <v>11</v>
      </c>
      <c r="I295" s="78">
        <f>_xlfn.XLOOKUP(Tabla15[[#This Row],[cedula]],TCARRERA[CEDULA],TCARRERA[CATEGORIA DEL SERVIDOR],0)</f>
        <v>0</v>
      </c>
      <c r="J2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6" t="str">
        <f>IF(ISTEXT(Tabla15[[#This Row],[CARRERA]]),Tabla15[[#This Row],[CARRERA]],Tabla15[[#This Row],[STATUS_01]])</f>
        <v>FIJO</v>
      </c>
      <c r="L295" s="72">
        <v>11292.79</v>
      </c>
      <c r="M295" s="76">
        <v>0</v>
      </c>
      <c r="N295" s="72">
        <v>343.3</v>
      </c>
      <c r="O295" s="72">
        <v>324.10000000000002</v>
      </c>
      <c r="P295" s="33">
        <f>Tabla15[[#This Row],[sbruto]]-Tabla15[[#This Row],[ISR]]-Tabla15[[#This Row],[SFS]]-Tabla15[[#This Row],[AFP]]-Tabla15[[#This Row],[sneto]]</f>
        <v>8411.5800000000017</v>
      </c>
      <c r="Q295" s="33">
        <v>2213.81</v>
      </c>
      <c r="R295" s="56" t="str">
        <f>_xlfn.XLOOKUP(Tabla15[[#This Row],[cedula]],Tabla8[Numero Documento],Tabla8[Gen])</f>
        <v>F</v>
      </c>
      <c r="S295" s="56" t="str">
        <f>_xlfn.XLOOKUP(Tabla15[[#This Row],[cedula]],Tabla8[Numero Documento],Tabla8[Lugar Funciones Codigo])</f>
        <v>01.83.00.00.00.18</v>
      </c>
      <c r="T295">
        <v>591</v>
      </c>
    </row>
    <row r="296" spans="1:20" hidden="1">
      <c r="A296" s="56" t="s">
        <v>2522</v>
      </c>
      <c r="B296" s="56" t="s">
        <v>2217</v>
      </c>
      <c r="C296" s="56" t="s">
        <v>2556</v>
      </c>
      <c r="D296" s="56" t="str">
        <f>Tabla15[[#This Row],[cedula]]&amp;Tabla15[[#This Row],[prog]]&amp;LEFT(Tabla15[[#This Row],[TIPO]],3)</f>
        <v>0011483444313FIJ</v>
      </c>
      <c r="E296" s="56" t="str">
        <f>_xlfn.XLOOKUP(Tabla15[[#This Row],[cedula]],Tabla8[Numero Documento],Tabla8[Empleado])</f>
        <v>ODETTE ANEZ OLMOS</v>
      </c>
      <c r="F296" s="56" t="str">
        <f>_xlfn.XLOOKUP(Tabla15[[#This Row],[cedula]],Tabla8[Numero Documento],Tabla8[Cargo])</f>
        <v>MONITOR</v>
      </c>
      <c r="G296" s="56" t="str">
        <f>_xlfn.XLOOKUP(Tabla15[[#This Row],[cedula]],Tabla8[Numero Documento],Tabla8[Lugar de Funciones])</f>
        <v>COMISION NACIONAL DE ESPECTACULOS PUBLICOS Y RADIOFONIA</v>
      </c>
      <c r="H296" s="107" t="s">
        <v>11</v>
      </c>
      <c r="I296" s="78">
        <f>_xlfn.XLOOKUP(Tabla15[[#This Row],[cedula]],TCARRERA[CEDULA],TCARRERA[CATEGORIA DEL SERVIDOR],0)</f>
        <v>0</v>
      </c>
      <c r="J2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6" t="str">
        <f>IF(ISTEXT(Tabla15[[#This Row],[CARRERA]]),Tabla15[[#This Row],[CARRERA]],Tabla15[[#This Row],[STATUS_01]])</f>
        <v>FIJO</v>
      </c>
      <c r="L296" s="72">
        <v>11000</v>
      </c>
      <c r="M296" s="76">
        <v>0</v>
      </c>
      <c r="N296" s="72">
        <v>334.4</v>
      </c>
      <c r="O296" s="72">
        <v>315.7</v>
      </c>
      <c r="P296" s="33">
        <f>Tabla15[[#This Row],[sbruto]]-Tabla15[[#This Row],[ISR]]-Tabla15[[#This Row],[SFS]]-Tabla15[[#This Row],[AFP]]-Tabla15[[#This Row],[sneto]]</f>
        <v>325</v>
      </c>
      <c r="Q296" s="33">
        <v>10024.9</v>
      </c>
      <c r="R296" s="56" t="str">
        <f>_xlfn.XLOOKUP(Tabla15[[#This Row],[cedula]],Tabla8[Numero Documento],Tabla8[Gen])</f>
        <v>F</v>
      </c>
      <c r="S296" s="56" t="str">
        <f>_xlfn.XLOOKUP(Tabla15[[#This Row],[cedula]],Tabla8[Numero Documento],Tabla8[Lugar Funciones Codigo])</f>
        <v>01.83.00.00.00.18</v>
      </c>
      <c r="T296">
        <v>688</v>
      </c>
    </row>
    <row r="297" spans="1:20" hidden="1">
      <c r="A297" s="56" t="s">
        <v>2522</v>
      </c>
      <c r="B297" s="56" t="s">
        <v>2085</v>
      </c>
      <c r="C297" s="56" t="s">
        <v>2556</v>
      </c>
      <c r="D297" s="56" t="str">
        <f>Tabla15[[#This Row],[cedula]]&amp;Tabla15[[#This Row],[prog]]&amp;LEFT(Tabla15[[#This Row],[TIPO]],3)</f>
        <v>0260073775913FIJ</v>
      </c>
      <c r="E297" s="56" t="str">
        <f>_xlfn.XLOOKUP(Tabla15[[#This Row],[cedula]],Tabla8[Numero Documento],Tabla8[Empleado])</f>
        <v>ALFONSO TRINIDAD Y AZA</v>
      </c>
      <c r="F297" s="56" t="str">
        <f>_xlfn.XLOOKUP(Tabla15[[#This Row],[cedula]],Tabla8[Numero Documento],Tabla8[Cargo])</f>
        <v>INSP. ROMANA</v>
      </c>
      <c r="G297" s="56" t="str">
        <f>_xlfn.XLOOKUP(Tabla15[[#This Row],[cedula]],Tabla8[Numero Documento],Tabla8[Lugar de Funciones])</f>
        <v>COMISION NACIONAL DE ESPECTACULOS PUBLICOS Y RADIOFONIA</v>
      </c>
      <c r="H297" s="107" t="s">
        <v>11</v>
      </c>
      <c r="I297" s="78">
        <f>_xlfn.XLOOKUP(Tabla15[[#This Row],[cedula]],TCARRERA[CEDULA],TCARRERA[CATEGORIA DEL SERVIDOR],0)</f>
        <v>0</v>
      </c>
      <c r="J2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6" t="str">
        <f>IF(ISTEXT(Tabla15[[#This Row],[CARRERA]]),Tabla15[[#This Row],[CARRERA]],Tabla15[[#This Row],[STATUS_01]])</f>
        <v>FIJO</v>
      </c>
      <c r="L297" s="72">
        <v>10000</v>
      </c>
      <c r="M297" s="76">
        <v>0</v>
      </c>
      <c r="N297" s="72">
        <v>304</v>
      </c>
      <c r="O297" s="72">
        <v>287</v>
      </c>
      <c r="P297" s="33">
        <f>Tabla15[[#This Row],[sbruto]]-Tabla15[[#This Row],[ISR]]-Tabla15[[#This Row],[SFS]]-Tabla15[[#This Row],[AFP]]-Tabla15[[#This Row],[sneto]]</f>
        <v>75</v>
      </c>
      <c r="Q297" s="33">
        <v>9334</v>
      </c>
      <c r="R297" s="56" t="str">
        <f>_xlfn.XLOOKUP(Tabla15[[#This Row],[cedula]],Tabla8[Numero Documento],Tabla8[Gen])</f>
        <v>M</v>
      </c>
      <c r="S297" s="56" t="str">
        <f>_xlfn.XLOOKUP(Tabla15[[#This Row],[cedula]],Tabla8[Numero Documento],Tabla8[Lugar Funciones Codigo])</f>
        <v>01.83.00.00.00.18</v>
      </c>
      <c r="T297">
        <v>492</v>
      </c>
    </row>
    <row r="298" spans="1:20" hidden="1">
      <c r="A298" s="56" t="s">
        <v>2521</v>
      </c>
      <c r="B298" s="56" t="s">
        <v>2280</v>
      </c>
      <c r="C298" s="56" t="s">
        <v>2552</v>
      </c>
      <c r="D298" s="56" t="str">
        <f>Tabla15[[#This Row],[cedula]]&amp;Tabla15[[#This Row],[prog]]&amp;LEFT(Tabla15[[#This Row],[TIPO]],3)</f>
        <v>0010104558101TEM</v>
      </c>
      <c r="E298" s="56" t="str">
        <f>_xlfn.XLOOKUP(Tabla15[[#This Row],[cedula]],Tabla8[Numero Documento],Tabla8[Empleado])</f>
        <v>ANGEL JOSE MANUEL BAEZ DIAZ</v>
      </c>
      <c r="F298" s="56" t="str">
        <f>_xlfn.XLOOKUP(Tabla15[[#This Row],[cedula]],Tabla8[Numero Documento],Tabla8[Cargo])</f>
        <v>INSPECTOR DE ESP. PUBLICO</v>
      </c>
      <c r="G298" s="56" t="str">
        <f>_xlfn.XLOOKUP(Tabla15[[#This Row],[cedula]],Tabla8[Numero Documento],Tabla8[Lugar de Funciones])</f>
        <v>COMISION NACIONAL DE ESPECTACULOS PUBLICOS Y RADIOFONIA</v>
      </c>
      <c r="H298" s="107" t="s">
        <v>2743</v>
      </c>
      <c r="I298" s="78">
        <f>_xlfn.XLOOKUP(Tabla15[[#This Row],[cedula]],TCARRERA[CEDULA],TCARRERA[CATEGORIA DEL SERVIDOR],0)</f>
        <v>0</v>
      </c>
      <c r="J29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6" t="str">
        <f>IF(ISTEXT(Tabla15[[#This Row],[CARRERA]]),Tabla15[[#This Row],[CARRERA]],Tabla15[[#This Row],[STATUS_01]])</f>
        <v>TEMPORALES</v>
      </c>
      <c r="L298" s="72">
        <v>10000</v>
      </c>
      <c r="M298" s="76">
        <v>0</v>
      </c>
      <c r="N298" s="72">
        <v>304</v>
      </c>
      <c r="O298" s="72">
        <v>287</v>
      </c>
      <c r="P298" s="33">
        <f>Tabla15[[#This Row],[sbruto]]-Tabla15[[#This Row],[ISR]]-Tabla15[[#This Row],[SFS]]-Tabla15[[#This Row],[AFP]]-Tabla15[[#This Row],[sneto]]</f>
        <v>25</v>
      </c>
      <c r="Q298" s="33">
        <v>9384</v>
      </c>
      <c r="R298" s="56" t="str">
        <f>_xlfn.XLOOKUP(Tabla15[[#This Row],[cedula]],Tabla8[Numero Documento],Tabla8[Gen])</f>
        <v>M</v>
      </c>
      <c r="S298" s="56" t="str">
        <f>_xlfn.XLOOKUP(Tabla15[[#This Row],[cedula]],Tabla8[Numero Documento],Tabla8[Lugar Funciones Codigo])</f>
        <v>01.83.00.00.00.18</v>
      </c>
      <c r="T298">
        <v>786</v>
      </c>
    </row>
    <row r="299" spans="1:20" hidden="1">
      <c r="A299" s="56" t="s">
        <v>2521</v>
      </c>
      <c r="B299" s="56" t="s">
        <v>2281</v>
      </c>
      <c r="C299" s="56" t="s">
        <v>2552</v>
      </c>
      <c r="D299" s="56" t="str">
        <f>Tabla15[[#This Row],[cedula]]&amp;Tabla15[[#This Row],[prog]]&amp;LEFT(Tabla15[[#This Row],[TIPO]],3)</f>
        <v>2230010438101TEM</v>
      </c>
      <c r="E299" s="56" t="str">
        <f>_xlfn.XLOOKUP(Tabla15[[#This Row],[cedula]],Tabla8[Numero Documento],Tabla8[Empleado])</f>
        <v>ANGELO JESUS PACHECO RIVERA</v>
      </c>
      <c r="F299" s="56" t="str">
        <f>_xlfn.XLOOKUP(Tabla15[[#This Row],[cedula]],Tabla8[Numero Documento],Tabla8[Cargo])</f>
        <v>INSPECTOR DE ESP. PUBLICO</v>
      </c>
      <c r="G299" s="56" t="str">
        <f>_xlfn.XLOOKUP(Tabla15[[#This Row],[cedula]],Tabla8[Numero Documento],Tabla8[Lugar de Funciones])</f>
        <v>COMISION NACIONAL DE ESPECTACULOS PUBLICOS Y RADIOFONIA</v>
      </c>
      <c r="H299" s="107" t="s">
        <v>2743</v>
      </c>
      <c r="I299" s="78">
        <f>_xlfn.XLOOKUP(Tabla15[[#This Row],[cedula]],TCARRERA[CEDULA],TCARRERA[CATEGORIA DEL SERVIDOR],0)</f>
        <v>0</v>
      </c>
      <c r="J29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6" t="str">
        <f>IF(ISTEXT(Tabla15[[#This Row],[CARRERA]]),Tabla15[[#This Row],[CARRERA]],Tabla15[[#This Row],[STATUS_01]])</f>
        <v>TEMPORALES</v>
      </c>
      <c r="L299" s="72">
        <v>10000</v>
      </c>
      <c r="M299" s="76">
        <v>0</v>
      </c>
      <c r="N299" s="72">
        <v>304</v>
      </c>
      <c r="O299" s="72">
        <v>287</v>
      </c>
      <c r="P299" s="33">
        <f>Tabla15[[#This Row],[sbruto]]-Tabla15[[#This Row],[ISR]]-Tabla15[[#This Row],[SFS]]-Tabla15[[#This Row],[AFP]]-Tabla15[[#This Row],[sneto]]</f>
        <v>25</v>
      </c>
      <c r="Q299" s="33">
        <v>9384</v>
      </c>
      <c r="R299" s="56" t="str">
        <f>_xlfn.XLOOKUP(Tabla15[[#This Row],[cedula]],Tabla8[Numero Documento],Tabla8[Gen])</f>
        <v>M</v>
      </c>
      <c r="S299" s="56" t="str">
        <f>_xlfn.XLOOKUP(Tabla15[[#This Row],[cedula]],Tabla8[Numero Documento],Tabla8[Lugar Funciones Codigo])</f>
        <v>01.83.00.00.00.18</v>
      </c>
      <c r="T299">
        <v>787</v>
      </c>
    </row>
    <row r="300" spans="1:20" hidden="1">
      <c r="A300" s="56" t="s">
        <v>2521</v>
      </c>
      <c r="B300" s="56" t="s">
        <v>2286</v>
      </c>
      <c r="C300" s="56" t="s">
        <v>2552</v>
      </c>
      <c r="D300" s="56" t="str">
        <f>Tabla15[[#This Row],[cedula]]&amp;Tabla15[[#This Row],[prog]]&amp;LEFT(Tabla15[[#This Row],[TIPO]],3)</f>
        <v>0010195880901TEM</v>
      </c>
      <c r="E300" s="56" t="str">
        <f>_xlfn.XLOOKUP(Tabla15[[#This Row],[cedula]],Tabla8[Numero Documento],Tabla8[Empleado])</f>
        <v>BIENVENIDA PRENSA SANTANA</v>
      </c>
      <c r="F300" s="56" t="str">
        <f>_xlfn.XLOOKUP(Tabla15[[#This Row],[cedula]],Tabla8[Numero Documento],Tabla8[Cargo])</f>
        <v>INSPECTOR DE ESP. PUBLICO</v>
      </c>
      <c r="G300" s="56" t="str">
        <f>_xlfn.XLOOKUP(Tabla15[[#This Row],[cedula]],Tabla8[Numero Documento],Tabla8[Lugar de Funciones])</f>
        <v>COMISION NACIONAL DE ESPECTACULOS PUBLICOS Y RADIOFONIA</v>
      </c>
      <c r="H300" s="107" t="s">
        <v>2743</v>
      </c>
      <c r="I300" s="78">
        <f>_xlfn.XLOOKUP(Tabla15[[#This Row],[cedula]],TCARRERA[CEDULA],TCARRERA[CATEGORIA DEL SERVIDOR],0)</f>
        <v>0</v>
      </c>
      <c r="J30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0" s="56" t="str">
        <f>IF(ISTEXT(Tabla15[[#This Row],[CARRERA]]),Tabla15[[#This Row],[CARRERA]],Tabla15[[#This Row],[STATUS_01]])</f>
        <v>TEMPORALES</v>
      </c>
      <c r="L300" s="72">
        <v>10000</v>
      </c>
      <c r="M300" s="76">
        <v>0</v>
      </c>
      <c r="N300" s="75">
        <v>304</v>
      </c>
      <c r="O300" s="75">
        <v>287</v>
      </c>
      <c r="P300" s="33">
        <f>Tabla15[[#This Row],[sbruto]]-Tabla15[[#This Row],[ISR]]-Tabla15[[#This Row],[SFS]]-Tabla15[[#This Row],[AFP]]-Tabla15[[#This Row],[sneto]]</f>
        <v>25</v>
      </c>
      <c r="Q300" s="33">
        <v>9384</v>
      </c>
      <c r="R300" s="56" t="str">
        <f>_xlfn.XLOOKUP(Tabla15[[#This Row],[cedula]],Tabla8[Numero Documento],Tabla8[Gen])</f>
        <v>F</v>
      </c>
      <c r="S300" s="56" t="str">
        <f>_xlfn.XLOOKUP(Tabla15[[#This Row],[cedula]],Tabla8[Numero Documento],Tabla8[Lugar Funciones Codigo])</f>
        <v>01.83.00.00.00.18</v>
      </c>
      <c r="T300">
        <v>799</v>
      </c>
    </row>
    <row r="301" spans="1:20" hidden="1">
      <c r="A301" s="56" t="s">
        <v>2522</v>
      </c>
      <c r="B301" s="56" t="s">
        <v>2105</v>
      </c>
      <c r="C301" s="56" t="s">
        <v>2556</v>
      </c>
      <c r="D301" s="56" t="str">
        <f>Tabla15[[#This Row],[cedula]]&amp;Tabla15[[#This Row],[prog]]&amp;LEFT(Tabla15[[#This Row],[TIPO]],3)</f>
        <v>0260036813413FIJ</v>
      </c>
      <c r="E301" s="56" t="str">
        <f>_xlfn.XLOOKUP(Tabla15[[#This Row],[cedula]],Tabla8[Numero Documento],Tabla8[Empleado])</f>
        <v>CASILDA GUERRERO</v>
      </c>
      <c r="F301" s="56" t="str">
        <f>_xlfn.XLOOKUP(Tabla15[[#This Row],[cedula]],Tabla8[Numero Documento],Tabla8[Cargo])</f>
        <v>MONITOR B</v>
      </c>
      <c r="G301" s="56" t="str">
        <f>_xlfn.XLOOKUP(Tabla15[[#This Row],[cedula]],Tabla8[Numero Documento],Tabla8[Lugar de Funciones])</f>
        <v>COMISION NACIONAL DE ESPECTACULOS PUBLICOS Y RADIOFONIA</v>
      </c>
      <c r="H301" s="107" t="s">
        <v>11</v>
      </c>
      <c r="I301" s="78">
        <f>_xlfn.XLOOKUP(Tabla15[[#This Row],[cedula]],TCARRERA[CEDULA],TCARRERA[CATEGORIA DEL SERVIDOR],0)</f>
        <v>0</v>
      </c>
      <c r="J3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6" t="str">
        <f>IF(ISTEXT(Tabla15[[#This Row],[CARRERA]]),Tabla15[[#This Row],[CARRERA]],Tabla15[[#This Row],[STATUS_01]])</f>
        <v>FIJO</v>
      </c>
      <c r="L301" s="72">
        <v>10000</v>
      </c>
      <c r="M301" s="76">
        <v>0</v>
      </c>
      <c r="N301" s="72">
        <v>304</v>
      </c>
      <c r="O301" s="72">
        <v>287</v>
      </c>
      <c r="P301" s="33">
        <f>Tabla15[[#This Row],[sbruto]]-Tabla15[[#This Row],[ISR]]-Tabla15[[#This Row],[SFS]]-Tabla15[[#This Row],[AFP]]-Tabla15[[#This Row],[sneto]]</f>
        <v>4520.45</v>
      </c>
      <c r="Q301" s="33">
        <v>4888.55</v>
      </c>
      <c r="R301" s="56" t="str">
        <f>_xlfn.XLOOKUP(Tabla15[[#This Row],[cedula]],Tabla8[Numero Documento],Tabla8[Gen])</f>
        <v>F</v>
      </c>
      <c r="S301" s="56" t="str">
        <f>_xlfn.XLOOKUP(Tabla15[[#This Row],[cedula]],Tabla8[Numero Documento],Tabla8[Lugar Funciones Codigo])</f>
        <v>01.83.00.00.00.18</v>
      </c>
      <c r="T301">
        <v>526</v>
      </c>
    </row>
    <row r="302" spans="1:20" hidden="1">
      <c r="A302" s="56" t="s">
        <v>2522</v>
      </c>
      <c r="B302" s="56" t="s">
        <v>2106</v>
      </c>
      <c r="C302" s="56" t="s">
        <v>2556</v>
      </c>
      <c r="D302" s="56" t="str">
        <f>Tabla15[[#This Row],[cedula]]&amp;Tabla15[[#This Row],[prog]]&amp;LEFT(Tabla15[[#This Row],[TIPO]],3)</f>
        <v>0540012583613FIJ</v>
      </c>
      <c r="E302" s="56" t="str">
        <f>_xlfn.XLOOKUP(Tabla15[[#This Row],[cedula]],Tabla8[Numero Documento],Tabla8[Empleado])</f>
        <v>CECILIA RAMONA GUILLEN FRANCISCO</v>
      </c>
      <c r="F302" s="56" t="str">
        <f>_xlfn.XLOOKUP(Tabla15[[#This Row],[cedula]],Tabla8[Numero Documento],Tabla8[Cargo])</f>
        <v>CONSERJE</v>
      </c>
      <c r="G302" s="56" t="str">
        <f>_xlfn.XLOOKUP(Tabla15[[#This Row],[cedula]],Tabla8[Numero Documento],Tabla8[Lugar de Funciones])</f>
        <v>COMISION NACIONAL DE ESPECTACULOS PUBLICOS Y RADIOFONIA</v>
      </c>
      <c r="H302" s="107" t="s">
        <v>11</v>
      </c>
      <c r="I302" s="78">
        <f>_xlfn.XLOOKUP(Tabla15[[#This Row],[cedula]],TCARRERA[CEDULA],TCARRERA[CATEGORIA DEL SERVIDOR],0)</f>
        <v>0</v>
      </c>
      <c r="J3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2" s="56" t="str">
        <f>IF(ISTEXT(Tabla15[[#This Row],[CARRERA]]),Tabla15[[#This Row],[CARRERA]],Tabla15[[#This Row],[STATUS_01]])</f>
        <v>ESTATUTO SIMPLIFICADO</v>
      </c>
      <c r="L302" s="72">
        <v>10000</v>
      </c>
      <c r="M302" s="76">
        <v>0</v>
      </c>
      <c r="N302" s="75">
        <v>304</v>
      </c>
      <c r="O302" s="75">
        <v>287</v>
      </c>
      <c r="P302" s="33">
        <f>Tabla15[[#This Row],[sbruto]]-Tabla15[[#This Row],[ISR]]-Tabla15[[#This Row],[SFS]]-Tabla15[[#This Row],[AFP]]-Tabla15[[#This Row],[sneto]]</f>
        <v>3803.5</v>
      </c>
      <c r="Q302" s="33">
        <v>5605.5</v>
      </c>
      <c r="R302" s="56" t="str">
        <f>_xlfn.XLOOKUP(Tabla15[[#This Row],[cedula]],Tabla8[Numero Documento],Tabla8[Gen])</f>
        <v>F</v>
      </c>
      <c r="S302" s="56" t="str">
        <f>_xlfn.XLOOKUP(Tabla15[[#This Row],[cedula]],Tabla8[Numero Documento],Tabla8[Lugar Funciones Codigo])</f>
        <v>01.83.00.00.00.18</v>
      </c>
      <c r="T302">
        <v>527</v>
      </c>
    </row>
    <row r="303" spans="1:20" hidden="1">
      <c r="A303" s="56" t="s">
        <v>2522</v>
      </c>
      <c r="B303" s="56" t="s">
        <v>1311</v>
      </c>
      <c r="C303" s="56" t="s">
        <v>2556</v>
      </c>
      <c r="D303" s="56" t="str">
        <f>Tabla15[[#This Row],[cedula]]&amp;Tabla15[[#This Row],[prog]]&amp;LEFT(Tabla15[[#This Row],[TIPO]],3)</f>
        <v>0011285979813FIJ</v>
      </c>
      <c r="E303" s="56" t="str">
        <f>_xlfn.XLOOKUP(Tabla15[[#This Row],[cedula]],Tabla8[Numero Documento],Tabla8[Empleado])</f>
        <v>EDGAR ALEXANDRO SANCHEZ PEREZ</v>
      </c>
      <c r="F303" s="56" t="str">
        <f>_xlfn.XLOOKUP(Tabla15[[#This Row],[cedula]],Tabla8[Numero Documento],Tabla8[Cargo])</f>
        <v>INSPECTOR DE CINE</v>
      </c>
      <c r="G303" s="56" t="str">
        <f>_xlfn.XLOOKUP(Tabla15[[#This Row],[cedula]],Tabla8[Numero Documento],Tabla8[Lugar de Funciones])</f>
        <v>COMISION NACIONAL DE ESPECTACULOS PUBLICOS Y RADIOFONIA</v>
      </c>
      <c r="H303" s="107" t="s">
        <v>11</v>
      </c>
      <c r="I303" s="78" t="str">
        <f>_xlfn.XLOOKUP(Tabla15[[#This Row],[cedula]],TCARRERA[CEDULA],TCARRERA[CATEGORIA DEL SERVIDOR],0)</f>
        <v>CARRERA ADMINISTRATIVA</v>
      </c>
      <c r="J3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6" t="str">
        <f>IF(ISTEXT(Tabla15[[#This Row],[CARRERA]]),Tabla15[[#This Row],[CARRERA]],Tabla15[[#This Row],[STATUS_01]])</f>
        <v>CARRERA ADMINISTRATIVA</v>
      </c>
      <c r="L303" s="72">
        <v>10000</v>
      </c>
      <c r="M303" s="74">
        <v>0</v>
      </c>
      <c r="N303" s="72">
        <v>304</v>
      </c>
      <c r="O303" s="72">
        <v>287</v>
      </c>
      <c r="P303" s="33">
        <f>Tabla15[[#This Row],[sbruto]]-Tabla15[[#This Row],[ISR]]-Tabla15[[#This Row],[SFS]]-Tabla15[[#This Row],[AFP]]-Tabla15[[#This Row],[sneto]]</f>
        <v>75</v>
      </c>
      <c r="Q303" s="33">
        <v>9334</v>
      </c>
      <c r="R303" s="56" t="str">
        <f>_xlfn.XLOOKUP(Tabla15[[#This Row],[cedula]],Tabla8[Numero Documento],Tabla8[Gen])</f>
        <v>M</v>
      </c>
      <c r="S303" s="56" t="str">
        <f>_xlfn.XLOOKUP(Tabla15[[#This Row],[cedula]],Tabla8[Numero Documento],Tabla8[Lugar Funciones Codigo])</f>
        <v>01.83.00.00.00.18</v>
      </c>
      <c r="T303">
        <v>546</v>
      </c>
    </row>
    <row r="304" spans="1:20" hidden="1">
      <c r="A304" s="56" t="s">
        <v>2522</v>
      </c>
      <c r="B304" s="56" t="s">
        <v>1312</v>
      </c>
      <c r="C304" s="56" t="s">
        <v>2556</v>
      </c>
      <c r="D304" s="56" t="str">
        <f>Tabla15[[#This Row],[cedula]]&amp;Tabla15[[#This Row],[prog]]&amp;LEFT(Tabla15[[#This Row],[TIPO]],3)</f>
        <v>0011374211813FIJ</v>
      </c>
      <c r="E304" s="56" t="str">
        <f>_xlfn.XLOOKUP(Tabla15[[#This Row],[cedula]],Tabla8[Numero Documento],Tabla8[Empleado])</f>
        <v>EDWARD MORENO JIMENEZ</v>
      </c>
      <c r="F304" s="56" t="str">
        <f>_xlfn.XLOOKUP(Tabla15[[#This Row],[cedula]],Tabla8[Numero Documento],Tabla8[Cargo])</f>
        <v>INSPECTOR DE ESPECTACULOS</v>
      </c>
      <c r="G304" s="56" t="str">
        <f>_xlfn.XLOOKUP(Tabla15[[#This Row],[cedula]],Tabla8[Numero Documento],Tabla8[Lugar de Funciones])</f>
        <v>COMISION NACIONAL DE ESPECTACULOS PUBLICOS Y RADIOFONIA</v>
      </c>
      <c r="H304" s="107" t="s">
        <v>11</v>
      </c>
      <c r="I304" s="78" t="str">
        <f>_xlfn.XLOOKUP(Tabla15[[#This Row],[cedula]],TCARRERA[CEDULA],TCARRERA[CATEGORIA DEL SERVIDOR],0)</f>
        <v>CARRERA ADMINISTRATIVA</v>
      </c>
      <c r="J3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4" s="56" t="str">
        <f>IF(ISTEXT(Tabla15[[#This Row],[CARRERA]]),Tabla15[[#This Row],[CARRERA]],Tabla15[[#This Row],[STATUS_01]])</f>
        <v>CARRERA ADMINISTRATIVA</v>
      </c>
      <c r="L304" s="72">
        <v>10000</v>
      </c>
      <c r="M304" s="76">
        <v>0</v>
      </c>
      <c r="N304" s="72">
        <v>304</v>
      </c>
      <c r="O304" s="72">
        <v>287</v>
      </c>
      <c r="P304" s="33">
        <f>Tabla15[[#This Row],[sbruto]]-Tabla15[[#This Row],[ISR]]-Tabla15[[#This Row],[SFS]]-Tabla15[[#This Row],[AFP]]-Tabla15[[#This Row],[sneto]]</f>
        <v>375</v>
      </c>
      <c r="Q304" s="33">
        <v>9034</v>
      </c>
      <c r="R304" s="56" t="str">
        <f>_xlfn.XLOOKUP(Tabla15[[#This Row],[cedula]],Tabla8[Numero Documento],Tabla8[Gen])</f>
        <v>M</v>
      </c>
      <c r="S304" s="56" t="str">
        <f>_xlfn.XLOOKUP(Tabla15[[#This Row],[cedula]],Tabla8[Numero Documento],Tabla8[Lugar Funciones Codigo])</f>
        <v>01.83.00.00.00.18</v>
      </c>
      <c r="T304">
        <v>549</v>
      </c>
    </row>
    <row r="305" spans="1:20" hidden="1">
      <c r="A305" s="56" t="s">
        <v>2521</v>
      </c>
      <c r="B305" s="56" t="s">
        <v>2307</v>
      </c>
      <c r="C305" s="56" t="s">
        <v>2552</v>
      </c>
      <c r="D305" s="56" t="str">
        <f>Tabla15[[#This Row],[cedula]]&amp;Tabla15[[#This Row],[prog]]&amp;LEFT(Tabla15[[#This Row],[TIPO]],3)</f>
        <v>0011937771101TEM</v>
      </c>
      <c r="E305" s="56" t="str">
        <f>_xlfn.XLOOKUP(Tabla15[[#This Row],[cedula]],Tabla8[Numero Documento],Tabla8[Empleado])</f>
        <v>GABRIEL ORBE SERRANO</v>
      </c>
      <c r="F305" s="56" t="str">
        <f>_xlfn.XLOOKUP(Tabla15[[#This Row],[cedula]],Tabla8[Numero Documento],Tabla8[Cargo])</f>
        <v>INSPECTOR DE ESP. PUBLICO</v>
      </c>
      <c r="G305" s="56" t="str">
        <f>_xlfn.XLOOKUP(Tabla15[[#This Row],[cedula]],Tabla8[Numero Documento],Tabla8[Lugar de Funciones])</f>
        <v>COMISION NACIONAL DE ESPECTACULOS PUBLICOS Y RADIOFONIA</v>
      </c>
      <c r="H305" s="107" t="s">
        <v>2743</v>
      </c>
      <c r="I305" s="78">
        <f>_xlfn.XLOOKUP(Tabla15[[#This Row],[cedula]],TCARRERA[CEDULA],TCARRERA[CATEGORIA DEL SERVIDOR],0)</f>
        <v>0</v>
      </c>
      <c r="J3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6" t="str">
        <f>IF(ISTEXT(Tabla15[[#This Row],[CARRERA]]),Tabla15[[#This Row],[CARRERA]],Tabla15[[#This Row],[STATUS_01]])</f>
        <v>TEMPORALES</v>
      </c>
      <c r="L305" s="72">
        <v>10000</v>
      </c>
      <c r="M305" s="73">
        <v>0</v>
      </c>
      <c r="N305" s="72">
        <v>304</v>
      </c>
      <c r="O305" s="72">
        <v>287</v>
      </c>
      <c r="P305" s="33">
        <f>Tabla15[[#This Row],[sbruto]]-Tabla15[[#This Row],[ISR]]-Tabla15[[#This Row],[SFS]]-Tabla15[[#This Row],[AFP]]-Tabla15[[#This Row],[sneto]]</f>
        <v>25</v>
      </c>
      <c r="Q305" s="33">
        <v>9384</v>
      </c>
      <c r="R305" s="56" t="str">
        <f>_xlfn.XLOOKUP(Tabla15[[#This Row],[cedula]],Tabla8[Numero Documento],Tabla8[Gen])</f>
        <v>M</v>
      </c>
      <c r="S305" s="56" t="str">
        <f>_xlfn.XLOOKUP(Tabla15[[#This Row],[cedula]],Tabla8[Numero Documento],Tabla8[Lugar Funciones Codigo])</f>
        <v>01.83.00.00.00.18</v>
      </c>
      <c r="T305">
        <v>845</v>
      </c>
    </row>
    <row r="306" spans="1:20" hidden="1">
      <c r="A306" s="56" t="s">
        <v>2522</v>
      </c>
      <c r="B306" s="56" t="s">
        <v>2147</v>
      </c>
      <c r="C306" s="56" t="s">
        <v>2556</v>
      </c>
      <c r="D306" s="56" t="str">
        <f>Tabla15[[#This Row],[cedula]]&amp;Tabla15[[#This Row],[prog]]&amp;LEFT(Tabla15[[#This Row],[TIPO]],3)</f>
        <v>0310029662713FIJ</v>
      </c>
      <c r="E306" s="56" t="str">
        <f>_xlfn.XLOOKUP(Tabla15[[#This Row],[cedula]],Tabla8[Numero Documento],Tabla8[Empleado])</f>
        <v>GERONIMO DE JESUS PEGUERO</v>
      </c>
      <c r="F306" s="56" t="str">
        <f>_xlfn.XLOOKUP(Tabla15[[#This Row],[cedula]],Tabla8[Numero Documento],Tabla8[Cargo])</f>
        <v>INSPECTOR (A)</v>
      </c>
      <c r="G306" s="56" t="str">
        <f>_xlfn.XLOOKUP(Tabla15[[#This Row],[cedula]],Tabla8[Numero Documento],Tabla8[Lugar de Funciones])</f>
        <v>COMISION NACIONAL DE ESPECTACULOS PUBLICOS Y RADIOFONIA</v>
      </c>
      <c r="H306" s="107" t="s">
        <v>11</v>
      </c>
      <c r="I306" s="78">
        <f>_xlfn.XLOOKUP(Tabla15[[#This Row],[cedula]],TCARRERA[CEDULA],TCARRERA[CATEGORIA DEL SERVIDOR],0)</f>
        <v>0</v>
      </c>
      <c r="J3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6" t="str">
        <f>IF(ISTEXT(Tabla15[[#This Row],[CARRERA]]),Tabla15[[#This Row],[CARRERA]],Tabla15[[#This Row],[STATUS_01]])</f>
        <v>FIJO</v>
      </c>
      <c r="L306" s="72">
        <v>10000</v>
      </c>
      <c r="M306" s="75">
        <v>0</v>
      </c>
      <c r="N306" s="75">
        <v>304</v>
      </c>
      <c r="O306" s="75">
        <v>287</v>
      </c>
      <c r="P306" s="33">
        <f>Tabla15[[#This Row],[sbruto]]-Tabla15[[#This Row],[ISR]]-Tabla15[[#This Row],[SFS]]-Tabla15[[#This Row],[AFP]]-Tabla15[[#This Row],[sneto]]</f>
        <v>375</v>
      </c>
      <c r="Q306" s="33">
        <v>9034</v>
      </c>
      <c r="R306" s="56" t="str">
        <f>_xlfn.XLOOKUP(Tabla15[[#This Row],[cedula]],Tabla8[Numero Documento],Tabla8[Gen])</f>
        <v>M</v>
      </c>
      <c r="S306" s="56" t="str">
        <f>_xlfn.XLOOKUP(Tabla15[[#This Row],[cedula]],Tabla8[Numero Documento],Tabla8[Lugar Funciones Codigo])</f>
        <v>01.83.00.00.00.18</v>
      </c>
      <c r="T306">
        <v>584</v>
      </c>
    </row>
    <row r="307" spans="1:20" hidden="1">
      <c r="A307" s="56" t="s">
        <v>2524</v>
      </c>
      <c r="B307" s="56" t="s">
        <v>2159</v>
      </c>
      <c r="C307" s="56" t="s">
        <v>2552</v>
      </c>
      <c r="D307" s="56" t="str">
        <f>Tabla15[[#This Row],[cedula]]&amp;Tabla15[[#This Row],[prog]]&amp;LEFT(Tabla15[[#This Row],[TIPO]],3)</f>
        <v>0010005070701TRA</v>
      </c>
      <c r="E307" s="56" t="str">
        <f>_xlfn.XLOOKUP(Tabla15[[#This Row],[cedula]],Tabla8[Numero Documento],Tabla8[Empleado])</f>
        <v>ISABEL MARIA PEREYRA SENCION</v>
      </c>
      <c r="F307" s="56" t="str">
        <f>_xlfn.XLOOKUP(Tabla15[[#This Row],[cedula]],Tabla8[Numero Documento],Tabla8[Cargo])</f>
        <v>MONITOR D.</v>
      </c>
      <c r="G307" s="56" t="str">
        <f>_xlfn.XLOOKUP(Tabla15[[#This Row],[cedula]],Tabla8[Numero Documento],Tabla8[Lugar de Funciones])</f>
        <v>COMISION NACIONAL DE ESPECTACULOS PUBLICOS Y RADIOFONIA</v>
      </c>
      <c r="H307" s="107" t="s">
        <v>2519</v>
      </c>
      <c r="I307" s="78">
        <f>_xlfn.XLOOKUP(Tabla15[[#This Row],[cedula]],TCARRERA[CEDULA],TCARRERA[CATEGORIA DEL SERVIDOR],0)</f>
        <v>0</v>
      </c>
      <c r="J307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07" s="56" t="str">
        <f>IF(ISTEXT(Tabla15[[#This Row],[CARRERA]]),Tabla15[[#This Row],[CARRERA]],Tabla15[[#This Row],[STATUS_01]])</f>
        <v>TRAMITE DE PENSION</v>
      </c>
      <c r="L307" s="72">
        <v>10000</v>
      </c>
      <c r="M307" s="76">
        <v>0</v>
      </c>
      <c r="N307" s="72">
        <v>304</v>
      </c>
      <c r="O307" s="72">
        <v>287</v>
      </c>
      <c r="P307" s="33">
        <f>Tabla15[[#This Row],[sbruto]]-Tabla15[[#This Row],[ISR]]-Tabla15[[#This Row],[SFS]]-Tabla15[[#This Row],[AFP]]-Tabla15[[#This Row],[sneto]]</f>
        <v>75</v>
      </c>
      <c r="Q307" s="33">
        <v>9334</v>
      </c>
      <c r="R307" s="56" t="str">
        <f>_xlfn.XLOOKUP(Tabla15[[#This Row],[cedula]],Tabla8[Numero Documento],Tabla8[Gen])</f>
        <v>F</v>
      </c>
      <c r="S307" s="56" t="str">
        <f>_xlfn.XLOOKUP(Tabla15[[#This Row],[cedula]],Tabla8[Numero Documento],Tabla8[Lugar Funciones Codigo])</f>
        <v>01.83.00.00.00.18</v>
      </c>
      <c r="T307">
        <v>1073</v>
      </c>
    </row>
    <row r="308" spans="1:20" hidden="1">
      <c r="A308" s="56" t="s">
        <v>2522</v>
      </c>
      <c r="B308" s="56" t="s">
        <v>1319</v>
      </c>
      <c r="C308" s="56" t="s">
        <v>2556</v>
      </c>
      <c r="D308" s="56" t="str">
        <f>Tabla15[[#This Row],[cedula]]&amp;Tabla15[[#This Row],[prog]]&amp;LEFT(Tabla15[[#This Row],[TIPO]],3)</f>
        <v>0520010138313FIJ</v>
      </c>
      <c r="E308" s="56" t="str">
        <f>_xlfn.XLOOKUP(Tabla15[[#This Row],[cedula]],Tabla8[Numero Documento],Tabla8[Empleado])</f>
        <v>IVELISSE LEON AYBAR</v>
      </c>
      <c r="F308" s="56" t="str">
        <f>_xlfn.XLOOKUP(Tabla15[[#This Row],[cedula]],Tabla8[Numero Documento],Tabla8[Cargo])</f>
        <v>MONITOR AUDIOVISUAL</v>
      </c>
      <c r="G308" s="56" t="str">
        <f>_xlfn.XLOOKUP(Tabla15[[#This Row],[cedula]],Tabla8[Numero Documento],Tabla8[Lugar de Funciones])</f>
        <v>COMISION NACIONAL DE ESPECTACULOS PUBLICOS Y RADIOFONIA</v>
      </c>
      <c r="H308" s="107" t="s">
        <v>11</v>
      </c>
      <c r="I308" s="78" t="str">
        <f>_xlfn.XLOOKUP(Tabla15[[#This Row],[cedula]],TCARRERA[CEDULA],TCARRERA[CATEGORIA DEL SERVIDOR],0)</f>
        <v>CARRERA ADMINISTRATIVA</v>
      </c>
      <c r="J3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6" t="str">
        <f>IF(ISTEXT(Tabla15[[#This Row],[CARRERA]]),Tabla15[[#This Row],[CARRERA]],Tabla15[[#This Row],[STATUS_01]])</f>
        <v>CARRERA ADMINISTRATIVA</v>
      </c>
      <c r="L308" s="72">
        <v>10000</v>
      </c>
      <c r="M308" s="75">
        <v>0</v>
      </c>
      <c r="N308" s="72">
        <v>304</v>
      </c>
      <c r="O308" s="72">
        <v>287</v>
      </c>
      <c r="P308" s="33">
        <f>Tabla15[[#This Row],[sbruto]]-Tabla15[[#This Row],[ISR]]-Tabla15[[#This Row],[SFS]]-Tabla15[[#This Row],[AFP]]-Tabla15[[#This Row],[sneto]]</f>
        <v>5666.7800000000007</v>
      </c>
      <c r="Q308" s="33">
        <v>3742.22</v>
      </c>
      <c r="R308" s="56" t="str">
        <f>_xlfn.XLOOKUP(Tabla15[[#This Row],[cedula]],Tabla8[Numero Documento],Tabla8[Gen])</f>
        <v>F</v>
      </c>
      <c r="S308" s="56" t="str">
        <f>_xlfn.XLOOKUP(Tabla15[[#This Row],[cedula]],Tabla8[Numero Documento],Tabla8[Lugar Funciones Codigo])</f>
        <v>01.83.00.00.00.18</v>
      </c>
      <c r="T308">
        <v>599</v>
      </c>
    </row>
    <row r="309" spans="1:20" hidden="1">
      <c r="A309" s="56" t="s">
        <v>2522</v>
      </c>
      <c r="B309" s="56" t="s">
        <v>2191</v>
      </c>
      <c r="C309" s="56" t="s">
        <v>2556</v>
      </c>
      <c r="D309" s="56" t="str">
        <f>Tabla15[[#This Row],[cedula]]&amp;Tabla15[[#This Row],[prog]]&amp;LEFT(Tabla15[[#This Row],[TIPO]],3)</f>
        <v>0860004841013FIJ</v>
      </c>
      <c r="E309" s="56" t="str">
        <f>_xlfn.XLOOKUP(Tabla15[[#This Row],[cedula]],Tabla8[Numero Documento],Tabla8[Empleado])</f>
        <v>KEVIN ROBERTO SANTOS BEJARAN</v>
      </c>
      <c r="F309" s="56" t="str">
        <f>_xlfn.XLOOKUP(Tabla15[[#This Row],[cedula]],Tabla8[Numero Documento],Tabla8[Cargo])</f>
        <v>SUPERVISOR (A) DE CINE</v>
      </c>
      <c r="G309" s="56" t="str">
        <f>_xlfn.XLOOKUP(Tabla15[[#This Row],[cedula]],Tabla8[Numero Documento],Tabla8[Lugar de Funciones])</f>
        <v>COMISION NACIONAL DE ESPECTACULOS PUBLICOS Y RADIOFONIA</v>
      </c>
      <c r="H309" s="107" t="s">
        <v>11</v>
      </c>
      <c r="I309" s="78">
        <f>_xlfn.XLOOKUP(Tabla15[[#This Row],[cedula]],TCARRERA[CEDULA],TCARRERA[CATEGORIA DEL SERVIDOR],0)</f>
        <v>0</v>
      </c>
      <c r="J3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9" s="56" t="str">
        <f>IF(ISTEXT(Tabla15[[#This Row],[CARRERA]]),Tabla15[[#This Row],[CARRERA]],Tabla15[[#This Row],[STATUS_01]])</f>
        <v>FIJO</v>
      </c>
      <c r="L309" s="72">
        <v>10000</v>
      </c>
      <c r="M309" s="76">
        <v>0</v>
      </c>
      <c r="N309" s="72">
        <v>304</v>
      </c>
      <c r="O309" s="72">
        <v>287</v>
      </c>
      <c r="P309" s="33">
        <f>Tabla15[[#This Row],[sbruto]]-Tabla15[[#This Row],[ISR]]-Tabla15[[#This Row],[SFS]]-Tabla15[[#This Row],[AFP]]-Tabla15[[#This Row],[sneto]]</f>
        <v>425</v>
      </c>
      <c r="Q309" s="33">
        <v>8984</v>
      </c>
      <c r="R309" s="56" t="str">
        <f>_xlfn.XLOOKUP(Tabla15[[#This Row],[cedula]],Tabla8[Numero Documento],Tabla8[Gen])</f>
        <v>M</v>
      </c>
      <c r="S309" s="56" t="str">
        <f>_xlfn.XLOOKUP(Tabla15[[#This Row],[cedula]],Tabla8[Numero Documento],Tabla8[Lugar Funciones Codigo])</f>
        <v>01.83.00.00.00.18</v>
      </c>
      <c r="T309">
        <v>640</v>
      </c>
    </row>
    <row r="310" spans="1:20" hidden="1">
      <c r="A310" s="56" t="s">
        <v>2521</v>
      </c>
      <c r="B310" s="56" t="s">
        <v>2348</v>
      </c>
      <c r="C310" s="56" t="s">
        <v>2552</v>
      </c>
      <c r="D310" s="56" t="str">
        <f>Tabla15[[#This Row],[cedula]]&amp;Tabla15[[#This Row],[prog]]&amp;LEFT(Tabla15[[#This Row],[TIPO]],3)</f>
        <v>4020067836101TEM</v>
      </c>
      <c r="E310" s="56" t="str">
        <f>_xlfn.XLOOKUP(Tabla15[[#This Row],[cedula]],Tabla8[Numero Documento],Tabla8[Empleado])</f>
        <v>MIGUEL ARTURO LIMA ARIAS</v>
      </c>
      <c r="F310" s="56" t="str">
        <f>_xlfn.XLOOKUP(Tabla15[[#This Row],[cedula]],Tabla8[Numero Documento],Tabla8[Cargo])</f>
        <v>INSPECTOR DE ESP. PUBLICO</v>
      </c>
      <c r="G310" s="56" t="str">
        <f>_xlfn.XLOOKUP(Tabla15[[#This Row],[cedula]],Tabla8[Numero Documento],Tabla8[Lugar de Funciones])</f>
        <v>COMISION NACIONAL DE ESPECTACULOS PUBLICOS Y RADIOFONIA</v>
      </c>
      <c r="H310" s="107" t="s">
        <v>2743</v>
      </c>
      <c r="I310" s="78">
        <f>_xlfn.XLOOKUP(Tabla15[[#This Row],[cedula]],TCARRERA[CEDULA],TCARRERA[CATEGORIA DEL SERVIDOR],0)</f>
        <v>0</v>
      </c>
      <c r="J31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0" s="56" t="str">
        <f>IF(ISTEXT(Tabla15[[#This Row],[CARRERA]]),Tabla15[[#This Row],[CARRERA]],Tabla15[[#This Row],[STATUS_01]])</f>
        <v>TEMPORALES</v>
      </c>
      <c r="L310" s="72">
        <v>10000</v>
      </c>
      <c r="M310" s="75">
        <v>0</v>
      </c>
      <c r="N310" s="72">
        <v>304</v>
      </c>
      <c r="O310" s="72">
        <v>287</v>
      </c>
      <c r="P310" s="33">
        <f>Tabla15[[#This Row],[sbruto]]-Tabla15[[#This Row],[ISR]]-Tabla15[[#This Row],[SFS]]-Tabla15[[#This Row],[AFP]]-Tabla15[[#This Row],[sneto]]</f>
        <v>25</v>
      </c>
      <c r="Q310" s="33">
        <v>9384</v>
      </c>
      <c r="R310" s="56" t="str">
        <f>_xlfn.XLOOKUP(Tabla15[[#This Row],[cedula]],Tabla8[Numero Documento],Tabla8[Gen])</f>
        <v>M</v>
      </c>
      <c r="S310" s="56" t="str">
        <f>_xlfn.XLOOKUP(Tabla15[[#This Row],[cedula]],Tabla8[Numero Documento],Tabla8[Lugar Funciones Codigo])</f>
        <v>01.83.00.00.00.18</v>
      </c>
      <c r="T310">
        <v>951</v>
      </c>
    </row>
    <row r="311" spans="1:20" hidden="1">
      <c r="A311" s="56" t="s">
        <v>2522</v>
      </c>
      <c r="B311" s="56" t="s">
        <v>1348</v>
      </c>
      <c r="C311" s="56" t="s">
        <v>2556</v>
      </c>
      <c r="D311" s="56" t="str">
        <f>Tabla15[[#This Row],[cedula]]&amp;Tabla15[[#This Row],[prog]]&amp;LEFT(Tabla15[[#This Row],[TIPO]],3)</f>
        <v>0010130241213FIJ</v>
      </c>
      <c r="E311" s="56" t="str">
        <f>_xlfn.XLOOKUP(Tabla15[[#This Row],[cedula]],Tabla8[Numero Documento],Tabla8[Empleado])</f>
        <v>RAMON GUILLERMO PEÑA REYES</v>
      </c>
      <c r="F311" s="56" t="str">
        <f>_xlfn.XLOOKUP(Tabla15[[#This Row],[cedula]],Tabla8[Numero Documento],Tabla8[Cargo])</f>
        <v>INSPECTOR DE ESPECTACULOS</v>
      </c>
      <c r="G311" s="56" t="str">
        <f>_xlfn.XLOOKUP(Tabla15[[#This Row],[cedula]],Tabla8[Numero Documento],Tabla8[Lugar de Funciones])</f>
        <v>COMISION NACIONAL DE ESPECTACULOS PUBLICOS Y RADIOFONIA</v>
      </c>
      <c r="H311" s="107" t="s">
        <v>11</v>
      </c>
      <c r="I311" s="78" t="str">
        <f>_xlfn.XLOOKUP(Tabla15[[#This Row],[cedula]],TCARRERA[CEDULA],TCARRERA[CATEGORIA DEL SERVIDOR],0)</f>
        <v>CARRERA ADMINISTRATIVA</v>
      </c>
      <c r="J311" s="11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6" t="str">
        <f>IF(ISTEXT(Tabla15[[#This Row],[CARRERA]]),Tabla15[[#This Row],[CARRERA]],Tabla15[[#This Row],[STATUS_01]])</f>
        <v>CARRERA ADMINISTRATIVA</v>
      </c>
      <c r="L311" s="72">
        <v>10000</v>
      </c>
      <c r="M311" s="76">
        <v>0</v>
      </c>
      <c r="N311" s="72">
        <v>304</v>
      </c>
      <c r="O311" s="72">
        <v>287</v>
      </c>
      <c r="P311" s="33">
        <f>Tabla15[[#This Row],[sbruto]]-Tabla15[[#This Row],[ISR]]-Tabla15[[#This Row],[SFS]]-Tabla15[[#This Row],[AFP]]-Tabla15[[#This Row],[sneto]]</f>
        <v>575</v>
      </c>
      <c r="Q311" s="33">
        <v>8834</v>
      </c>
      <c r="R311" s="56" t="str">
        <f>_xlfn.XLOOKUP(Tabla15[[#This Row],[cedula]],Tabla8[Numero Documento],Tabla8[Gen])</f>
        <v>M</v>
      </c>
      <c r="S311" s="56" t="str">
        <f>_xlfn.XLOOKUP(Tabla15[[#This Row],[cedula]],Tabla8[Numero Documento],Tabla8[Lugar Funciones Codigo])</f>
        <v>01.83.00.00.00.18</v>
      </c>
      <c r="T311">
        <v>697</v>
      </c>
    </row>
    <row r="312" spans="1:20" hidden="1">
      <c r="A312" s="56" t="s">
        <v>2522</v>
      </c>
      <c r="B312" s="56" t="s">
        <v>1349</v>
      </c>
      <c r="C312" s="56" t="s">
        <v>2556</v>
      </c>
      <c r="D312" s="56" t="str">
        <f>Tabla15[[#This Row],[cedula]]&amp;Tabla15[[#This Row],[prog]]&amp;LEFT(Tabla15[[#This Row],[TIPO]],3)</f>
        <v>0011272922313FIJ</v>
      </c>
      <c r="E312" s="56" t="str">
        <f>_xlfn.XLOOKUP(Tabla15[[#This Row],[cedula]],Tabla8[Numero Documento],Tabla8[Empleado])</f>
        <v>RAMON RADAME BERTRE OVANDO</v>
      </c>
      <c r="F312" s="56" t="str">
        <f>_xlfn.XLOOKUP(Tabla15[[#This Row],[cedula]],Tabla8[Numero Documento],Tabla8[Cargo])</f>
        <v>INSPECTOR DE ESPECTACULOS</v>
      </c>
      <c r="G312" s="56" t="str">
        <f>_xlfn.XLOOKUP(Tabla15[[#This Row],[cedula]],Tabla8[Numero Documento],Tabla8[Lugar de Funciones])</f>
        <v>COMISION NACIONAL DE ESPECTACULOS PUBLICOS Y RADIOFONIA</v>
      </c>
      <c r="H312" s="107" t="s">
        <v>11</v>
      </c>
      <c r="I312" s="78" t="str">
        <f>_xlfn.XLOOKUP(Tabla15[[#This Row],[cedula]],TCARRERA[CEDULA],TCARRERA[CATEGORIA DEL SERVIDOR],0)</f>
        <v>CARRERA ADMINISTRATIVA</v>
      </c>
      <c r="J3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6" t="str">
        <f>IF(ISTEXT(Tabla15[[#This Row],[CARRERA]]),Tabla15[[#This Row],[CARRERA]],Tabla15[[#This Row],[STATUS_01]])</f>
        <v>CARRERA ADMINISTRATIVA</v>
      </c>
      <c r="L312" s="72">
        <v>10000</v>
      </c>
      <c r="M312" s="74">
        <v>0</v>
      </c>
      <c r="N312" s="75">
        <v>304</v>
      </c>
      <c r="O312" s="75">
        <v>287</v>
      </c>
      <c r="P312" s="33">
        <f>Tabla15[[#This Row],[sbruto]]-Tabla15[[#This Row],[ISR]]-Tabla15[[#This Row],[SFS]]-Tabla15[[#This Row],[AFP]]-Tabla15[[#This Row],[sneto]]</f>
        <v>525</v>
      </c>
      <c r="Q312" s="33">
        <v>8884</v>
      </c>
      <c r="R312" s="56" t="str">
        <f>_xlfn.XLOOKUP(Tabla15[[#This Row],[cedula]],Tabla8[Numero Documento],Tabla8[Gen])</f>
        <v>M</v>
      </c>
      <c r="S312" s="56" t="str">
        <f>_xlfn.XLOOKUP(Tabla15[[#This Row],[cedula]],Tabla8[Numero Documento],Tabla8[Lugar Funciones Codigo])</f>
        <v>01.83.00.00.00.18</v>
      </c>
      <c r="T312">
        <v>699</v>
      </c>
    </row>
    <row r="313" spans="1:20" hidden="1">
      <c r="A313" s="56" t="s">
        <v>2522</v>
      </c>
      <c r="B313" s="56" t="s">
        <v>2236</v>
      </c>
      <c r="C313" s="56" t="s">
        <v>2556</v>
      </c>
      <c r="D313" s="56" t="str">
        <f>Tabla15[[#This Row],[cedula]]&amp;Tabla15[[#This Row],[prog]]&amp;LEFT(Tabla15[[#This Row],[TIPO]],3)</f>
        <v>0011347970313FIJ</v>
      </c>
      <c r="E313" s="56" t="str">
        <f>_xlfn.XLOOKUP(Tabla15[[#This Row],[cedula]],Tabla8[Numero Documento],Tabla8[Empleado])</f>
        <v>SOCRATES DE JESUS ACOSTA VIDAL</v>
      </c>
      <c r="F313" s="56" t="str">
        <f>_xlfn.XLOOKUP(Tabla15[[#This Row],[cedula]],Tabla8[Numero Documento],Tabla8[Cargo])</f>
        <v>INSPECTOR DE CINE</v>
      </c>
      <c r="G313" s="56" t="str">
        <f>_xlfn.XLOOKUP(Tabla15[[#This Row],[cedula]],Tabla8[Numero Documento],Tabla8[Lugar de Funciones])</f>
        <v>COMISION NACIONAL DE ESPECTACULOS PUBLICOS Y RADIOFONIA</v>
      </c>
      <c r="H313" s="107" t="s">
        <v>11</v>
      </c>
      <c r="I313" s="78">
        <f>_xlfn.XLOOKUP(Tabla15[[#This Row],[cedula]],TCARRERA[CEDULA],TCARRERA[CATEGORIA DEL SERVIDOR],0)</f>
        <v>0</v>
      </c>
      <c r="J3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6" t="str">
        <f>IF(ISTEXT(Tabla15[[#This Row],[CARRERA]]),Tabla15[[#This Row],[CARRERA]],Tabla15[[#This Row],[STATUS_01]])</f>
        <v>FIJO</v>
      </c>
      <c r="L313" s="72">
        <v>10000</v>
      </c>
      <c r="M313" s="73">
        <v>0</v>
      </c>
      <c r="N313" s="72">
        <v>304</v>
      </c>
      <c r="O313" s="72">
        <v>287</v>
      </c>
      <c r="P313" s="33">
        <f>Tabla15[[#This Row],[sbruto]]-Tabla15[[#This Row],[ISR]]-Tabla15[[#This Row],[SFS]]-Tabla15[[#This Row],[AFP]]-Tabla15[[#This Row],[sneto]]</f>
        <v>375</v>
      </c>
      <c r="Q313" s="33">
        <v>9034</v>
      </c>
      <c r="R313" s="56" t="str">
        <f>_xlfn.XLOOKUP(Tabla15[[#This Row],[cedula]],Tabla8[Numero Documento],Tabla8[Gen])</f>
        <v>M</v>
      </c>
      <c r="S313" s="56" t="str">
        <f>_xlfn.XLOOKUP(Tabla15[[#This Row],[cedula]],Tabla8[Numero Documento],Tabla8[Lugar Funciones Codigo])</f>
        <v>01.83.00.00.00.18</v>
      </c>
      <c r="T313">
        <v>726</v>
      </c>
    </row>
    <row r="314" spans="1:20" hidden="1">
      <c r="A314" s="56" t="s">
        <v>2521</v>
      </c>
      <c r="B314" s="56" t="s">
        <v>2385</v>
      </c>
      <c r="C314" s="56" t="s">
        <v>2552</v>
      </c>
      <c r="D314" s="56" t="str">
        <f>Tabla15[[#This Row],[cedula]]&amp;Tabla15[[#This Row],[prog]]&amp;LEFT(Tabla15[[#This Row],[TIPO]],3)</f>
        <v>4021273421001TEM</v>
      </c>
      <c r="E314" s="56" t="str">
        <f>_xlfn.XLOOKUP(Tabla15[[#This Row],[cedula]],Tabla8[Numero Documento],Tabla8[Empleado])</f>
        <v>YBO RENE SANCHEZ QUEZADA</v>
      </c>
      <c r="F314" s="56" t="str">
        <f>_xlfn.XLOOKUP(Tabla15[[#This Row],[cedula]],Tabla8[Numero Documento],Tabla8[Cargo])</f>
        <v>INSPECTOR DE ESP. PUBLICO</v>
      </c>
      <c r="G314" s="56" t="str">
        <f>_xlfn.XLOOKUP(Tabla15[[#This Row],[cedula]],Tabla8[Numero Documento],Tabla8[Lugar de Funciones])</f>
        <v>COMISION NACIONAL DE ESPECTACULOS PUBLICOS Y RADIOFONIA</v>
      </c>
      <c r="H314" s="107" t="s">
        <v>2743</v>
      </c>
      <c r="I314" s="78">
        <f>_xlfn.XLOOKUP(Tabla15[[#This Row],[cedula]],TCARRERA[CEDULA],TCARRERA[CATEGORIA DEL SERVIDOR],0)</f>
        <v>0</v>
      </c>
      <c r="J3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6" t="str">
        <f>IF(ISTEXT(Tabla15[[#This Row],[CARRERA]]),Tabla15[[#This Row],[CARRERA]],Tabla15[[#This Row],[STATUS_01]])</f>
        <v>TEMPORALES</v>
      </c>
      <c r="L314" s="72">
        <v>10000</v>
      </c>
      <c r="M314" s="72">
        <v>0</v>
      </c>
      <c r="N314" s="72">
        <v>304</v>
      </c>
      <c r="O314" s="72">
        <v>287</v>
      </c>
      <c r="P314" s="33">
        <f>Tabla15[[#This Row],[sbruto]]-Tabla15[[#This Row],[ISR]]-Tabla15[[#This Row],[SFS]]-Tabla15[[#This Row],[AFP]]-Tabla15[[#This Row],[sneto]]</f>
        <v>25</v>
      </c>
      <c r="Q314" s="33">
        <v>9384</v>
      </c>
      <c r="R314" s="56" t="str">
        <f>_xlfn.XLOOKUP(Tabla15[[#This Row],[cedula]],Tabla8[Numero Documento],Tabla8[Gen])</f>
        <v>F</v>
      </c>
      <c r="S314" s="56" t="str">
        <f>_xlfn.XLOOKUP(Tabla15[[#This Row],[cedula]],Tabla8[Numero Documento],Tabla8[Lugar Funciones Codigo])</f>
        <v>01.83.00.00.00.18</v>
      </c>
      <c r="T314">
        <v>1035</v>
      </c>
    </row>
    <row r="315" spans="1:20" hidden="1">
      <c r="A315" s="56" t="s">
        <v>5606</v>
      </c>
      <c r="B315" s="56" t="s">
        <v>2169</v>
      </c>
      <c r="C315" s="56" t="s">
        <v>2552</v>
      </c>
      <c r="D315" s="56" t="str">
        <f>Tabla15[[#This Row],[cedula]]&amp;Tabla15[[#This Row],[prog]]&amp;LEFT(Tabla15[[#This Row],[TIPO]],3)</f>
        <v>0010488203001PRI</v>
      </c>
      <c r="E315" s="56" t="str">
        <f>_xlfn.XLOOKUP(Tabla15[[#This Row],[cedula]],Tabla8[Numero Documento],Tabla8[Empleado])</f>
        <v>JOSE ANDRES MARTINEZ ACOSTA</v>
      </c>
      <c r="F315" s="56" t="str">
        <f>_xlfn.XLOOKUP(Tabla15[[#This Row],[cedula]],Tabla8[Numero Documento],Tabla8[Cargo])</f>
        <v>CHOFER</v>
      </c>
      <c r="G315" s="56" t="str">
        <f>_xlfn.XLOOKUP(Tabla15[[#This Row],[cedula]],Tabla8[Numero Documento],Tabla8[Lugar de Funciones])</f>
        <v>COMISION NACIONAL DE ESPECTACULOS PUBLICOS Y RADIOFONIA</v>
      </c>
      <c r="H315" s="107" t="s">
        <v>5607</v>
      </c>
      <c r="I315" s="78">
        <f>_xlfn.XLOOKUP(Tabla15[[#This Row],[cedula]],TCARRERA[CEDULA],TCARRERA[CATEGORIA DEL SERVIDOR],0)</f>
        <v>0</v>
      </c>
      <c r="J3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6" t="str">
        <f>IF(ISTEXT(Tabla15[[#This Row],[CARRERA]]),Tabla15[[#This Row],[CARRERA]],Tabla15[[#This Row],[STATUS_01]])</f>
        <v>ESTATUTO SIMPLIFICADO</v>
      </c>
      <c r="L315" s="72">
        <v>2500</v>
      </c>
      <c r="M315" s="76">
        <v>0</v>
      </c>
      <c r="N315" s="75">
        <v>0</v>
      </c>
      <c r="O315" s="75">
        <v>0</v>
      </c>
      <c r="P315" s="33">
        <f>Tabla15[[#This Row],[sbruto]]-Tabla15[[#This Row],[ISR]]-Tabla15[[#This Row],[SFS]]-Tabla15[[#This Row],[AFP]]-Tabla15[[#This Row],[sneto]]</f>
        <v>0</v>
      </c>
      <c r="Q315" s="33">
        <v>2500</v>
      </c>
      <c r="R315" s="56" t="str">
        <f>_xlfn.XLOOKUP(Tabla15[[#This Row],[cedula]],Tabla8[Numero Documento],Tabla8[Gen])</f>
        <v>M</v>
      </c>
      <c r="S315" s="56" t="str">
        <f>_xlfn.XLOOKUP(Tabla15[[#This Row],[cedula]],Tabla8[Numero Documento],Tabla8[Lugar Funciones Codigo])</f>
        <v>01.83.00.00.00.18</v>
      </c>
      <c r="T315">
        <v>1091</v>
      </c>
    </row>
    <row r="316" spans="1:20" hidden="1">
      <c r="A316" s="56" t="s">
        <v>2521</v>
      </c>
      <c r="B316" s="56" t="s">
        <v>3269</v>
      </c>
      <c r="C316" s="56" t="s">
        <v>2552</v>
      </c>
      <c r="D316" s="56" t="str">
        <f>Tabla15[[#This Row],[cedula]]&amp;Tabla15[[#This Row],[prog]]&amp;LEFT(Tabla15[[#This Row],[TIPO]],3)</f>
        <v>2230025553001TEM</v>
      </c>
      <c r="E316" s="56" t="str">
        <f>_xlfn.XLOOKUP(Tabla15[[#This Row],[cedula]],Tabla8[Numero Documento],Tabla8[Empleado])</f>
        <v>JULIO CESAR DE LOS SANTOS MONCION</v>
      </c>
      <c r="F316" s="56" t="str">
        <f>_xlfn.XLOOKUP(Tabla15[[#This Row],[cedula]],Tabla8[Numero Documento],Tabla8[Cargo])</f>
        <v>ENCARGADO (A)</v>
      </c>
      <c r="G316" s="56" t="str">
        <f>_xlfn.XLOOKUP(Tabla15[[#This Row],[cedula]],Tabla8[Numero Documento],Tabla8[Lugar de Funciones])</f>
        <v>DEPARTAMENTO DE TECNOLOGIA DE LA INFORMACION Y COMUNICACION</v>
      </c>
      <c r="H316" s="107" t="s">
        <v>2743</v>
      </c>
      <c r="I316" s="78">
        <f>_xlfn.XLOOKUP(Tabla15[[#This Row],[cedula]],TCARRERA[CEDULA],TCARRERA[CATEGORIA DEL SERVIDOR],0)</f>
        <v>0</v>
      </c>
      <c r="J31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6" t="str">
        <f>IF(ISTEXT(Tabla15[[#This Row],[CARRERA]]),Tabla15[[#This Row],[CARRERA]],Tabla15[[#This Row],[STATUS_01]])</f>
        <v>TEMPORALES</v>
      </c>
      <c r="L316" s="72">
        <v>135000</v>
      </c>
      <c r="M316" s="76">
        <v>20338.240000000002</v>
      </c>
      <c r="N316" s="72">
        <v>4104</v>
      </c>
      <c r="O316" s="72">
        <v>3874.5</v>
      </c>
      <c r="P316" s="33">
        <f>Tabla15[[#This Row],[sbruto]]-Tabla15[[#This Row],[ISR]]-Tabla15[[#This Row],[SFS]]-Tabla15[[#This Row],[AFP]]-Tabla15[[#This Row],[sneto]]</f>
        <v>25</v>
      </c>
      <c r="Q316" s="33">
        <v>106658.26</v>
      </c>
      <c r="R316" s="56" t="str">
        <f>_xlfn.XLOOKUP(Tabla15[[#This Row],[cedula]],Tabla8[Numero Documento],Tabla8[Gen])</f>
        <v>M</v>
      </c>
      <c r="S316" s="56" t="str">
        <f>_xlfn.XLOOKUP(Tabla15[[#This Row],[cedula]],Tabla8[Numero Documento],Tabla8[Lugar Funciones Codigo])</f>
        <v>01.83.00.00.00.20</v>
      </c>
      <c r="T316">
        <v>908</v>
      </c>
    </row>
    <row r="317" spans="1:20" hidden="1">
      <c r="A317" s="56" t="s">
        <v>2522</v>
      </c>
      <c r="B317" s="56" t="s">
        <v>1920</v>
      </c>
      <c r="C317" s="56" t="s">
        <v>2552</v>
      </c>
      <c r="D317" s="56" t="str">
        <f>Tabla15[[#This Row],[cedula]]&amp;Tabla15[[#This Row],[prog]]&amp;LEFT(Tabla15[[#This Row],[TIPO]],3)</f>
        <v>0011886157401FIJ</v>
      </c>
      <c r="E317" s="56" t="str">
        <f>_xlfn.XLOOKUP(Tabla15[[#This Row],[cedula]],Tabla8[Numero Documento],Tabla8[Empleado])</f>
        <v>MIGUEL FELIX RODRIGUEZ POU</v>
      </c>
      <c r="F317" s="56" t="str">
        <f>_xlfn.XLOOKUP(Tabla15[[#This Row],[cedula]],Tabla8[Numero Documento],Tabla8[Cargo])</f>
        <v>ANALISTA SISTEMAS INFORMATICOS</v>
      </c>
      <c r="G317" s="56" t="str">
        <f>_xlfn.XLOOKUP(Tabla15[[#This Row],[cedula]],Tabla8[Numero Documento],Tabla8[Lugar de Funciones])</f>
        <v>DEPARTAMENTO DE TECNOLOGIA DE LA INFORMACION Y COMUNICACION</v>
      </c>
      <c r="H317" s="107" t="s">
        <v>11</v>
      </c>
      <c r="I317" s="78">
        <f>_xlfn.XLOOKUP(Tabla15[[#This Row],[cedula]],TCARRERA[CEDULA],TCARRERA[CATEGORIA DEL SERVIDOR],0)</f>
        <v>0</v>
      </c>
      <c r="J31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6" t="str">
        <f>IF(ISTEXT(Tabla15[[#This Row],[CARRERA]]),Tabla15[[#This Row],[CARRERA]],Tabla15[[#This Row],[STATUS_01]])</f>
        <v>FIJO</v>
      </c>
      <c r="L317" s="72">
        <v>65000</v>
      </c>
      <c r="M317" s="74">
        <v>4427.58</v>
      </c>
      <c r="N317" s="72">
        <v>1976</v>
      </c>
      <c r="O317" s="72">
        <v>1865.5</v>
      </c>
      <c r="P317" s="33">
        <f>Tabla15[[#This Row],[sbruto]]-Tabla15[[#This Row],[ISR]]-Tabla15[[#This Row],[SFS]]-Tabla15[[#This Row],[AFP]]-Tabla15[[#This Row],[sneto]]</f>
        <v>325</v>
      </c>
      <c r="Q317" s="33">
        <v>56405.919999999998</v>
      </c>
      <c r="R317" s="56" t="str">
        <f>_xlfn.XLOOKUP(Tabla15[[#This Row],[cedula]],Tabla8[Numero Documento],Tabla8[Gen])</f>
        <v>M</v>
      </c>
      <c r="S317" s="56" t="str">
        <f>_xlfn.XLOOKUP(Tabla15[[#This Row],[cedula]],Tabla8[Numero Documento],Tabla8[Lugar Funciones Codigo])</f>
        <v>01.83.00.00.00.20</v>
      </c>
      <c r="T317">
        <v>262</v>
      </c>
    </row>
    <row r="318" spans="1:20" hidden="1">
      <c r="A318" s="56" t="s">
        <v>2522</v>
      </c>
      <c r="B318" s="56" t="s">
        <v>2000</v>
      </c>
      <c r="C318" s="56" t="s">
        <v>2552</v>
      </c>
      <c r="D318" s="56" t="str">
        <f>Tabla15[[#This Row],[cedula]]&amp;Tabla15[[#This Row],[prog]]&amp;LEFT(Tabla15[[#This Row],[TIPO]],3)</f>
        <v>0011839594601FIJ</v>
      </c>
      <c r="E318" s="56" t="str">
        <f>_xlfn.XLOOKUP(Tabla15[[#This Row],[cedula]],Tabla8[Numero Documento],Tabla8[Empleado])</f>
        <v>YASSAEL NUÑEZ MEDINA</v>
      </c>
      <c r="F318" s="56" t="str">
        <f>_xlfn.XLOOKUP(Tabla15[[#This Row],[cedula]],Tabla8[Numero Documento],Tabla8[Cargo])</f>
        <v>SOPORTE TECNICO</v>
      </c>
      <c r="G318" s="56" t="str">
        <f>_xlfn.XLOOKUP(Tabla15[[#This Row],[cedula]],Tabla8[Numero Documento],Tabla8[Lugar de Funciones])</f>
        <v>DEPARTAMENTO DE TECNOLOGIA DE LA INFORMACION Y COMUNICACION</v>
      </c>
      <c r="H318" s="107" t="s">
        <v>11</v>
      </c>
      <c r="I318" s="78">
        <f>_xlfn.XLOOKUP(Tabla15[[#This Row],[cedula]],TCARRERA[CEDULA],TCARRERA[CATEGORIA DEL SERVIDOR],0)</f>
        <v>0</v>
      </c>
      <c r="J3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6" t="str">
        <f>IF(ISTEXT(Tabla15[[#This Row],[CARRERA]]),Tabla15[[#This Row],[CARRERA]],Tabla15[[#This Row],[STATUS_01]])</f>
        <v>FIJO</v>
      </c>
      <c r="L318" s="72">
        <v>60000</v>
      </c>
      <c r="M318" s="72">
        <v>3171.19</v>
      </c>
      <c r="N318" s="72">
        <v>1824</v>
      </c>
      <c r="O318" s="72">
        <v>1722</v>
      </c>
      <c r="P318" s="33">
        <f>Tabla15[[#This Row],[sbruto]]-Tabla15[[#This Row],[ISR]]-Tabla15[[#This Row],[SFS]]-Tabla15[[#This Row],[AFP]]-Tabla15[[#This Row],[sneto]]</f>
        <v>5448.4499999999971</v>
      </c>
      <c r="Q318" s="33">
        <v>47834.36</v>
      </c>
      <c r="R318" s="56" t="str">
        <f>_xlfn.XLOOKUP(Tabla15[[#This Row],[cedula]],Tabla8[Numero Documento],Tabla8[Gen])</f>
        <v>M</v>
      </c>
      <c r="S318" s="56" t="str">
        <f>_xlfn.XLOOKUP(Tabla15[[#This Row],[cedula]],Tabla8[Numero Documento],Tabla8[Lugar Funciones Codigo])</f>
        <v>01.83.00.00.00.20</v>
      </c>
      <c r="T318">
        <v>371</v>
      </c>
    </row>
    <row r="319" spans="1:20" hidden="1">
      <c r="A319" s="56" t="s">
        <v>2522</v>
      </c>
      <c r="B319" s="56" t="s">
        <v>1855</v>
      </c>
      <c r="C319" s="56" t="s">
        <v>2552</v>
      </c>
      <c r="D319" s="56" t="str">
        <f>Tabla15[[#This Row],[cedula]]&amp;Tabla15[[#This Row],[prog]]&amp;LEFT(Tabla15[[#This Row],[TIPO]],3)</f>
        <v>0011852868601FIJ</v>
      </c>
      <c r="E319" s="56" t="str">
        <f>_xlfn.XLOOKUP(Tabla15[[#This Row],[cedula]],Tabla8[Numero Documento],Tabla8[Empleado])</f>
        <v>JASIEL MONTERO JAQUEZ</v>
      </c>
      <c r="F319" s="56" t="str">
        <f>_xlfn.XLOOKUP(Tabla15[[#This Row],[cedula]],Tabla8[Numero Documento],Tabla8[Cargo])</f>
        <v>SOPORTE TECNICO</v>
      </c>
      <c r="G319" s="56" t="str">
        <f>_xlfn.XLOOKUP(Tabla15[[#This Row],[cedula]],Tabla8[Numero Documento],Tabla8[Lugar de Funciones])</f>
        <v>DEPARTAMENTO DE TECNOLOGIA DE LA INFORMACION Y COMUNICACION</v>
      </c>
      <c r="H319" s="107" t="s">
        <v>11</v>
      </c>
      <c r="I319" s="78">
        <f>_xlfn.XLOOKUP(Tabla15[[#This Row],[cedula]],TCARRERA[CEDULA],TCARRERA[CATEGORIA DEL SERVIDOR],0)</f>
        <v>0</v>
      </c>
      <c r="J3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6" t="str">
        <f>IF(ISTEXT(Tabla15[[#This Row],[CARRERA]]),Tabla15[[#This Row],[CARRERA]],Tabla15[[#This Row],[STATUS_01]])</f>
        <v>FIJO</v>
      </c>
      <c r="L319" s="72">
        <v>45000</v>
      </c>
      <c r="M319" s="76">
        <v>1148.33</v>
      </c>
      <c r="N319" s="72">
        <v>1368</v>
      </c>
      <c r="O319" s="72">
        <v>1291.5</v>
      </c>
      <c r="P319" s="33">
        <f>Tabla15[[#This Row],[sbruto]]-Tabla15[[#This Row],[ISR]]-Tabla15[[#This Row],[SFS]]-Tabla15[[#This Row],[AFP]]-Tabla15[[#This Row],[sneto]]</f>
        <v>7793.6299999999974</v>
      </c>
      <c r="Q319" s="33">
        <v>33398.54</v>
      </c>
      <c r="R319" s="56" t="str">
        <f>_xlfn.XLOOKUP(Tabla15[[#This Row],[cedula]],Tabla8[Numero Documento],Tabla8[Gen])</f>
        <v>M</v>
      </c>
      <c r="S319" s="56" t="str">
        <f>_xlfn.XLOOKUP(Tabla15[[#This Row],[cedula]],Tabla8[Numero Documento],Tabla8[Lugar Funciones Codigo])</f>
        <v>01.83.00.00.00.20</v>
      </c>
      <c r="T319">
        <v>152</v>
      </c>
    </row>
    <row r="320" spans="1:20" hidden="1">
      <c r="A320" s="56" t="s">
        <v>2521</v>
      </c>
      <c r="B320" s="56" t="s">
        <v>3089</v>
      </c>
      <c r="C320" s="56" t="s">
        <v>2552</v>
      </c>
      <c r="D320" s="56" t="str">
        <f>Tabla15[[#This Row],[cedula]]&amp;Tabla15[[#This Row],[prog]]&amp;LEFT(Tabla15[[#This Row],[TIPO]],3)</f>
        <v>0011909153601TEM</v>
      </c>
      <c r="E320" s="56" t="str">
        <f>_xlfn.XLOOKUP(Tabla15[[#This Row],[cedula]],Tabla8[Numero Documento],Tabla8[Empleado])</f>
        <v>XABIER FRANCISCO DE LEON FLORENTINO</v>
      </c>
      <c r="F320" s="56" t="str">
        <f>_xlfn.XLOOKUP(Tabla15[[#This Row],[cedula]],Tabla8[Numero Documento],Tabla8[Cargo])</f>
        <v>SOPORTE TECNICO INFORMATICO</v>
      </c>
      <c r="G320" s="56" t="str">
        <f>_xlfn.XLOOKUP(Tabla15[[#This Row],[cedula]],Tabla8[Numero Documento],Tabla8[Lugar de Funciones])</f>
        <v>DEPARTAMENTO DE TECNOLOGIA DE LA INFORMACION Y COMUNICACION</v>
      </c>
      <c r="H320" s="107" t="s">
        <v>2743</v>
      </c>
      <c r="I320" s="78">
        <f>_xlfn.XLOOKUP(Tabla15[[#This Row],[cedula]],TCARRERA[CEDULA],TCARRERA[CATEGORIA DEL SERVIDOR],0)</f>
        <v>0</v>
      </c>
      <c r="J3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0" s="56" t="str">
        <f>IF(ISTEXT(Tabla15[[#This Row],[CARRERA]]),Tabla15[[#This Row],[CARRERA]],Tabla15[[#This Row],[STATUS_01]])</f>
        <v>TEMPORALES</v>
      </c>
      <c r="L320" s="72">
        <v>45000</v>
      </c>
      <c r="M320" s="74">
        <v>1148.33</v>
      </c>
      <c r="N320" s="72">
        <v>1368</v>
      </c>
      <c r="O320" s="72">
        <v>1291.5</v>
      </c>
      <c r="P320" s="33">
        <f>Tabla15[[#This Row],[sbruto]]-Tabla15[[#This Row],[ISR]]-Tabla15[[#This Row],[SFS]]-Tabla15[[#This Row],[AFP]]-Tabla15[[#This Row],[sneto]]</f>
        <v>25</v>
      </c>
      <c r="Q320" s="33">
        <v>41167.17</v>
      </c>
      <c r="R320" s="56" t="str">
        <f>_xlfn.XLOOKUP(Tabla15[[#This Row],[cedula]],Tabla8[Numero Documento],Tabla8[Gen])</f>
        <v>M</v>
      </c>
      <c r="S320" s="56" t="str">
        <f>_xlfn.XLOOKUP(Tabla15[[#This Row],[cedula]],Tabla8[Numero Documento],Tabla8[Lugar Funciones Codigo])</f>
        <v>01.83.00.00.00.20</v>
      </c>
      <c r="T320">
        <v>1030</v>
      </c>
    </row>
    <row r="321" spans="1:20" hidden="1">
      <c r="A321" s="56" t="s">
        <v>2521</v>
      </c>
      <c r="B321" s="56" t="s">
        <v>2339</v>
      </c>
      <c r="C321" s="56" t="s">
        <v>2552</v>
      </c>
      <c r="D321" s="56" t="str">
        <f>Tabla15[[#This Row],[cedula]]&amp;Tabla15[[#This Row],[prog]]&amp;LEFT(Tabla15[[#This Row],[TIPO]],3)</f>
        <v>0010892417601TEM</v>
      </c>
      <c r="E321" s="56" t="str">
        <f>_xlfn.XLOOKUP(Tabla15[[#This Row],[cedula]],Tabla8[Numero Documento],Tabla8[Empleado])</f>
        <v>MARIA OLIMPIA GARCIA SANCHEZ DE ROSARIO</v>
      </c>
      <c r="F321" s="56" t="str">
        <f>_xlfn.XLOOKUP(Tabla15[[#This Row],[cedula]],Tabla8[Numero Documento],Tabla8[Cargo])</f>
        <v>GESTOR CULTURAL</v>
      </c>
      <c r="G321" s="56" t="str">
        <f>_xlfn.XLOOKUP(Tabla15[[#This Row],[cedula]],Tabla8[Numero Documento],Tabla8[Lugar de Funciones])</f>
        <v>DEPARTAMENTO DE TECNOLOGIA DE LA INFORMACION Y COMUNICACION</v>
      </c>
      <c r="H321" s="107" t="s">
        <v>2743</v>
      </c>
      <c r="I321" s="78">
        <f>_xlfn.XLOOKUP(Tabla15[[#This Row],[cedula]],TCARRERA[CEDULA],TCARRERA[CATEGORIA DEL SERVIDOR],0)</f>
        <v>0</v>
      </c>
      <c r="J32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1" s="56" t="str">
        <f>IF(ISTEXT(Tabla15[[#This Row],[CARRERA]]),Tabla15[[#This Row],[CARRERA]],Tabla15[[#This Row],[STATUS_01]])</f>
        <v>TEMPORALES</v>
      </c>
      <c r="L321" s="72">
        <v>30000</v>
      </c>
      <c r="M321" s="76">
        <v>0</v>
      </c>
      <c r="N321" s="72">
        <v>912</v>
      </c>
      <c r="O321" s="72">
        <v>861</v>
      </c>
      <c r="P321" s="33">
        <f>Tabla15[[#This Row],[sbruto]]-Tabla15[[#This Row],[ISR]]-Tabla15[[#This Row],[SFS]]-Tabla15[[#This Row],[AFP]]-Tabla15[[#This Row],[sneto]]</f>
        <v>1071</v>
      </c>
      <c r="Q321" s="33">
        <v>27156</v>
      </c>
      <c r="R321" s="56" t="str">
        <f>_xlfn.XLOOKUP(Tabla15[[#This Row],[cedula]],Tabla8[Numero Documento],Tabla8[Gen])</f>
        <v>F</v>
      </c>
      <c r="S321" s="56" t="str">
        <f>_xlfn.XLOOKUP(Tabla15[[#This Row],[cedula]],Tabla8[Numero Documento],Tabla8[Lugar Funciones Codigo])</f>
        <v>01.83.00.00.00.20</v>
      </c>
      <c r="T321">
        <v>934</v>
      </c>
    </row>
    <row r="322" spans="1:20" hidden="1">
      <c r="A322" s="56" t="s">
        <v>2521</v>
      </c>
      <c r="B322" s="56" t="s">
        <v>2377</v>
      </c>
      <c r="C322" s="56" t="s">
        <v>2552</v>
      </c>
      <c r="D322" s="56" t="str">
        <f>Tabla15[[#This Row],[cedula]]&amp;Tabla15[[#This Row],[prog]]&amp;LEFT(Tabla15[[#This Row],[TIPO]],3)</f>
        <v>4020924756401TEM</v>
      </c>
      <c r="E322" s="56" t="str">
        <f>_xlfn.XLOOKUP(Tabla15[[#This Row],[cedula]],Tabla8[Numero Documento],Tabla8[Empleado])</f>
        <v>TAIS DE JESUS RODRIGUEZ</v>
      </c>
      <c r="F322" s="56" t="str">
        <f>_xlfn.XLOOKUP(Tabla15[[#This Row],[cedula]],Tabla8[Numero Documento],Tabla8[Cargo])</f>
        <v>SOPORTE TECNICO INFORMATICO</v>
      </c>
      <c r="G322" s="56" t="str">
        <f>_xlfn.XLOOKUP(Tabla15[[#This Row],[cedula]],Tabla8[Numero Documento],Tabla8[Lugar de Funciones])</f>
        <v>DEPARTAMENTO DE TECNOLOGIA DE LA INFORMACION Y COMUNICACION</v>
      </c>
      <c r="H322" s="107" t="s">
        <v>2743</v>
      </c>
      <c r="I322" s="78">
        <f>_xlfn.XLOOKUP(Tabla15[[#This Row],[cedula]],TCARRERA[CEDULA],TCARRERA[CATEGORIA DEL SERVIDOR],0)</f>
        <v>0</v>
      </c>
      <c r="J32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2" s="56" t="str">
        <f>IF(ISTEXT(Tabla15[[#This Row],[CARRERA]]),Tabla15[[#This Row],[CARRERA]],Tabla15[[#This Row],[STATUS_01]])</f>
        <v>TEMPORALES</v>
      </c>
      <c r="L322" s="72">
        <v>30000</v>
      </c>
      <c r="M322" s="76">
        <v>0</v>
      </c>
      <c r="N322" s="72">
        <v>912</v>
      </c>
      <c r="O322" s="72">
        <v>861</v>
      </c>
      <c r="P322" s="33">
        <f>Tabla15[[#This Row],[sbruto]]-Tabla15[[#This Row],[ISR]]-Tabla15[[#This Row],[SFS]]-Tabla15[[#This Row],[AFP]]-Tabla15[[#This Row],[sneto]]</f>
        <v>25</v>
      </c>
      <c r="Q322" s="33">
        <v>28202</v>
      </c>
      <c r="R322" s="56" t="str">
        <f>_xlfn.XLOOKUP(Tabla15[[#This Row],[cedula]],Tabla8[Numero Documento],Tabla8[Gen])</f>
        <v>F</v>
      </c>
      <c r="S322" s="56" t="str">
        <f>_xlfn.XLOOKUP(Tabla15[[#This Row],[cedula]],Tabla8[Numero Documento],Tabla8[Lugar Funciones Codigo])</f>
        <v>01.83.00.00.00.20</v>
      </c>
      <c r="T322">
        <v>1013</v>
      </c>
    </row>
    <row r="323" spans="1:20" hidden="1">
      <c r="A323" s="56" t="s">
        <v>2521</v>
      </c>
      <c r="B323" s="56" t="s">
        <v>2368</v>
      </c>
      <c r="C323" s="56" t="s">
        <v>2552</v>
      </c>
      <c r="D323" s="56" t="str">
        <f>Tabla15[[#This Row],[cedula]]&amp;Tabla15[[#This Row],[prog]]&amp;LEFT(Tabla15[[#This Row],[TIPO]],3)</f>
        <v>0011768561001TEM</v>
      </c>
      <c r="E323" s="56" t="str">
        <f>_xlfn.XLOOKUP(Tabla15[[#This Row],[cedula]],Tabla8[Numero Documento],Tabla8[Empleado])</f>
        <v>ROHMER ALEXANDER BILLINI SANCHEZ</v>
      </c>
      <c r="F323" s="56" t="str">
        <f>_xlfn.XLOOKUP(Tabla15[[#This Row],[cedula]],Tabla8[Numero Documento],Tabla8[Cargo])</f>
        <v>ENCARGADO DIVISION</v>
      </c>
      <c r="G323" s="56" t="str">
        <f>_xlfn.XLOOKUP(Tabla15[[#This Row],[cedula]],Tabla8[Numero Documento],Tabla8[Lugar de Funciones])</f>
        <v>DIVISION DE OPERACIONES TIC</v>
      </c>
      <c r="H323" s="107" t="s">
        <v>2743</v>
      </c>
      <c r="I323" s="78">
        <f>_xlfn.XLOOKUP(Tabla15[[#This Row],[cedula]],TCARRERA[CEDULA],TCARRERA[CATEGORIA DEL SERVIDOR],0)</f>
        <v>0</v>
      </c>
      <c r="J3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6" t="str">
        <f>IF(ISTEXT(Tabla15[[#This Row],[CARRERA]]),Tabla15[[#This Row],[CARRERA]],Tabla15[[#This Row],[STATUS_01]])</f>
        <v>TEMPORALES</v>
      </c>
      <c r="L323" s="72">
        <v>95000</v>
      </c>
      <c r="M323" s="75">
        <v>10929.24</v>
      </c>
      <c r="N323" s="72">
        <v>2888</v>
      </c>
      <c r="O323" s="72">
        <v>2726.5</v>
      </c>
      <c r="P323" s="33">
        <f>Tabla15[[#This Row],[sbruto]]-Tabla15[[#This Row],[ISR]]-Tabla15[[#This Row],[SFS]]-Tabla15[[#This Row],[AFP]]-Tabla15[[#This Row],[sneto]]</f>
        <v>25</v>
      </c>
      <c r="Q323" s="33">
        <v>78431.259999999995</v>
      </c>
      <c r="R323" s="56" t="str">
        <f>_xlfn.XLOOKUP(Tabla15[[#This Row],[cedula]],Tabla8[Numero Documento],Tabla8[Gen])</f>
        <v>M</v>
      </c>
      <c r="S323" s="56" t="str">
        <f>_xlfn.XLOOKUP(Tabla15[[#This Row],[cedula]],Tabla8[Numero Documento],Tabla8[Lugar Funciones Codigo])</f>
        <v>01.83.00.00.00.20.02</v>
      </c>
      <c r="T323">
        <v>990</v>
      </c>
    </row>
    <row r="324" spans="1:20" hidden="1">
      <c r="A324" s="56" t="s">
        <v>2522</v>
      </c>
      <c r="B324" s="56" t="s">
        <v>1282</v>
      </c>
      <c r="C324" s="56" t="s">
        <v>2555</v>
      </c>
      <c r="D324" s="56" t="str">
        <f>Tabla15[[#This Row],[cedula]]&amp;Tabla15[[#This Row],[prog]]&amp;LEFT(Tabla15[[#This Row],[TIPO]],3)</f>
        <v>0010487478911FIJ</v>
      </c>
      <c r="E324" s="56" t="str">
        <f>_xlfn.XLOOKUP(Tabla15[[#This Row],[cedula]],Tabla8[Numero Documento],Tabla8[Empleado])</f>
        <v>SANTA VICTORIA CEDEÑO LIRIANO</v>
      </c>
      <c r="F324" s="56" t="str">
        <f>_xlfn.XLOOKUP(Tabla15[[#This Row],[cedula]],Tabla8[Numero Documento],Tabla8[Cargo])</f>
        <v>ENC. SECC. PERSONAL</v>
      </c>
      <c r="G324" s="56" t="str">
        <f>_xlfn.XLOOKUP(Tabla15[[#This Row],[cedula]],Tabla8[Numero Documento],Tabla8[Lugar de Funciones])</f>
        <v>PATRONATO CIUDAD COLONIAL</v>
      </c>
      <c r="H324" s="107" t="s">
        <v>11</v>
      </c>
      <c r="I324" s="78" t="str">
        <f>_xlfn.XLOOKUP(Tabla15[[#This Row],[cedula]],TCARRERA[CEDULA],TCARRERA[CATEGORIA DEL SERVIDOR],0)</f>
        <v>CARRERA ADMINISTRATIVA</v>
      </c>
      <c r="J3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4" s="56" t="str">
        <f>IF(ISTEXT(Tabla15[[#This Row],[CARRERA]]),Tabla15[[#This Row],[CARRERA]],Tabla15[[#This Row],[STATUS_01]])</f>
        <v>CARRERA ADMINISTRATIVA</v>
      </c>
      <c r="L324" s="72">
        <v>50000</v>
      </c>
      <c r="M324" s="75">
        <v>1854</v>
      </c>
      <c r="N324" s="75">
        <v>1520</v>
      </c>
      <c r="O324" s="75">
        <v>1435</v>
      </c>
      <c r="P324" s="33">
        <f>Tabla15[[#This Row],[sbruto]]-Tabla15[[#This Row],[ISR]]-Tabla15[[#This Row],[SFS]]-Tabla15[[#This Row],[AFP]]-Tabla15[[#This Row],[sneto]]</f>
        <v>1621</v>
      </c>
      <c r="Q324" s="33">
        <v>43570</v>
      </c>
      <c r="R324" s="56" t="str">
        <f>_xlfn.XLOOKUP(Tabla15[[#This Row],[cedula]],Tabla8[Numero Documento],Tabla8[Gen])</f>
        <v>F</v>
      </c>
      <c r="S324" s="56" t="str">
        <f>_xlfn.XLOOKUP(Tabla15[[#This Row],[cedula]],Tabla8[Numero Documento],Tabla8[Lugar Funciones Codigo])</f>
        <v>01.83.00.00.00.21</v>
      </c>
      <c r="T324">
        <v>466</v>
      </c>
    </row>
    <row r="325" spans="1:20" hidden="1">
      <c r="A325" s="56" t="s">
        <v>2521</v>
      </c>
      <c r="B325" s="56" t="s">
        <v>2305</v>
      </c>
      <c r="C325" s="56" t="s">
        <v>2552</v>
      </c>
      <c r="D325" s="56" t="str">
        <f>Tabla15[[#This Row],[cedula]]&amp;Tabla15[[#This Row],[prog]]&amp;LEFT(Tabla15[[#This Row],[TIPO]],3)</f>
        <v>0010012640801TEM</v>
      </c>
      <c r="E325" s="56" t="str">
        <f>_xlfn.XLOOKUP(Tabla15[[#This Row],[cedula]],Tabla8[Numero Documento],Tabla8[Empleado])</f>
        <v>FELIX ANGEL MEDINA PINEDA</v>
      </c>
      <c r="F325" s="56" t="str">
        <f>_xlfn.XLOOKUP(Tabla15[[#This Row],[cedula]],Tabla8[Numero Documento],Tabla8[Cargo])</f>
        <v>COORDINADOR (A)</v>
      </c>
      <c r="G325" s="56" t="str">
        <f>_xlfn.XLOOKUP(Tabla15[[#This Row],[cedula]],Tabla8[Numero Documento],Tabla8[Lugar de Funciones])</f>
        <v>PATRONATO CIUDAD COLONIAL</v>
      </c>
      <c r="H325" s="107" t="s">
        <v>2743</v>
      </c>
      <c r="I325" s="78">
        <f>_xlfn.XLOOKUP(Tabla15[[#This Row],[cedula]],TCARRERA[CEDULA],TCARRERA[CATEGORIA DEL SERVIDOR],0)</f>
        <v>0</v>
      </c>
      <c r="J3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6" t="str">
        <f>IF(ISTEXT(Tabla15[[#This Row],[CARRERA]]),Tabla15[[#This Row],[CARRERA]],Tabla15[[#This Row],[STATUS_01]])</f>
        <v>TEMPORALES</v>
      </c>
      <c r="L325" s="72">
        <v>45000</v>
      </c>
      <c r="M325" s="75">
        <v>1148.33</v>
      </c>
      <c r="N325" s="72">
        <v>1368</v>
      </c>
      <c r="O325" s="72">
        <v>1291.5</v>
      </c>
      <c r="P325" s="33">
        <f>Tabla15[[#This Row],[sbruto]]-Tabla15[[#This Row],[ISR]]-Tabla15[[#This Row],[SFS]]-Tabla15[[#This Row],[AFP]]-Tabla15[[#This Row],[sneto]]</f>
        <v>25</v>
      </c>
      <c r="Q325" s="33">
        <v>41167.17</v>
      </c>
      <c r="R325" s="56" t="str">
        <f>_xlfn.XLOOKUP(Tabla15[[#This Row],[cedula]],Tabla8[Numero Documento],Tabla8[Gen])</f>
        <v>M</v>
      </c>
      <c r="S325" s="56" t="str">
        <f>_xlfn.XLOOKUP(Tabla15[[#This Row],[cedula]],Tabla8[Numero Documento],Tabla8[Lugar Funciones Codigo])</f>
        <v>01.83.00.00.00.21</v>
      </c>
      <c r="T325">
        <v>840</v>
      </c>
    </row>
    <row r="326" spans="1:20" hidden="1">
      <c r="A326" s="56" t="s">
        <v>2522</v>
      </c>
      <c r="B326" s="56" t="s">
        <v>2061</v>
      </c>
      <c r="C326" s="56" t="s">
        <v>2555</v>
      </c>
      <c r="D326" s="56" t="str">
        <f>Tabla15[[#This Row],[cedula]]&amp;Tabla15[[#This Row],[prog]]&amp;LEFT(Tabla15[[#This Row],[TIPO]],3)</f>
        <v>0010971377611FIJ</v>
      </c>
      <c r="E326" s="56" t="str">
        <f>_xlfn.XLOOKUP(Tabla15[[#This Row],[cedula]],Tabla8[Numero Documento],Tabla8[Empleado])</f>
        <v>YOVANNY CESPEDES TURBI</v>
      </c>
      <c r="F326" s="56" t="str">
        <f>_xlfn.XLOOKUP(Tabla15[[#This Row],[cedula]],Tabla8[Numero Documento],Tabla8[Cargo])</f>
        <v>ASISTENTE DEL DIRECTOR</v>
      </c>
      <c r="G326" s="56" t="str">
        <f>_xlfn.XLOOKUP(Tabla15[[#This Row],[cedula]],Tabla8[Numero Documento],Tabla8[Lugar de Funciones])</f>
        <v>PATRONATO CIUDAD COLONIAL</v>
      </c>
      <c r="H326" s="107" t="s">
        <v>11</v>
      </c>
      <c r="I326" s="78">
        <f>_xlfn.XLOOKUP(Tabla15[[#This Row],[cedula]],TCARRERA[CEDULA],TCARRERA[CATEGORIA DEL SERVIDOR],0)</f>
        <v>0</v>
      </c>
      <c r="J3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6" t="str">
        <f>IF(ISTEXT(Tabla15[[#This Row],[CARRERA]]),Tabla15[[#This Row],[CARRERA]],Tabla15[[#This Row],[STATUS_01]])</f>
        <v>FIJO</v>
      </c>
      <c r="L326" s="72">
        <v>35000</v>
      </c>
      <c r="M326" s="75">
        <v>0</v>
      </c>
      <c r="N326" s="72">
        <v>1064</v>
      </c>
      <c r="O326" s="72">
        <v>1004.5</v>
      </c>
      <c r="P326" s="33">
        <f>Tabla15[[#This Row],[sbruto]]-Tabla15[[#This Row],[ISR]]-Tabla15[[#This Row],[SFS]]-Tabla15[[#This Row],[AFP]]-Tabla15[[#This Row],[sneto]]</f>
        <v>75</v>
      </c>
      <c r="Q326" s="33">
        <v>32856.5</v>
      </c>
      <c r="R326" s="56" t="str">
        <f>_xlfn.XLOOKUP(Tabla15[[#This Row],[cedula]],Tabla8[Numero Documento],Tabla8[Gen])</f>
        <v>M</v>
      </c>
      <c r="S326" s="56" t="str">
        <f>_xlfn.XLOOKUP(Tabla15[[#This Row],[cedula]],Tabla8[Numero Documento],Tabla8[Lugar Funciones Codigo])</f>
        <v>01.83.00.00.00.21</v>
      </c>
      <c r="T326">
        <v>481</v>
      </c>
    </row>
    <row r="327" spans="1:20" hidden="1">
      <c r="A327" s="56" t="s">
        <v>2522</v>
      </c>
      <c r="B327" s="56" t="s">
        <v>1275</v>
      </c>
      <c r="C327" s="56" t="s">
        <v>2555</v>
      </c>
      <c r="D327" s="56" t="str">
        <f>Tabla15[[#This Row],[cedula]]&amp;Tabla15[[#This Row],[prog]]&amp;LEFT(Tabla15[[#This Row],[TIPO]],3)</f>
        <v>0010826076111FIJ</v>
      </c>
      <c r="E327" s="56" t="str">
        <f>_xlfn.XLOOKUP(Tabla15[[#This Row],[cedula]],Tabla8[Numero Documento],Tabla8[Empleado])</f>
        <v>RAMONA GRACIELA PANIAGUA ALVAREZ</v>
      </c>
      <c r="F327" s="56" t="str">
        <f>_xlfn.XLOOKUP(Tabla15[[#This Row],[cedula]],Tabla8[Numero Documento],Tabla8[Cargo])</f>
        <v>SEC. CONTABILIDAD</v>
      </c>
      <c r="G327" s="56" t="str">
        <f>_xlfn.XLOOKUP(Tabla15[[#This Row],[cedula]],Tabla8[Numero Documento],Tabla8[Lugar de Funciones])</f>
        <v>PATRONATO CIUDAD COLONIAL</v>
      </c>
      <c r="H327" s="107" t="s">
        <v>11</v>
      </c>
      <c r="I327" s="78" t="str">
        <f>_xlfn.XLOOKUP(Tabla15[[#This Row],[cedula]],TCARRERA[CEDULA],TCARRERA[CATEGORIA DEL SERVIDOR],0)</f>
        <v>CARRERA ADMINISTRATIVA</v>
      </c>
      <c r="J3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6" t="str">
        <f>IF(ISTEXT(Tabla15[[#This Row],[CARRERA]]),Tabla15[[#This Row],[CARRERA]],Tabla15[[#This Row],[STATUS_01]])</f>
        <v>CARRERA ADMINISTRATIVA</v>
      </c>
      <c r="L327" s="72">
        <v>26250</v>
      </c>
      <c r="M327" s="76">
        <v>0</v>
      </c>
      <c r="N327" s="72">
        <v>798</v>
      </c>
      <c r="O327" s="72">
        <v>753.38</v>
      </c>
      <c r="P327" s="33">
        <f>Tabla15[[#This Row],[sbruto]]-Tabla15[[#This Row],[ISR]]-Tabla15[[#This Row],[SFS]]-Tabla15[[#This Row],[AFP]]-Tabla15[[#This Row],[sneto]]</f>
        <v>75</v>
      </c>
      <c r="Q327" s="33">
        <v>24623.62</v>
      </c>
      <c r="R327" s="56" t="str">
        <f>_xlfn.XLOOKUP(Tabla15[[#This Row],[cedula]],Tabla8[Numero Documento],Tabla8[Gen])</f>
        <v>F</v>
      </c>
      <c r="S327" s="56" t="str">
        <f>_xlfn.XLOOKUP(Tabla15[[#This Row],[cedula]],Tabla8[Numero Documento],Tabla8[Lugar Funciones Codigo])</f>
        <v>01.83.00.00.00.21</v>
      </c>
      <c r="T327">
        <v>456</v>
      </c>
    </row>
    <row r="328" spans="1:20" hidden="1">
      <c r="A328" s="56" t="s">
        <v>2522</v>
      </c>
      <c r="B328" s="56" t="s">
        <v>1276</v>
      </c>
      <c r="C328" s="56" t="s">
        <v>2555</v>
      </c>
      <c r="D328" s="56" t="str">
        <f>Tabla15[[#This Row],[cedula]]&amp;Tabla15[[#This Row],[prog]]&amp;LEFT(Tabla15[[#This Row],[TIPO]],3)</f>
        <v>0010415832411FIJ</v>
      </c>
      <c r="E328" s="56" t="str">
        <f>_xlfn.XLOOKUP(Tabla15[[#This Row],[cedula]],Tabla8[Numero Documento],Tabla8[Empleado])</f>
        <v>RAMONA SANCHEZ PEREZ</v>
      </c>
      <c r="F328" s="56" t="str">
        <f>_xlfn.XLOOKUP(Tabla15[[#This Row],[cedula]],Tabla8[Numero Documento],Tabla8[Cargo])</f>
        <v>ENC. DPTO. DE CONTABILIDAD</v>
      </c>
      <c r="G328" s="56" t="str">
        <f>_xlfn.XLOOKUP(Tabla15[[#This Row],[cedula]],Tabla8[Numero Documento],Tabla8[Lugar de Funciones])</f>
        <v>PATRONATO CIUDAD COLONIAL</v>
      </c>
      <c r="H328" s="107" t="s">
        <v>11</v>
      </c>
      <c r="I328" s="78" t="str">
        <f>_xlfn.XLOOKUP(Tabla15[[#This Row],[cedula]],TCARRERA[CEDULA],TCARRERA[CATEGORIA DEL SERVIDOR],0)</f>
        <v>CARRERA ADMINISTRATIVA</v>
      </c>
      <c r="J3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6" t="str">
        <f>IF(ISTEXT(Tabla15[[#This Row],[CARRERA]]),Tabla15[[#This Row],[CARRERA]],Tabla15[[#This Row],[STATUS_01]])</f>
        <v>CARRERA ADMINISTRATIVA</v>
      </c>
      <c r="L328" s="72">
        <v>25391.65</v>
      </c>
      <c r="M328" s="76">
        <v>0</v>
      </c>
      <c r="N328" s="75">
        <v>771.91</v>
      </c>
      <c r="O328" s="75">
        <v>728.74</v>
      </c>
      <c r="P328" s="33">
        <f>Tabla15[[#This Row],[sbruto]]-Tabla15[[#This Row],[ISR]]-Tabla15[[#This Row],[SFS]]-Tabla15[[#This Row],[AFP]]-Tabla15[[#This Row],[sneto]]</f>
        <v>75</v>
      </c>
      <c r="Q328" s="33">
        <v>23816</v>
      </c>
      <c r="R328" s="56" t="str">
        <f>_xlfn.XLOOKUP(Tabla15[[#This Row],[cedula]],Tabla8[Numero Documento],Tabla8[Gen])</f>
        <v>F</v>
      </c>
      <c r="S328" s="56" t="str">
        <f>_xlfn.XLOOKUP(Tabla15[[#This Row],[cedula]],Tabla8[Numero Documento],Tabla8[Lugar Funciones Codigo])</f>
        <v>01.83.00.00.00.21</v>
      </c>
      <c r="T328">
        <v>457</v>
      </c>
    </row>
    <row r="329" spans="1:20" hidden="1">
      <c r="A329" s="56" t="s">
        <v>2522</v>
      </c>
      <c r="B329" s="56" t="s">
        <v>1237</v>
      </c>
      <c r="C329" s="56" t="s">
        <v>2555</v>
      </c>
      <c r="D329" s="56" t="str">
        <f>Tabla15[[#This Row],[cedula]]&amp;Tabla15[[#This Row],[prog]]&amp;LEFT(Tabla15[[#This Row],[TIPO]],3)</f>
        <v>0330014612711FIJ</v>
      </c>
      <c r="E329" s="56" t="str">
        <f>_xlfn.XLOOKUP(Tabla15[[#This Row],[cedula]],Tabla8[Numero Documento],Tabla8[Empleado])</f>
        <v>LIGIA MARIA GENAO GOMEZ</v>
      </c>
      <c r="F329" s="56" t="str">
        <f>_xlfn.XLOOKUP(Tabla15[[#This Row],[cedula]],Tabla8[Numero Documento],Tabla8[Cargo])</f>
        <v>ASISTENTE DEL ASESOR-COORD.</v>
      </c>
      <c r="G329" s="56" t="str">
        <f>_xlfn.XLOOKUP(Tabla15[[#This Row],[cedula]],Tabla8[Numero Documento],Tabla8[Lugar de Funciones])</f>
        <v>PATRONATO CIUDAD COLONIAL</v>
      </c>
      <c r="H329" s="107" t="s">
        <v>11</v>
      </c>
      <c r="I329" s="78" t="str">
        <f>_xlfn.XLOOKUP(Tabla15[[#This Row],[cedula]],TCARRERA[CEDULA],TCARRERA[CATEGORIA DEL SERVIDOR],0)</f>
        <v>CARRERA ADMINISTRATIVA</v>
      </c>
      <c r="J329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9" s="56" t="str">
        <f>IF(ISTEXT(Tabla15[[#This Row],[CARRERA]]),Tabla15[[#This Row],[CARRERA]],Tabla15[[#This Row],[STATUS_01]])</f>
        <v>CARRERA ADMINISTRATIVA</v>
      </c>
      <c r="L329" s="72">
        <v>21850.63</v>
      </c>
      <c r="M329" s="75">
        <v>0</v>
      </c>
      <c r="N329" s="72">
        <v>664.26</v>
      </c>
      <c r="O329" s="72">
        <v>627.11</v>
      </c>
      <c r="P329" s="33">
        <f>Tabla15[[#This Row],[sbruto]]-Tabla15[[#This Row],[ISR]]-Tabla15[[#This Row],[SFS]]-Tabla15[[#This Row],[AFP]]-Tabla15[[#This Row],[sneto]]</f>
        <v>375.00000000000364</v>
      </c>
      <c r="Q329" s="33">
        <v>20184.259999999998</v>
      </c>
      <c r="R329" s="56" t="str">
        <f>_xlfn.XLOOKUP(Tabla15[[#This Row],[cedula]],Tabla8[Numero Documento],Tabla8[Gen])</f>
        <v>F</v>
      </c>
      <c r="S329" s="56" t="str">
        <f>_xlfn.XLOOKUP(Tabla15[[#This Row],[cedula]],Tabla8[Numero Documento],Tabla8[Lugar Funciones Codigo])</f>
        <v>01.83.00.00.00.21</v>
      </c>
      <c r="T329">
        <v>429</v>
      </c>
    </row>
    <row r="330" spans="1:20" hidden="1">
      <c r="A330" s="56" t="s">
        <v>2522</v>
      </c>
      <c r="B330" s="56" t="s">
        <v>1199</v>
      </c>
      <c r="C330" s="56" t="s">
        <v>2555</v>
      </c>
      <c r="D330" s="56" t="str">
        <f>Tabla15[[#This Row],[cedula]]&amp;Tabla15[[#This Row],[prog]]&amp;LEFT(Tabla15[[#This Row],[TIPO]],3)</f>
        <v>0010733692711FIJ</v>
      </c>
      <c r="E330" s="56" t="str">
        <f>_xlfn.XLOOKUP(Tabla15[[#This Row],[cedula]],Tabla8[Numero Documento],Tabla8[Empleado])</f>
        <v>CARMEN LUISA ALMONTE MOYA</v>
      </c>
      <c r="F330" s="56" t="str">
        <f>_xlfn.XLOOKUP(Tabla15[[#This Row],[cedula]],Tabla8[Numero Documento],Tabla8[Cargo])</f>
        <v>SECRETARIA</v>
      </c>
      <c r="G330" s="56" t="str">
        <f>_xlfn.XLOOKUP(Tabla15[[#This Row],[cedula]],Tabla8[Numero Documento],Tabla8[Lugar de Funciones])</f>
        <v>PATRONATO CIUDAD COLONIAL</v>
      </c>
      <c r="H330" s="107" t="s">
        <v>11</v>
      </c>
      <c r="I330" s="78" t="str">
        <f>_xlfn.XLOOKUP(Tabla15[[#This Row],[cedula]],TCARRERA[CEDULA],TCARRERA[CATEGORIA DEL SERVIDOR],0)</f>
        <v>CARRERA ADMINISTRATIVA</v>
      </c>
      <c r="J3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6" t="str">
        <f>IF(ISTEXT(Tabla15[[#This Row],[CARRERA]]),Tabla15[[#This Row],[CARRERA]],Tabla15[[#This Row],[STATUS_01]])</f>
        <v>CARRERA ADMINISTRATIVA</v>
      </c>
      <c r="L330" s="72">
        <v>20900.61</v>
      </c>
      <c r="M330" s="76">
        <v>0</v>
      </c>
      <c r="N330" s="72">
        <v>635.38</v>
      </c>
      <c r="O330" s="72">
        <v>599.85</v>
      </c>
      <c r="P330" s="33">
        <f>Tabla15[[#This Row],[sbruto]]-Tabla15[[#This Row],[ISR]]-Tabla15[[#This Row],[SFS]]-Tabla15[[#This Row],[AFP]]-Tabla15[[#This Row],[sneto]]</f>
        <v>7877.9700000000012</v>
      </c>
      <c r="Q330" s="33">
        <v>11787.41</v>
      </c>
      <c r="R330" s="56" t="str">
        <f>_xlfn.XLOOKUP(Tabla15[[#This Row],[cedula]],Tabla8[Numero Documento],Tabla8[Gen])</f>
        <v>F</v>
      </c>
      <c r="S330" s="56" t="str">
        <f>_xlfn.XLOOKUP(Tabla15[[#This Row],[cedula]],Tabla8[Numero Documento],Tabla8[Lugar Funciones Codigo])</f>
        <v>01.83.00.00.00.21</v>
      </c>
      <c r="T330">
        <v>391</v>
      </c>
    </row>
    <row r="331" spans="1:20" hidden="1">
      <c r="A331" s="56" t="s">
        <v>2522</v>
      </c>
      <c r="B331" s="56" t="s">
        <v>1270</v>
      </c>
      <c r="C331" s="56" t="s">
        <v>2555</v>
      </c>
      <c r="D331" s="56" t="str">
        <f>Tabla15[[#This Row],[cedula]]&amp;Tabla15[[#This Row],[prog]]&amp;LEFT(Tabla15[[#This Row],[TIPO]],3)</f>
        <v>0010565308311FIJ</v>
      </c>
      <c r="E331" s="56" t="str">
        <f>_xlfn.XLOOKUP(Tabla15[[#This Row],[cedula]],Tabla8[Numero Documento],Tabla8[Empleado])</f>
        <v>PEDRO DIAZ</v>
      </c>
      <c r="F331" s="56" t="str">
        <f>_xlfn.XLOOKUP(Tabla15[[#This Row],[cedula]],Tabla8[Numero Documento],Tabla8[Cargo])</f>
        <v>AUDIOVISUAL OPERADOR DE EQUIPO</v>
      </c>
      <c r="G331" s="56" t="str">
        <f>_xlfn.XLOOKUP(Tabla15[[#This Row],[cedula]],Tabla8[Numero Documento],Tabla8[Lugar de Funciones])</f>
        <v>PATRONATO CIUDAD COLONIAL</v>
      </c>
      <c r="H331" s="107" t="s">
        <v>11</v>
      </c>
      <c r="I331" s="78" t="str">
        <f>_xlfn.XLOOKUP(Tabla15[[#This Row],[cedula]],TCARRERA[CEDULA],TCARRERA[CATEGORIA DEL SERVIDOR],0)</f>
        <v>CARRERA ADMINISTRATIVA</v>
      </c>
      <c r="J3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6" t="str">
        <f>IF(ISTEXT(Tabla15[[#This Row],[CARRERA]]),Tabla15[[#This Row],[CARRERA]],Tabla15[[#This Row],[STATUS_01]])</f>
        <v>CARRERA ADMINISTRATIVA</v>
      </c>
      <c r="L331" s="72">
        <v>18240.53</v>
      </c>
      <c r="M331" s="74">
        <v>0</v>
      </c>
      <c r="N331" s="72">
        <v>554.51</v>
      </c>
      <c r="O331" s="72">
        <v>523.5</v>
      </c>
      <c r="P331" s="33">
        <f>Tabla15[[#This Row],[sbruto]]-Tabla15[[#This Row],[ISR]]-Tabla15[[#This Row],[SFS]]-Tabla15[[#This Row],[AFP]]-Tabla15[[#This Row],[sneto]]</f>
        <v>375</v>
      </c>
      <c r="Q331" s="33">
        <v>16787.52</v>
      </c>
      <c r="R331" s="56" t="str">
        <f>_xlfn.XLOOKUP(Tabla15[[#This Row],[cedula]],Tabla8[Numero Documento],Tabla8[Gen])</f>
        <v>M</v>
      </c>
      <c r="S331" s="56" t="str">
        <f>_xlfn.XLOOKUP(Tabla15[[#This Row],[cedula]],Tabla8[Numero Documento],Tabla8[Lugar Funciones Codigo])</f>
        <v>01.83.00.00.00.21</v>
      </c>
      <c r="T331">
        <v>451</v>
      </c>
    </row>
    <row r="332" spans="1:20" hidden="1">
      <c r="A332" s="56" t="s">
        <v>2522</v>
      </c>
      <c r="B332" s="56" t="s">
        <v>1194</v>
      </c>
      <c r="C332" s="56" t="s">
        <v>2555</v>
      </c>
      <c r="D332" s="56" t="str">
        <f>Tabla15[[#This Row],[cedula]]&amp;Tabla15[[#This Row],[prog]]&amp;LEFT(Tabla15[[#This Row],[TIPO]],3)</f>
        <v>0010552296511FIJ</v>
      </c>
      <c r="E332" s="56" t="str">
        <f>_xlfn.XLOOKUP(Tabla15[[#This Row],[cedula]],Tabla8[Numero Documento],Tabla8[Empleado])</f>
        <v>CANDIDA PAULINA SANCHEZ ALVAREZ DE SANTANA</v>
      </c>
      <c r="F332" s="56" t="str">
        <f>_xlfn.XLOOKUP(Tabla15[[#This Row],[cedula]],Tabla8[Numero Documento],Tabla8[Cargo])</f>
        <v>SECRETARIA ADMINISTRATIVA</v>
      </c>
      <c r="G332" s="56" t="str">
        <f>_xlfn.XLOOKUP(Tabla15[[#This Row],[cedula]],Tabla8[Numero Documento],Tabla8[Lugar de Funciones])</f>
        <v>PATRONATO CIUDAD COLONIAL</v>
      </c>
      <c r="H332" s="107" t="s">
        <v>11</v>
      </c>
      <c r="I332" s="78" t="str">
        <f>_xlfn.XLOOKUP(Tabla15[[#This Row],[cedula]],TCARRERA[CEDULA],TCARRERA[CATEGORIA DEL SERVIDOR],0)</f>
        <v>CARRERA ADMINISTRATIVA</v>
      </c>
      <c r="J3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6" t="str">
        <f>IF(ISTEXT(Tabla15[[#This Row],[CARRERA]]),Tabla15[[#This Row],[CARRERA]],Tabla15[[#This Row],[STATUS_01]])</f>
        <v>CARRERA ADMINISTRATIVA</v>
      </c>
      <c r="L332" s="72">
        <v>14550.36</v>
      </c>
      <c r="M332" s="76">
        <v>0</v>
      </c>
      <c r="N332" s="72">
        <v>442.33</v>
      </c>
      <c r="O332" s="72">
        <v>417.6</v>
      </c>
      <c r="P332" s="33">
        <f>Tabla15[[#This Row],[sbruto]]-Tabla15[[#This Row],[ISR]]-Tabla15[[#This Row],[SFS]]-Tabla15[[#This Row],[AFP]]-Tabla15[[#This Row],[sneto]]</f>
        <v>2621</v>
      </c>
      <c r="Q332" s="33">
        <v>11069.43</v>
      </c>
      <c r="R332" s="56" t="str">
        <f>_xlfn.XLOOKUP(Tabla15[[#This Row],[cedula]],Tabla8[Numero Documento],Tabla8[Gen])</f>
        <v>F</v>
      </c>
      <c r="S332" s="56" t="str">
        <f>_xlfn.XLOOKUP(Tabla15[[#This Row],[cedula]],Tabla8[Numero Documento],Tabla8[Lugar Funciones Codigo])</f>
        <v>01.83.00.00.00.21</v>
      </c>
      <c r="T332">
        <v>388</v>
      </c>
    </row>
    <row r="333" spans="1:20" hidden="1">
      <c r="A333" s="56" t="s">
        <v>2522</v>
      </c>
      <c r="B333" s="56" t="s">
        <v>2015</v>
      </c>
      <c r="C333" s="56" t="s">
        <v>2555</v>
      </c>
      <c r="D333" s="56" t="str">
        <f>Tabla15[[#This Row],[cedula]]&amp;Tabla15[[#This Row],[prog]]&amp;LEFT(Tabla15[[#This Row],[TIPO]],3)</f>
        <v>0010001655911FIJ</v>
      </c>
      <c r="E333" s="56" t="str">
        <f>_xlfn.XLOOKUP(Tabla15[[#This Row],[cedula]],Tabla8[Numero Documento],Tabla8[Empleado])</f>
        <v>FARAILDA E DE LAS M MARTINEZ HERNANDEZ</v>
      </c>
      <c r="F333" s="56" t="str">
        <f>_xlfn.XLOOKUP(Tabla15[[#This Row],[cedula]],Tabla8[Numero Documento],Tabla8[Cargo])</f>
        <v>ENC. DE PROCESO TECNICO</v>
      </c>
      <c r="G333" s="56" t="str">
        <f>_xlfn.XLOOKUP(Tabla15[[#This Row],[cedula]],Tabla8[Numero Documento],Tabla8[Lugar de Funciones])</f>
        <v>PATRONATO CIUDAD COLONIAL</v>
      </c>
      <c r="H333" s="107" t="s">
        <v>11</v>
      </c>
      <c r="I333" s="78">
        <f>_xlfn.XLOOKUP(Tabla15[[#This Row],[cedula]],TCARRERA[CEDULA],TCARRERA[CATEGORIA DEL SERVIDOR],0)</f>
        <v>0</v>
      </c>
      <c r="J333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6" t="str">
        <f>IF(ISTEXT(Tabla15[[#This Row],[CARRERA]]),Tabla15[[#This Row],[CARRERA]],Tabla15[[#This Row],[STATUS_01]])</f>
        <v>FIJO</v>
      </c>
      <c r="L333" s="72">
        <v>13300.39</v>
      </c>
      <c r="M333" s="73">
        <v>0</v>
      </c>
      <c r="N333" s="72">
        <v>404.33</v>
      </c>
      <c r="O333" s="72">
        <v>381.72</v>
      </c>
      <c r="P333" s="33">
        <f>Tabla15[[#This Row],[sbruto]]-Tabla15[[#This Row],[ISR]]-Tabla15[[#This Row],[SFS]]-Tabla15[[#This Row],[AFP]]-Tabla15[[#This Row],[sneto]]</f>
        <v>2485.2999999999993</v>
      </c>
      <c r="Q333" s="33">
        <v>10029.040000000001</v>
      </c>
      <c r="R333" s="56" t="str">
        <f>_xlfn.XLOOKUP(Tabla15[[#This Row],[cedula]],Tabla8[Numero Documento],Tabla8[Gen])</f>
        <v>F</v>
      </c>
      <c r="S333" s="56" t="str">
        <f>_xlfn.XLOOKUP(Tabla15[[#This Row],[cedula]],Tabla8[Numero Documento],Tabla8[Lugar Funciones Codigo])</f>
        <v>01.83.00.00.00.21</v>
      </c>
      <c r="T333">
        <v>401</v>
      </c>
    </row>
    <row r="334" spans="1:20" hidden="1">
      <c r="A334" s="56" t="s">
        <v>2522</v>
      </c>
      <c r="B334" s="56" t="s">
        <v>2053</v>
      </c>
      <c r="C334" s="56" t="s">
        <v>2555</v>
      </c>
      <c r="D334" s="56" t="str">
        <f>Tabla15[[#This Row],[cedula]]&amp;Tabla15[[#This Row],[prog]]&amp;LEFT(Tabla15[[#This Row],[TIPO]],3)</f>
        <v>0011213443211FIJ</v>
      </c>
      <c r="E334" s="56" t="str">
        <f>_xlfn.XLOOKUP(Tabla15[[#This Row],[cedula]],Tabla8[Numero Documento],Tabla8[Empleado])</f>
        <v>SAMUEL ENCARNACION</v>
      </c>
      <c r="F334" s="56" t="str">
        <f>_xlfn.XLOOKUP(Tabla15[[#This Row],[cedula]],Tabla8[Numero Documento],Tabla8[Cargo])</f>
        <v>CAMAROGRAFO</v>
      </c>
      <c r="G334" s="56" t="str">
        <f>_xlfn.XLOOKUP(Tabla15[[#This Row],[cedula]],Tabla8[Numero Documento],Tabla8[Lugar de Funciones])</f>
        <v>PATRONATO CIUDAD COLONIAL</v>
      </c>
      <c r="H334" s="107" t="s">
        <v>11</v>
      </c>
      <c r="I334" s="78">
        <f>_xlfn.XLOOKUP(Tabla15[[#This Row],[cedula]],TCARRERA[CEDULA],TCARRERA[CATEGORIA DEL SERVIDOR],0)</f>
        <v>0</v>
      </c>
      <c r="J3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6" t="str">
        <f>IF(ISTEXT(Tabla15[[#This Row],[CARRERA]]),Tabla15[[#This Row],[CARRERA]],Tabla15[[#This Row],[STATUS_01]])</f>
        <v>FIJO</v>
      </c>
      <c r="L334" s="72">
        <v>13110.38</v>
      </c>
      <c r="M334" s="76">
        <v>0</v>
      </c>
      <c r="N334" s="72">
        <v>398.56</v>
      </c>
      <c r="O334" s="72">
        <v>376.27</v>
      </c>
      <c r="P334" s="33">
        <f>Tabla15[[#This Row],[sbruto]]-Tabla15[[#This Row],[ISR]]-Tabla15[[#This Row],[SFS]]-Tabla15[[#This Row],[AFP]]-Tabla15[[#This Row],[sneto]]</f>
        <v>975</v>
      </c>
      <c r="Q334" s="33">
        <v>11360.55</v>
      </c>
      <c r="R334" s="56" t="str">
        <f>_xlfn.XLOOKUP(Tabla15[[#This Row],[cedula]],Tabla8[Numero Documento],Tabla8[Gen])</f>
        <v>M</v>
      </c>
      <c r="S334" s="56" t="str">
        <f>_xlfn.XLOOKUP(Tabla15[[#This Row],[cedula]],Tabla8[Numero Documento],Tabla8[Lugar Funciones Codigo])</f>
        <v>01.83.00.00.00.21</v>
      </c>
      <c r="T334">
        <v>463</v>
      </c>
    </row>
    <row r="335" spans="1:20" hidden="1">
      <c r="A335" s="56" t="s">
        <v>2522</v>
      </c>
      <c r="B335" s="56" t="s">
        <v>1285</v>
      </c>
      <c r="C335" s="56" t="s">
        <v>2555</v>
      </c>
      <c r="D335" s="56" t="str">
        <f>Tabla15[[#This Row],[cedula]]&amp;Tabla15[[#This Row],[prog]]&amp;LEFT(Tabla15[[#This Row],[TIPO]],3)</f>
        <v>0011493883011FIJ</v>
      </c>
      <c r="E335" s="56" t="str">
        <f>_xlfn.XLOOKUP(Tabla15[[#This Row],[cedula]],Tabla8[Numero Documento],Tabla8[Empleado])</f>
        <v>SOLANYI ALTAGRACIA CRESPI MEJIA</v>
      </c>
      <c r="F335" s="56" t="str">
        <f>_xlfn.XLOOKUP(Tabla15[[#This Row],[cedula]],Tabla8[Numero Documento],Tabla8[Cargo])</f>
        <v>SECRETARIA</v>
      </c>
      <c r="G335" s="56" t="str">
        <f>_xlfn.XLOOKUP(Tabla15[[#This Row],[cedula]],Tabla8[Numero Documento],Tabla8[Lugar de Funciones])</f>
        <v>PATRONATO CIUDAD COLONIAL</v>
      </c>
      <c r="H335" s="107" t="s">
        <v>11</v>
      </c>
      <c r="I335" s="78" t="str">
        <f>_xlfn.XLOOKUP(Tabla15[[#This Row],[cedula]],TCARRERA[CEDULA],TCARRERA[CATEGORIA DEL SERVIDOR],0)</f>
        <v>CARRERA ADMINISTRATIVA</v>
      </c>
      <c r="J3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5" s="56" t="str">
        <f>IF(ISTEXT(Tabla15[[#This Row],[CARRERA]]),Tabla15[[#This Row],[CARRERA]],Tabla15[[#This Row],[STATUS_01]])</f>
        <v>CARRERA ADMINISTRATIVA</v>
      </c>
      <c r="L335" s="72">
        <v>12350.36</v>
      </c>
      <c r="M335" s="75">
        <v>0</v>
      </c>
      <c r="N335" s="72">
        <v>375.45</v>
      </c>
      <c r="O335" s="72">
        <v>354.46</v>
      </c>
      <c r="P335" s="33">
        <f>Tabla15[[#This Row],[sbruto]]-Tabla15[[#This Row],[ISR]]-Tabla15[[#This Row],[SFS]]-Tabla15[[#This Row],[AFP]]-Tabla15[[#This Row],[sneto]]</f>
        <v>1652.4500000000007</v>
      </c>
      <c r="Q335" s="33">
        <v>9968</v>
      </c>
      <c r="R335" s="56" t="str">
        <f>_xlfn.XLOOKUP(Tabla15[[#This Row],[cedula]],Tabla8[Numero Documento],Tabla8[Gen])</f>
        <v>F</v>
      </c>
      <c r="S335" s="56" t="str">
        <f>_xlfn.XLOOKUP(Tabla15[[#This Row],[cedula]],Tabla8[Numero Documento],Tabla8[Lugar Funciones Codigo])</f>
        <v>01.83.00.00.00.21</v>
      </c>
      <c r="T335">
        <v>469</v>
      </c>
    </row>
    <row r="336" spans="1:20" hidden="1">
      <c r="A336" s="56" t="s">
        <v>2522</v>
      </c>
      <c r="B336" s="56" t="s">
        <v>2058</v>
      </c>
      <c r="C336" s="56" t="s">
        <v>2555</v>
      </c>
      <c r="D336" s="56" t="str">
        <f>Tabla15[[#This Row],[cedula]]&amp;Tabla15[[#This Row],[prog]]&amp;LEFT(Tabla15[[#This Row],[TIPO]],3)</f>
        <v>0020015736011FIJ</v>
      </c>
      <c r="E336" s="56" t="str">
        <f>_xlfn.XLOOKUP(Tabla15[[#This Row],[cedula]],Tabla8[Numero Documento],Tabla8[Empleado])</f>
        <v>VICTOR MANUEL GUIGNI ALMONTE</v>
      </c>
      <c r="F336" s="56" t="str">
        <f>_xlfn.XLOOKUP(Tabla15[[#This Row],[cedula]],Tabla8[Numero Documento],Tabla8[Cargo])</f>
        <v>ING. ELECTRICO</v>
      </c>
      <c r="G336" s="56" t="str">
        <f>_xlfn.XLOOKUP(Tabla15[[#This Row],[cedula]],Tabla8[Numero Documento],Tabla8[Lugar de Funciones])</f>
        <v>PATRONATO CIUDAD COLONIAL</v>
      </c>
      <c r="H336" s="107" t="s">
        <v>11</v>
      </c>
      <c r="I336" s="78">
        <f>_xlfn.XLOOKUP(Tabla15[[#This Row],[cedula]],TCARRERA[CEDULA],TCARRERA[CATEGORIA DEL SERVIDOR],0)</f>
        <v>0</v>
      </c>
      <c r="J3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6" t="str">
        <f>IF(ISTEXT(Tabla15[[#This Row],[CARRERA]]),Tabla15[[#This Row],[CARRERA]],Tabla15[[#This Row],[STATUS_01]])</f>
        <v>FIJO</v>
      </c>
      <c r="L336" s="72">
        <v>11400.33</v>
      </c>
      <c r="M336" s="73">
        <v>0</v>
      </c>
      <c r="N336" s="72">
        <v>346.57</v>
      </c>
      <c r="O336" s="72">
        <v>327.19</v>
      </c>
      <c r="P336" s="33">
        <f>Tabla15[[#This Row],[sbruto]]-Tabla15[[#This Row],[ISR]]-Tabla15[[#This Row],[SFS]]-Tabla15[[#This Row],[AFP]]-Tabla15[[#This Row],[sneto]]</f>
        <v>463.01000000000022</v>
      </c>
      <c r="Q336" s="33">
        <v>10263.56</v>
      </c>
      <c r="R336" s="56" t="str">
        <f>_xlfn.XLOOKUP(Tabla15[[#This Row],[cedula]],Tabla8[Numero Documento],Tabla8[Gen])</f>
        <v>M</v>
      </c>
      <c r="S336" s="56" t="str">
        <f>_xlfn.XLOOKUP(Tabla15[[#This Row],[cedula]],Tabla8[Numero Documento],Tabla8[Lugar Funciones Codigo])</f>
        <v>01.83.00.00.00.21</v>
      </c>
      <c r="T336">
        <v>474</v>
      </c>
    </row>
    <row r="337" spans="1:20" hidden="1">
      <c r="A337" s="56" t="s">
        <v>2522</v>
      </c>
      <c r="B337" s="56" t="s">
        <v>1193</v>
      </c>
      <c r="C337" s="56" t="s">
        <v>2555</v>
      </c>
      <c r="D337" s="56" t="str">
        <f>Tabla15[[#This Row],[cedula]]&amp;Tabla15[[#This Row],[prog]]&amp;LEFT(Tabla15[[#This Row],[TIPO]],3)</f>
        <v>0011580537611FIJ</v>
      </c>
      <c r="E337" s="56" t="str">
        <f>_xlfn.XLOOKUP(Tabla15[[#This Row],[cedula]],Tabla8[Numero Documento],Tabla8[Empleado])</f>
        <v>BURY DAVID BATISTA DIAZ</v>
      </c>
      <c r="F337" s="56" t="str">
        <f>_xlfn.XLOOKUP(Tabla15[[#This Row],[cedula]],Tabla8[Numero Documento],Tabla8[Cargo])</f>
        <v>CONSERJE</v>
      </c>
      <c r="G337" s="56" t="str">
        <f>_xlfn.XLOOKUP(Tabla15[[#This Row],[cedula]],Tabla8[Numero Documento],Tabla8[Lugar de Funciones])</f>
        <v>PATRONATO CIUDAD COLONIAL</v>
      </c>
      <c r="H337" s="107" t="s">
        <v>11</v>
      </c>
      <c r="I337" s="78" t="str">
        <f>_xlfn.XLOOKUP(Tabla15[[#This Row],[cedula]],TCARRERA[CEDULA],TCARRERA[CATEGORIA DEL SERVIDOR],0)</f>
        <v>CARRERA ADMINISTRATIVA</v>
      </c>
      <c r="J3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6" t="str">
        <f>IF(ISTEXT(Tabla15[[#This Row],[CARRERA]]),Tabla15[[#This Row],[CARRERA]],Tabla15[[#This Row],[STATUS_01]])</f>
        <v>CARRERA ADMINISTRATIVA</v>
      </c>
      <c r="L337" s="72">
        <v>10000</v>
      </c>
      <c r="M337" s="76">
        <v>0</v>
      </c>
      <c r="N337" s="72">
        <v>304</v>
      </c>
      <c r="O337" s="72">
        <v>287</v>
      </c>
      <c r="P337" s="33">
        <f>Tabla15[[#This Row],[sbruto]]-Tabla15[[#This Row],[ISR]]-Tabla15[[#This Row],[SFS]]-Tabla15[[#This Row],[AFP]]-Tabla15[[#This Row],[sneto]]</f>
        <v>1652.4499999999998</v>
      </c>
      <c r="Q337" s="33">
        <v>7756.55</v>
      </c>
      <c r="R337" s="56" t="str">
        <f>_xlfn.XLOOKUP(Tabla15[[#This Row],[cedula]],Tabla8[Numero Documento],Tabla8[Gen])</f>
        <v>M</v>
      </c>
      <c r="S337" s="56" t="str">
        <f>_xlfn.XLOOKUP(Tabla15[[#This Row],[cedula]],Tabla8[Numero Documento],Tabla8[Lugar Funciones Codigo])</f>
        <v>01.83.00.00.00.21</v>
      </c>
      <c r="T337">
        <v>387</v>
      </c>
    </row>
    <row r="338" spans="1:20" hidden="1">
      <c r="A338" s="56" t="s">
        <v>2522</v>
      </c>
      <c r="B338" s="56" t="s">
        <v>1826</v>
      </c>
      <c r="C338" s="56" t="s">
        <v>2552</v>
      </c>
      <c r="D338" s="56" t="str">
        <f>Tabla15[[#This Row],[cedula]]&amp;Tabla15[[#This Row],[prog]]&amp;LEFT(Tabla15[[#This Row],[TIPO]],3)</f>
        <v>0010203015201FIJ</v>
      </c>
      <c r="E338" s="56" t="str">
        <f>_xlfn.XLOOKUP(Tabla15[[#This Row],[cedula]],Tabla8[Numero Documento],Tabla8[Empleado])</f>
        <v>FRANCESCA THAMARA PEÑA MAÑON</v>
      </c>
      <c r="F338" s="56" t="str">
        <f>_xlfn.XLOOKUP(Tabla15[[#This Row],[cedula]],Tabla8[Numero Documento],Tabla8[Cargo])</f>
        <v>ASESOR (A)</v>
      </c>
      <c r="G338" s="56" t="str">
        <f>_xlfn.XLOOKUP(Tabla15[[#This Row],[cedula]],Tabla8[Numero Documento],Tabla8[Lugar de Funciones])</f>
        <v>DEPARTAMENTO DE PROTOCOLO Y EVENTOS</v>
      </c>
      <c r="H338" s="107" t="s">
        <v>11</v>
      </c>
      <c r="I338" s="78">
        <f>_xlfn.XLOOKUP(Tabla15[[#This Row],[cedula]],TCARRERA[CEDULA],TCARRERA[CATEGORIA DEL SERVIDOR],0)</f>
        <v>0</v>
      </c>
      <c r="J33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8" s="56" t="str">
        <f>IF(ISTEXT(Tabla15[[#This Row],[CARRERA]]),Tabla15[[#This Row],[CARRERA]],Tabla15[[#This Row],[STATUS_01]])</f>
        <v>EMPLEADO DE CONFIANZA</v>
      </c>
      <c r="L338" s="72">
        <v>145000</v>
      </c>
      <c r="M338" s="73">
        <v>22690.49</v>
      </c>
      <c r="N338" s="72">
        <v>4408</v>
      </c>
      <c r="O338" s="72">
        <v>4161.5</v>
      </c>
      <c r="P338" s="33">
        <f>Tabla15[[#This Row],[sbruto]]-Tabla15[[#This Row],[ISR]]-Tabla15[[#This Row],[SFS]]-Tabla15[[#This Row],[AFP]]-Tabla15[[#This Row],[sneto]]</f>
        <v>25</v>
      </c>
      <c r="Q338" s="33">
        <v>113715.01</v>
      </c>
      <c r="R338" s="56" t="str">
        <f>_xlfn.XLOOKUP(Tabla15[[#This Row],[cedula]],Tabla8[Numero Documento],Tabla8[Gen])</f>
        <v>F</v>
      </c>
      <c r="S338" s="56" t="str">
        <f>_xlfn.XLOOKUP(Tabla15[[#This Row],[cedula]],Tabla8[Numero Documento],Tabla8[Lugar Funciones Codigo])</f>
        <v>01.83.00.00.00.22</v>
      </c>
      <c r="T338">
        <v>116</v>
      </c>
    </row>
    <row r="339" spans="1:20" hidden="1">
      <c r="A339" s="56" t="s">
        <v>2521</v>
      </c>
      <c r="B339" s="56" t="s">
        <v>2382</v>
      </c>
      <c r="C339" s="56" t="s">
        <v>2552</v>
      </c>
      <c r="D339" s="56" t="str">
        <f>Tabla15[[#This Row],[cedula]]&amp;Tabla15[[#This Row],[prog]]&amp;LEFT(Tabla15[[#This Row],[TIPO]],3)</f>
        <v>0230134705601TEM</v>
      </c>
      <c r="E339" s="56" t="str">
        <f>_xlfn.XLOOKUP(Tabla15[[#This Row],[cedula]],Tabla8[Numero Documento],Tabla8[Empleado])</f>
        <v>YAHAIRA MARGARITA TORREZ QUEZADA</v>
      </c>
      <c r="F339" s="56" t="str">
        <f>_xlfn.XLOOKUP(Tabla15[[#This Row],[cedula]],Tabla8[Numero Documento],Tabla8[Cargo])</f>
        <v>ENCARGADO (A)</v>
      </c>
      <c r="G339" s="56" t="str">
        <f>_xlfn.XLOOKUP(Tabla15[[#This Row],[cedula]],Tabla8[Numero Documento],Tabla8[Lugar de Funciones])</f>
        <v>DEPARTAMENTO DE PROTOCOLO Y EVENTOS</v>
      </c>
      <c r="H339" s="107" t="s">
        <v>2743</v>
      </c>
      <c r="I339" s="78">
        <f>_xlfn.XLOOKUP(Tabla15[[#This Row],[cedula]],TCARRERA[CEDULA],TCARRERA[CATEGORIA DEL SERVIDOR],0)</f>
        <v>0</v>
      </c>
      <c r="J3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9" s="56" t="str">
        <f>IF(ISTEXT(Tabla15[[#This Row],[CARRERA]]),Tabla15[[#This Row],[CARRERA]],Tabla15[[#This Row],[STATUS_01]])</f>
        <v>TEMPORALES</v>
      </c>
      <c r="L339" s="72">
        <v>135000</v>
      </c>
      <c r="M339" s="73">
        <v>20338.240000000002</v>
      </c>
      <c r="N339" s="72">
        <v>4104</v>
      </c>
      <c r="O339" s="72">
        <v>3874.5</v>
      </c>
      <c r="P339" s="33">
        <f>Tabla15[[#This Row],[sbruto]]-Tabla15[[#This Row],[ISR]]-Tabla15[[#This Row],[SFS]]-Tabla15[[#This Row],[AFP]]-Tabla15[[#This Row],[sneto]]</f>
        <v>25</v>
      </c>
      <c r="Q339" s="33">
        <v>106658.26</v>
      </c>
      <c r="R339" s="56" t="str">
        <f>_xlfn.XLOOKUP(Tabla15[[#This Row],[cedula]],Tabla8[Numero Documento],Tabla8[Gen])</f>
        <v>F</v>
      </c>
      <c r="S339" s="56" t="str">
        <f>_xlfn.XLOOKUP(Tabla15[[#This Row],[cedula]],Tabla8[Numero Documento],Tabla8[Lugar Funciones Codigo])</f>
        <v>01.83.00.00.00.22</v>
      </c>
      <c r="T339">
        <v>1032</v>
      </c>
    </row>
    <row r="340" spans="1:20" hidden="1">
      <c r="A340" s="56" t="s">
        <v>2521</v>
      </c>
      <c r="B340" s="56" t="s">
        <v>2311</v>
      </c>
      <c r="C340" s="56" t="s">
        <v>2552</v>
      </c>
      <c r="D340" s="56" t="str">
        <f>Tabla15[[#This Row],[cedula]]&amp;Tabla15[[#This Row],[prog]]&amp;LEFT(Tabla15[[#This Row],[TIPO]],3)</f>
        <v>0010919272401TEM</v>
      </c>
      <c r="E340" s="56" t="str">
        <f>_xlfn.XLOOKUP(Tabla15[[#This Row],[cedula]],Tabla8[Numero Documento],Tabla8[Empleado])</f>
        <v>INDIRA YELIDA PEÑA GALLARDO</v>
      </c>
      <c r="F340" s="56" t="str">
        <f>_xlfn.XLOOKUP(Tabla15[[#This Row],[cedula]],Tabla8[Numero Documento],Tabla8[Cargo])</f>
        <v>COORDINADOR (A)</v>
      </c>
      <c r="G340" s="56" t="str">
        <f>_xlfn.XLOOKUP(Tabla15[[#This Row],[cedula]],Tabla8[Numero Documento],Tabla8[Lugar de Funciones])</f>
        <v>DEPARTAMENTO DE PROTOCOLO Y EVENTOS</v>
      </c>
      <c r="H340" s="107" t="s">
        <v>2743</v>
      </c>
      <c r="I340" s="78">
        <f>_xlfn.XLOOKUP(Tabla15[[#This Row],[cedula]],TCARRERA[CEDULA],TCARRERA[CATEGORIA DEL SERVIDOR],0)</f>
        <v>0</v>
      </c>
      <c r="J3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0" s="56" t="str">
        <f>IF(ISTEXT(Tabla15[[#This Row],[CARRERA]]),Tabla15[[#This Row],[CARRERA]],Tabla15[[#This Row],[STATUS_01]])</f>
        <v>TEMPORALES</v>
      </c>
      <c r="L340" s="72">
        <v>90000</v>
      </c>
      <c r="M340" s="75">
        <v>9753.1200000000008</v>
      </c>
      <c r="N340" s="72">
        <v>2736</v>
      </c>
      <c r="O340" s="72">
        <v>2583</v>
      </c>
      <c r="P340" s="33">
        <f>Tabla15[[#This Row],[sbruto]]-Tabla15[[#This Row],[ISR]]-Tabla15[[#This Row],[SFS]]-Tabla15[[#This Row],[AFP]]-Tabla15[[#This Row],[sneto]]</f>
        <v>25</v>
      </c>
      <c r="Q340" s="33">
        <v>74902.880000000005</v>
      </c>
      <c r="R340" s="56" t="str">
        <f>_xlfn.XLOOKUP(Tabla15[[#This Row],[cedula]],Tabla8[Numero Documento],Tabla8[Gen])</f>
        <v>F</v>
      </c>
      <c r="S340" s="56" t="str">
        <f>_xlfn.XLOOKUP(Tabla15[[#This Row],[cedula]],Tabla8[Numero Documento],Tabla8[Lugar Funciones Codigo])</f>
        <v>01.83.00.00.00.22</v>
      </c>
      <c r="T340">
        <v>858</v>
      </c>
    </row>
    <row r="341" spans="1:20" hidden="1">
      <c r="A341" s="56" t="s">
        <v>2521</v>
      </c>
      <c r="B341" s="56" t="s">
        <v>2929</v>
      </c>
      <c r="C341" s="56" t="s">
        <v>2552</v>
      </c>
      <c r="D341" s="56" t="str">
        <f>Tabla15[[#This Row],[cedula]]&amp;Tabla15[[#This Row],[prog]]&amp;LEFT(Tabla15[[#This Row],[TIPO]],3)</f>
        <v>2230004106201TEM</v>
      </c>
      <c r="E341" s="56" t="str">
        <f>_xlfn.XLOOKUP(Tabla15[[#This Row],[cedula]],Tabla8[Numero Documento],Tabla8[Empleado])</f>
        <v>JENIFET GUZMAN MENDEZ</v>
      </c>
      <c r="F341" s="56" t="str">
        <f>_xlfn.XLOOKUP(Tabla15[[#This Row],[cedula]],Tabla8[Numero Documento],Tabla8[Cargo])</f>
        <v>COORDINADOR(A) OPERATIVA</v>
      </c>
      <c r="G341" s="56" t="str">
        <f>_xlfn.XLOOKUP(Tabla15[[#This Row],[cedula]],Tabla8[Numero Documento],Tabla8[Lugar de Funciones])</f>
        <v>DEPARTAMENTO DE PROTOCOLO Y EVENTOS</v>
      </c>
      <c r="H341" s="107" t="s">
        <v>2743</v>
      </c>
      <c r="I341" s="78">
        <f>_xlfn.XLOOKUP(Tabla15[[#This Row],[cedula]],TCARRERA[CEDULA],TCARRERA[CATEGORIA DEL SERVIDOR],0)</f>
        <v>0</v>
      </c>
      <c r="J3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1" s="56" t="str">
        <f>IF(ISTEXT(Tabla15[[#This Row],[CARRERA]]),Tabla15[[#This Row],[CARRERA]],Tabla15[[#This Row],[STATUS_01]])</f>
        <v>TEMPORALES</v>
      </c>
      <c r="L341" s="72">
        <v>65000</v>
      </c>
      <c r="M341" s="75">
        <v>4427.58</v>
      </c>
      <c r="N341" s="72">
        <v>1976</v>
      </c>
      <c r="O341" s="72">
        <v>1865.5</v>
      </c>
      <c r="P341" s="33">
        <f>Tabla15[[#This Row],[sbruto]]-Tabla15[[#This Row],[ISR]]-Tabla15[[#This Row],[SFS]]-Tabla15[[#This Row],[AFP]]-Tabla15[[#This Row],[sneto]]</f>
        <v>25</v>
      </c>
      <c r="Q341" s="33">
        <v>56705.919999999998</v>
      </c>
      <c r="R341" s="56" t="str">
        <f>_xlfn.XLOOKUP(Tabla15[[#This Row],[cedula]],Tabla8[Numero Documento],Tabla8[Gen])</f>
        <v>F</v>
      </c>
      <c r="S341" s="56" t="str">
        <f>_xlfn.XLOOKUP(Tabla15[[#This Row],[cedula]],Tabla8[Numero Documento],Tabla8[Lugar Funciones Codigo])</f>
        <v>01.83.00.00.00.22</v>
      </c>
      <c r="T341">
        <v>868</v>
      </c>
    </row>
    <row r="342" spans="1:20" hidden="1">
      <c r="A342" s="56" t="s">
        <v>2522</v>
      </c>
      <c r="B342" s="56" t="s">
        <v>1809</v>
      </c>
      <c r="C342" s="56" t="s">
        <v>2552</v>
      </c>
      <c r="D342" s="56" t="str">
        <f>Tabla15[[#This Row],[cedula]]&amp;Tabla15[[#This Row],[prog]]&amp;LEFT(Tabla15[[#This Row],[TIPO]],3)</f>
        <v>0011282421401FIJ</v>
      </c>
      <c r="E342" s="56" t="str">
        <f>_xlfn.XLOOKUP(Tabla15[[#This Row],[cedula]],Tabla8[Numero Documento],Tabla8[Empleado])</f>
        <v>DOMINGO ANTONIO BALBUENA MENA</v>
      </c>
      <c r="F342" s="56" t="str">
        <f>_xlfn.XLOOKUP(Tabla15[[#This Row],[cedula]],Tabla8[Numero Documento],Tabla8[Cargo])</f>
        <v>GESTOR DE PROTOCOLO</v>
      </c>
      <c r="G342" s="56" t="str">
        <f>_xlfn.XLOOKUP(Tabla15[[#This Row],[cedula]],Tabla8[Numero Documento],Tabla8[Lugar de Funciones])</f>
        <v>DEPARTAMENTO DE PROTOCOLO Y EVENTOS</v>
      </c>
      <c r="H342" s="107" t="s">
        <v>11</v>
      </c>
      <c r="I342" s="78">
        <f>_xlfn.XLOOKUP(Tabla15[[#This Row],[cedula]],TCARRERA[CEDULA],TCARRERA[CATEGORIA DEL SERVIDOR],0)</f>
        <v>0</v>
      </c>
      <c r="J3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6" t="str">
        <f>IF(ISTEXT(Tabla15[[#This Row],[CARRERA]]),Tabla15[[#This Row],[CARRERA]],Tabla15[[#This Row],[STATUS_01]])</f>
        <v>ESTATUTO SIMPLIFICADO</v>
      </c>
      <c r="L342" s="72">
        <v>60000</v>
      </c>
      <c r="M342" s="76">
        <v>3486.68</v>
      </c>
      <c r="N342" s="72">
        <v>1824</v>
      </c>
      <c r="O342" s="72">
        <v>1722</v>
      </c>
      <c r="P342" s="33">
        <f>Tabla15[[#This Row],[sbruto]]-Tabla15[[#This Row],[ISR]]-Tabla15[[#This Row],[SFS]]-Tabla15[[#This Row],[AFP]]-Tabla15[[#This Row],[sneto]]</f>
        <v>5238.6599999999962</v>
      </c>
      <c r="Q342" s="33">
        <v>47728.66</v>
      </c>
      <c r="R342" s="56" t="str">
        <f>_xlfn.XLOOKUP(Tabla15[[#This Row],[cedula]],Tabla8[Numero Documento],Tabla8[Gen])</f>
        <v>M</v>
      </c>
      <c r="S342" s="56" t="str">
        <f>_xlfn.XLOOKUP(Tabla15[[#This Row],[cedula]],Tabla8[Numero Documento],Tabla8[Lugar Funciones Codigo])</f>
        <v>01.83.00.00.00.22</v>
      </c>
      <c r="T342">
        <v>84</v>
      </c>
    </row>
    <row r="343" spans="1:20" hidden="1">
      <c r="A343" s="56" t="s">
        <v>2521</v>
      </c>
      <c r="B343" s="56" t="s">
        <v>2333</v>
      </c>
      <c r="C343" s="56" t="s">
        <v>2552</v>
      </c>
      <c r="D343" s="56" t="str">
        <f>Tabla15[[#This Row],[cedula]]&amp;Tabla15[[#This Row],[prog]]&amp;LEFT(Tabla15[[#This Row],[TIPO]],3)</f>
        <v>0011499328001TEM</v>
      </c>
      <c r="E343" s="56" t="str">
        <f>_xlfn.XLOOKUP(Tabla15[[#This Row],[cedula]],Tabla8[Numero Documento],Tabla8[Empleado])</f>
        <v>LEILA ALTAGRACIA VALENZUELA PEREZ</v>
      </c>
      <c r="F343" s="56" t="str">
        <f>_xlfn.XLOOKUP(Tabla15[[#This Row],[cedula]],Tabla8[Numero Documento],Tabla8[Cargo])</f>
        <v>COORDINADOR (A)</v>
      </c>
      <c r="G343" s="56" t="str">
        <f>_xlfn.XLOOKUP(Tabla15[[#This Row],[cedula]],Tabla8[Numero Documento],Tabla8[Lugar de Funciones])</f>
        <v>DEPARTAMENTO DE PROTOCOLO Y EVENTOS</v>
      </c>
      <c r="H343" s="107" t="s">
        <v>2743</v>
      </c>
      <c r="I343" s="78">
        <f>_xlfn.XLOOKUP(Tabla15[[#This Row],[cedula]],TCARRERA[CEDULA],TCARRERA[CATEGORIA DEL SERVIDOR],0)</f>
        <v>0</v>
      </c>
      <c r="J3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3" s="56" t="str">
        <f>IF(ISTEXT(Tabla15[[#This Row],[CARRERA]]),Tabla15[[#This Row],[CARRERA]],Tabla15[[#This Row],[STATUS_01]])</f>
        <v>TEMPORALES</v>
      </c>
      <c r="L343" s="72">
        <v>60000</v>
      </c>
      <c r="M343" s="75">
        <v>3486.68</v>
      </c>
      <c r="N343" s="72">
        <v>1824</v>
      </c>
      <c r="O343" s="72">
        <v>1722</v>
      </c>
      <c r="P343" s="33">
        <f>Tabla15[[#This Row],[sbruto]]-Tabla15[[#This Row],[ISR]]-Tabla15[[#This Row],[SFS]]-Tabla15[[#This Row],[AFP]]-Tabla15[[#This Row],[sneto]]</f>
        <v>625</v>
      </c>
      <c r="Q343" s="33">
        <v>52342.32</v>
      </c>
      <c r="R343" s="56" t="str">
        <f>_xlfn.XLOOKUP(Tabla15[[#This Row],[cedula]],Tabla8[Numero Documento],Tabla8[Gen])</f>
        <v>F</v>
      </c>
      <c r="S343" s="56" t="str">
        <f>_xlfn.XLOOKUP(Tabla15[[#This Row],[cedula]],Tabla8[Numero Documento],Tabla8[Lugar Funciones Codigo])</f>
        <v>01.83.00.00.00.22</v>
      </c>
      <c r="T343">
        <v>918</v>
      </c>
    </row>
    <row r="344" spans="1:20" hidden="1">
      <c r="A344" s="56" t="s">
        <v>2522</v>
      </c>
      <c r="B344" s="56" t="s">
        <v>3249</v>
      </c>
      <c r="C344" s="56" t="s">
        <v>2552</v>
      </c>
      <c r="D344" s="56" t="str">
        <f>Tabla15[[#This Row],[cedula]]&amp;Tabla15[[#This Row],[prog]]&amp;LEFT(Tabla15[[#This Row],[TIPO]],3)</f>
        <v>2240054634101FIJ</v>
      </c>
      <c r="E344" s="56" t="str">
        <f>_xlfn.XLOOKUP(Tabla15[[#This Row],[cedula]],Tabla8[Numero Documento],Tabla8[Empleado])</f>
        <v>JHON ELVIS DIAZ BRITO</v>
      </c>
      <c r="F344" s="56" t="str">
        <f>_xlfn.XLOOKUP(Tabla15[[#This Row],[cedula]],Tabla8[Numero Documento],Tabla8[Cargo])</f>
        <v>AUDIOVISUAL OPERADOR DE EQUIPO</v>
      </c>
      <c r="G344" s="56" t="str">
        <f>_xlfn.XLOOKUP(Tabla15[[#This Row],[cedula]],Tabla8[Numero Documento],Tabla8[Lugar de Funciones])</f>
        <v>DEPARTAMENTO DE PROTOCOLO Y EVENTOS</v>
      </c>
      <c r="H344" s="107" t="s">
        <v>11</v>
      </c>
      <c r="I344" s="78">
        <f>_xlfn.XLOOKUP(Tabla15[[#This Row],[cedula]],TCARRERA[CEDULA],TCARRERA[CATEGORIA DEL SERVIDOR],0)</f>
        <v>0</v>
      </c>
      <c r="J3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56" t="str">
        <f>IF(ISTEXT(Tabla15[[#This Row],[CARRERA]]),Tabla15[[#This Row],[CARRERA]],Tabla15[[#This Row],[STATUS_01]])</f>
        <v>FIJO</v>
      </c>
      <c r="L344" s="72">
        <v>35000</v>
      </c>
      <c r="M344" s="72">
        <v>0</v>
      </c>
      <c r="N344" s="72">
        <v>1064</v>
      </c>
      <c r="O344" s="72">
        <v>1004.5</v>
      </c>
      <c r="P344" s="33">
        <f>Tabla15[[#This Row],[sbruto]]-Tabla15[[#This Row],[ISR]]-Tabla15[[#This Row],[SFS]]-Tabla15[[#This Row],[AFP]]-Tabla15[[#This Row],[sneto]]</f>
        <v>7171</v>
      </c>
      <c r="Q344" s="33">
        <v>25760.5</v>
      </c>
      <c r="R344" s="56" t="str">
        <f>_xlfn.XLOOKUP(Tabla15[[#This Row],[cedula]],Tabla8[Numero Documento],Tabla8[Gen])</f>
        <v>M</v>
      </c>
      <c r="S344" s="56" t="str">
        <f>_xlfn.XLOOKUP(Tabla15[[#This Row],[cedula]],Tabla8[Numero Documento],Tabla8[Lugar Funciones Codigo])</f>
        <v>01.83.00.00.00.22</v>
      </c>
      <c r="T344">
        <v>160</v>
      </c>
    </row>
    <row r="345" spans="1:20" hidden="1">
      <c r="A345" s="56" t="s">
        <v>2522</v>
      </c>
      <c r="B345" s="56" t="s">
        <v>3255</v>
      </c>
      <c r="C345" s="56" t="s">
        <v>2552</v>
      </c>
      <c r="D345" s="56" t="str">
        <f>Tabla15[[#This Row],[cedula]]&amp;Tabla15[[#This Row],[prog]]&amp;LEFT(Tabla15[[#This Row],[TIPO]],3)</f>
        <v>0011648108601FIJ</v>
      </c>
      <c r="E345" s="56" t="str">
        <f>_xlfn.XLOOKUP(Tabla15[[#This Row],[cedula]],Tabla8[Numero Documento],Tabla8[Empleado])</f>
        <v>SHEYLA GIOSHIRY BURGOS BAEZ</v>
      </c>
      <c r="F345" s="56" t="str">
        <f>_xlfn.XLOOKUP(Tabla15[[#This Row],[cedula]],Tabla8[Numero Documento],Tabla8[Cargo])</f>
        <v>GESTOR DE PROTOCOLO</v>
      </c>
      <c r="G345" s="56" t="str">
        <f>_xlfn.XLOOKUP(Tabla15[[#This Row],[cedula]],Tabla8[Numero Documento],Tabla8[Lugar de Funciones])</f>
        <v>DEPARTAMENTO DE PROTOCOLO Y EVENTOS</v>
      </c>
      <c r="H345" s="107" t="s">
        <v>11</v>
      </c>
      <c r="I345" s="78">
        <f>_xlfn.XLOOKUP(Tabla15[[#This Row],[cedula]],TCARRERA[CEDULA],TCARRERA[CATEGORIA DEL SERVIDOR],0)</f>
        <v>0</v>
      </c>
      <c r="J3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5" s="56" t="str">
        <f>IF(ISTEXT(Tabla15[[#This Row],[CARRERA]]),Tabla15[[#This Row],[CARRERA]],Tabla15[[#This Row],[STATUS_01]])</f>
        <v>ESTATUTO SIMPLIFICADO</v>
      </c>
      <c r="L345" s="72">
        <v>35000</v>
      </c>
      <c r="M345" s="76">
        <v>0</v>
      </c>
      <c r="N345" s="72">
        <v>1064</v>
      </c>
      <c r="O345" s="72">
        <v>1004.5</v>
      </c>
      <c r="P345" s="33">
        <f>Tabla15[[#This Row],[sbruto]]-Tabla15[[#This Row],[ISR]]-Tabla15[[#This Row],[SFS]]-Tabla15[[#This Row],[AFP]]-Tabla15[[#This Row],[sneto]]</f>
        <v>25</v>
      </c>
      <c r="Q345" s="33">
        <v>32906.5</v>
      </c>
      <c r="R345" s="56" t="str">
        <f>_xlfn.XLOOKUP(Tabla15[[#This Row],[cedula]],Tabla8[Numero Documento],Tabla8[Gen])</f>
        <v>F</v>
      </c>
      <c r="S345" s="56" t="str">
        <f>_xlfn.XLOOKUP(Tabla15[[#This Row],[cedula]],Tabla8[Numero Documento],Tabla8[Lugar Funciones Codigo])</f>
        <v>01.83.00.00.00.22</v>
      </c>
      <c r="T345">
        <v>342</v>
      </c>
    </row>
    <row r="346" spans="1:20" hidden="1">
      <c r="A346" s="56" t="s">
        <v>2522</v>
      </c>
      <c r="B346" s="56" t="s">
        <v>1865</v>
      </c>
      <c r="C346" s="56" t="s">
        <v>2552</v>
      </c>
      <c r="D346" s="56" t="str">
        <f>Tabla15[[#This Row],[cedula]]&amp;Tabla15[[#This Row],[prog]]&amp;LEFT(Tabla15[[#This Row],[TIPO]],3)</f>
        <v>0011415814001FIJ</v>
      </c>
      <c r="E346" s="56" t="str">
        <f>_xlfn.XLOOKUP(Tabla15[[#This Row],[cedula]],Tabla8[Numero Documento],Tabla8[Empleado])</f>
        <v>JOSE DEL CARMEN MATA RODRIGUEZ</v>
      </c>
      <c r="F346" s="56" t="str">
        <f>_xlfn.XLOOKUP(Tabla15[[#This Row],[cedula]],Tabla8[Numero Documento],Tabla8[Cargo])</f>
        <v>AUXILIAR</v>
      </c>
      <c r="G346" s="56" t="str">
        <f>_xlfn.XLOOKUP(Tabla15[[#This Row],[cedula]],Tabla8[Numero Documento],Tabla8[Lugar de Funciones])</f>
        <v>DEPARTAMENTO DE PROTOCOLO Y EVENTOS</v>
      </c>
      <c r="H346" s="107" t="s">
        <v>11</v>
      </c>
      <c r="I346" s="78">
        <f>_xlfn.XLOOKUP(Tabla15[[#This Row],[cedula]],TCARRERA[CEDULA],TCARRERA[CATEGORIA DEL SERVIDOR],0)</f>
        <v>0</v>
      </c>
      <c r="J3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6" t="str">
        <f>IF(ISTEXT(Tabla15[[#This Row],[CARRERA]]),Tabla15[[#This Row],[CARRERA]],Tabla15[[#This Row],[STATUS_01]])</f>
        <v>FIJO</v>
      </c>
      <c r="L346" s="72">
        <v>25000</v>
      </c>
      <c r="M346" s="73">
        <v>0</v>
      </c>
      <c r="N346" s="72">
        <v>760</v>
      </c>
      <c r="O346" s="72">
        <v>717.5</v>
      </c>
      <c r="P346" s="33">
        <f>Tabla15[[#This Row],[sbruto]]-Tabla15[[#This Row],[ISR]]-Tabla15[[#This Row],[SFS]]-Tabla15[[#This Row],[AFP]]-Tabla15[[#This Row],[sneto]]</f>
        <v>12313.1</v>
      </c>
      <c r="Q346" s="33">
        <v>11209.4</v>
      </c>
      <c r="R346" s="56" t="str">
        <f>_xlfn.XLOOKUP(Tabla15[[#This Row],[cedula]],Tabla8[Numero Documento],Tabla8[Gen])</f>
        <v>M</v>
      </c>
      <c r="S346" s="56" t="str">
        <f>_xlfn.XLOOKUP(Tabla15[[#This Row],[cedula]],Tabla8[Numero Documento],Tabla8[Lugar Funciones Codigo])</f>
        <v>01.83.00.00.00.22</v>
      </c>
      <c r="T346">
        <v>166</v>
      </c>
    </row>
    <row r="347" spans="1:20" hidden="1">
      <c r="A347" s="56" t="s">
        <v>2522</v>
      </c>
      <c r="B347" s="56" t="s">
        <v>1976</v>
      </c>
      <c r="C347" s="56" t="s">
        <v>2552</v>
      </c>
      <c r="D347" s="56" t="str">
        <f>Tabla15[[#This Row],[cedula]]&amp;Tabla15[[#This Row],[prog]]&amp;LEFT(Tabla15[[#This Row],[TIPO]],3)</f>
        <v>4020056183101FIJ</v>
      </c>
      <c r="E347" s="56" t="str">
        <f>_xlfn.XLOOKUP(Tabla15[[#This Row],[cedula]],Tabla8[Numero Documento],Tabla8[Empleado])</f>
        <v>SEBASTIAN ELIAS RODRIGUEZ MANCEBO</v>
      </c>
      <c r="F347" s="56" t="str">
        <f>_xlfn.XLOOKUP(Tabla15[[#This Row],[cedula]],Tabla8[Numero Documento],Tabla8[Cargo])</f>
        <v>AUXILIAR ADMINISTRATIVO (A)</v>
      </c>
      <c r="G347" s="56" t="str">
        <f>_xlfn.XLOOKUP(Tabla15[[#This Row],[cedula]],Tabla8[Numero Documento],Tabla8[Lugar de Funciones])</f>
        <v>DEPARTAMENTO DE PROTOCOLO Y EVENTOS</v>
      </c>
      <c r="H347" s="107" t="s">
        <v>11</v>
      </c>
      <c r="I347" s="78">
        <f>_xlfn.XLOOKUP(Tabla15[[#This Row],[cedula]],TCARRERA[CEDULA],TCARRERA[CATEGORIA DEL SERVIDOR],0)</f>
        <v>0</v>
      </c>
      <c r="J3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6" t="str">
        <f>IF(ISTEXT(Tabla15[[#This Row],[CARRERA]]),Tabla15[[#This Row],[CARRERA]],Tabla15[[#This Row],[STATUS_01]])</f>
        <v>FIJO</v>
      </c>
      <c r="L347" s="72">
        <v>25000</v>
      </c>
      <c r="M347" s="73">
        <v>0</v>
      </c>
      <c r="N347" s="72">
        <v>760</v>
      </c>
      <c r="O347" s="72">
        <v>717.5</v>
      </c>
      <c r="P347" s="33">
        <f>Tabla15[[#This Row],[sbruto]]-Tabla15[[#This Row],[ISR]]-Tabla15[[#This Row],[SFS]]-Tabla15[[#This Row],[AFP]]-Tabla15[[#This Row],[sneto]]</f>
        <v>2648.4500000000007</v>
      </c>
      <c r="Q347" s="33">
        <v>20874.05</v>
      </c>
      <c r="R347" s="56" t="str">
        <f>_xlfn.XLOOKUP(Tabla15[[#This Row],[cedula]],Tabla8[Numero Documento],Tabla8[Gen])</f>
        <v>M</v>
      </c>
      <c r="S347" s="56" t="str">
        <f>_xlfn.XLOOKUP(Tabla15[[#This Row],[cedula]],Tabla8[Numero Documento],Tabla8[Lugar Funciones Codigo])</f>
        <v>01.83.00.00.00.22</v>
      </c>
      <c r="T347">
        <v>337</v>
      </c>
    </row>
    <row r="348" spans="1:20" hidden="1">
      <c r="A348" s="56" t="s">
        <v>2522</v>
      </c>
      <c r="B348" s="56" t="s">
        <v>3257</v>
      </c>
      <c r="C348" s="56" t="s">
        <v>2552</v>
      </c>
      <c r="D348" s="56" t="str">
        <f>Tabla15[[#This Row],[cedula]]&amp;Tabla15[[#This Row],[prog]]&amp;LEFT(Tabla15[[#This Row],[TIPO]],3)</f>
        <v>0180068878801FIJ</v>
      </c>
      <c r="E348" s="56" t="str">
        <f>_xlfn.XLOOKUP(Tabla15[[#This Row],[cedula]],Tabla8[Numero Documento],Tabla8[Empleado])</f>
        <v>WILKINS ABREU ROA</v>
      </c>
      <c r="F348" s="56" t="str">
        <f>_xlfn.XLOOKUP(Tabla15[[#This Row],[cedula]],Tabla8[Numero Documento],Tabla8[Cargo])</f>
        <v>AUXILIAR ADMINISTRATIVO (A)</v>
      </c>
      <c r="G348" s="56" t="str">
        <f>_xlfn.XLOOKUP(Tabla15[[#This Row],[cedula]],Tabla8[Numero Documento],Tabla8[Lugar de Funciones])</f>
        <v>DEPARTAMENTO DE PROTOCOLO Y EVENTOS</v>
      </c>
      <c r="H348" s="107" t="s">
        <v>11</v>
      </c>
      <c r="I348" s="78">
        <f>_xlfn.XLOOKUP(Tabla15[[#This Row],[cedula]],TCARRERA[CEDULA],TCARRERA[CATEGORIA DEL SERVIDOR],0)</f>
        <v>0</v>
      </c>
      <c r="J3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6" t="str">
        <f>IF(ISTEXT(Tabla15[[#This Row],[CARRERA]]),Tabla15[[#This Row],[CARRERA]],Tabla15[[#This Row],[STATUS_01]])</f>
        <v>FIJO</v>
      </c>
      <c r="L348" s="72">
        <v>25000</v>
      </c>
      <c r="M348" s="76">
        <v>0</v>
      </c>
      <c r="N348" s="72">
        <v>760</v>
      </c>
      <c r="O348" s="72">
        <v>717.5</v>
      </c>
      <c r="P348" s="33">
        <f>Tabla15[[#This Row],[sbruto]]-Tabla15[[#This Row],[ISR]]-Tabla15[[#This Row],[SFS]]-Tabla15[[#This Row],[AFP]]-Tabla15[[#This Row],[sneto]]</f>
        <v>25</v>
      </c>
      <c r="Q348" s="33">
        <v>23497.5</v>
      </c>
      <c r="R348" s="56" t="str">
        <f>_xlfn.XLOOKUP(Tabla15[[#This Row],[cedula]],Tabla8[Numero Documento],Tabla8[Gen])</f>
        <v>M</v>
      </c>
      <c r="S348" s="56" t="str">
        <f>_xlfn.XLOOKUP(Tabla15[[#This Row],[cedula]],Tabla8[Numero Documento],Tabla8[Lugar Funciones Codigo])</f>
        <v>01.83.00.00.00.22</v>
      </c>
      <c r="T348">
        <v>362</v>
      </c>
    </row>
    <row r="349" spans="1:20" hidden="1">
      <c r="A349" s="56" t="s">
        <v>2522</v>
      </c>
      <c r="B349" s="56" t="s">
        <v>1772</v>
      </c>
      <c r="C349" s="56" t="s">
        <v>2552</v>
      </c>
      <c r="D349" s="56" t="str">
        <f>Tabla15[[#This Row],[cedula]]&amp;Tabla15[[#This Row],[prog]]&amp;LEFT(Tabla15[[#This Row],[TIPO]],3)</f>
        <v>4022123756901FIJ</v>
      </c>
      <c r="E349" s="56" t="str">
        <f>_xlfn.XLOOKUP(Tabla15[[#This Row],[cedula]],Tabla8[Numero Documento],Tabla8[Empleado])</f>
        <v>ANGELICA MARIA BAEZ SOTO</v>
      </c>
      <c r="F349" s="56" t="str">
        <f>_xlfn.XLOOKUP(Tabla15[[#This Row],[cedula]],Tabla8[Numero Documento],Tabla8[Cargo])</f>
        <v>AUXILIAR ADMINISTRATIVO (A)</v>
      </c>
      <c r="G349" s="56" t="str">
        <f>_xlfn.XLOOKUP(Tabla15[[#This Row],[cedula]],Tabla8[Numero Documento],Tabla8[Lugar de Funciones])</f>
        <v>DEPARTAMENTO DE PROTOCOLO Y EVENTOS</v>
      </c>
      <c r="H349" s="107" t="s">
        <v>11</v>
      </c>
      <c r="I349" s="78">
        <f>_xlfn.XLOOKUP(Tabla15[[#This Row],[cedula]],TCARRERA[CEDULA],TCARRERA[CATEGORIA DEL SERVIDOR],0)</f>
        <v>0</v>
      </c>
      <c r="J3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6" t="str">
        <f>IF(ISTEXT(Tabla15[[#This Row],[CARRERA]]),Tabla15[[#This Row],[CARRERA]],Tabla15[[#This Row],[STATUS_01]])</f>
        <v>FIJO</v>
      </c>
      <c r="L349" s="72">
        <v>20000</v>
      </c>
      <c r="M349" s="76">
        <v>0</v>
      </c>
      <c r="N349" s="72">
        <v>608</v>
      </c>
      <c r="O349" s="72">
        <v>574</v>
      </c>
      <c r="P349" s="33">
        <f>Tabla15[[#This Row],[sbruto]]-Tabla15[[#This Row],[ISR]]-Tabla15[[#This Row],[SFS]]-Tabla15[[#This Row],[AFP]]-Tabla15[[#This Row],[sneto]]</f>
        <v>25</v>
      </c>
      <c r="Q349" s="33">
        <v>18793</v>
      </c>
      <c r="R349" s="56" t="str">
        <f>_xlfn.XLOOKUP(Tabla15[[#This Row],[cedula]],Tabla8[Numero Documento],Tabla8[Gen])</f>
        <v>F</v>
      </c>
      <c r="S349" s="56" t="str">
        <f>_xlfn.XLOOKUP(Tabla15[[#This Row],[cedula]],Tabla8[Numero Documento],Tabla8[Lugar Funciones Codigo])</f>
        <v>01.83.00.00.00.22</v>
      </c>
      <c r="T349">
        <v>31</v>
      </c>
    </row>
    <row r="350" spans="1:20" hidden="1">
      <c r="A350" s="56" t="s">
        <v>2521</v>
      </c>
      <c r="B350" s="56" t="s">
        <v>2525</v>
      </c>
      <c r="C350" s="56" t="s">
        <v>2552</v>
      </c>
      <c r="D350" s="56" t="str">
        <f>Tabla15[[#This Row],[cedula]]&amp;Tabla15[[#This Row],[prog]]&amp;LEFT(Tabla15[[#This Row],[TIPO]],3)</f>
        <v>0010977673201TEM</v>
      </c>
      <c r="E350" s="56" t="str">
        <f>_xlfn.XLOOKUP(Tabla15[[#This Row],[cedula]],Tabla8[Numero Documento],Tabla8[Empleado])</f>
        <v>YSRAEL FABIAN JORGE</v>
      </c>
      <c r="F350" s="56" t="str">
        <f>_xlfn.XLOOKUP(Tabla15[[#This Row],[cedula]],Tabla8[Numero Documento],Tabla8[Cargo])</f>
        <v>DIRECTOR (A)</v>
      </c>
      <c r="G350" s="56" t="str">
        <f>_xlfn.XLOOKUP(Tabla15[[#This Row],[cedula]],Tabla8[Numero Documento],Tabla8[Lugar de Funciones])</f>
        <v>DIRECCION ADMINISTRATIVA</v>
      </c>
      <c r="H350" s="107" t="s">
        <v>2743</v>
      </c>
      <c r="I350" s="78">
        <f>_xlfn.XLOOKUP(Tabla15[[#This Row],[cedula]],TCARRERA[CEDULA],TCARRERA[CATEGORIA DEL SERVIDOR],0)</f>
        <v>0</v>
      </c>
      <c r="J3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0" s="56" t="str">
        <f>IF(ISTEXT(Tabla15[[#This Row],[CARRERA]]),Tabla15[[#This Row],[CARRERA]],Tabla15[[#This Row],[STATUS_01]])</f>
        <v>TEMPORALES</v>
      </c>
      <c r="L350" s="72">
        <v>175000</v>
      </c>
      <c r="M350" s="76">
        <v>29747.24</v>
      </c>
      <c r="N350" s="75">
        <v>5320</v>
      </c>
      <c r="O350" s="75">
        <v>5022.5</v>
      </c>
      <c r="P350" s="33">
        <f>Tabla15[[#This Row],[sbruto]]-Tabla15[[#This Row],[ISR]]-Tabla15[[#This Row],[SFS]]-Tabla15[[#This Row],[AFP]]-Tabla15[[#This Row],[sneto]]</f>
        <v>25</v>
      </c>
      <c r="Q350" s="33">
        <v>134885.26</v>
      </c>
      <c r="R350" s="56" t="str">
        <f>_xlfn.XLOOKUP(Tabla15[[#This Row],[cedula]],Tabla8[Numero Documento],Tabla8[Gen])</f>
        <v>M</v>
      </c>
      <c r="S350" s="56" t="str">
        <f>_xlfn.XLOOKUP(Tabla15[[#This Row],[cedula]],Tabla8[Numero Documento],Tabla8[Lugar Funciones Codigo])</f>
        <v>01.83.00.00.11</v>
      </c>
      <c r="T350">
        <v>1041</v>
      </c>
    </row>
    <row r="351" spans="1:20" hidden="1">
      <c r="A351" s="56" t="s">
        <v>2522</v>
      </c>
      <c r="B351" s="56" t="s">
        <v>1955</v>
      </c>
      <c r="C351" s="56" t="s">
        <v>2552</v>
      </c>
      <c r="D351" s="56" t="str">
        <f>Tabla15[[#This Row],[cedula]]&amp;Tabla15[[#This Row],[prog]]&amp;LEFT(Tabla15[[#This Row],[TIPO]],3)</f>
        <v>0010014719801FIJ</v>
      </c>
      <c r="E351" s="56" t="str">
        <f>_xlfn.XLOOKUP(Tabla15[[#This Row],[cedula]],Tabla8[Numero Documento],Tabla8[Empleado])</f>
        <v>RAMON FERNANDO GERMAN ANTIGUA</v>
      </c>
      <c r="F351" s="56" t="str">
        <f>_xlfn.XLOOKUP(Tabla15[[#This Row],[cedula]],Tabla8[Numero Documento],Tabla8[Cargo])</f>
        <v>ENCARGADO (A)</v>
      </c>
      <c r="G351" s="56" t="str">
        <f>_xlfn.XLOOKUP(Tabla15[[#This Row],[cedula]],Tabla8[Numero Documento],Tabla8[Lugar de Funciones])</f>
        <v>DIRECCION ADMINISTRATIVA</v>
      </c>
      <c r="H351" s="107" t="s">
        <v>11</v>
      </c>
      <c r="I351" s="78">
        <f>_xlfn.XLOOKUP(Tabla15[[#This Row],[cedula]],TCARRERA[CEDULA],TCARRERA[CATEGORIA DEL SERVIDOR],0)</f>
        <v>0</v>
      </c>
      <c r="J3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6" t="str">
        <f>IF(ISTEXT(Tabla15[[#This Row],[CARRERA]]),Tabla15[[#This Row],[CARRERA]],Tabla15[[#This Row],[STATUS_01]])</f>
        <v>FIJO</v>
      </c>
      <c r="L351" s="72">
        <v>130000</v>
      </c>
      <c r="M351" s="75">
        <v>19162.12</v>
      </c>
      <c r="N351" s="72">
        <v>3952</v>
      </c>
      <c r="O351" s="72">
        <v>3731</v>
      </c>
      <c r="P351" s="33">
        <f>Tabla15[[#This Row],[sbruto]]-Tabla15[[#This Row],[ISR]]-Tabla15[[#This Row],[SFS]]-Tabla15[[#This Row],[AFP]]-Tabla15[[#This Row],[sneto]]</f>
        <v>5171</v>
      </c>
      <c r="Q351" s="33">
        <v>97983.88</v>
      </c>
      <c r="R351" s="56" t="str">
        <f>_xlfn.XLOOKUP(Tabla15[[#This Row],[cedula]],Tabla8[Numero Documento],Tabla8[Gen])</f>
        <v>M</v>
      </c>
      <c r="S351" s="56" t="str">
        <f>_xlfn.XLOOKUP(Tabla15[[#This Row],[cedula]],Tabla8[Numero Documento],Tabla8[Lugar Funciones Codigo])</f>
        <v>01.83.00.00.11</v>
      </c>
      <c r="T351">
        <v>312</v>
      </c>
    </row>
    <row r="352" spans="1:20" hidden="1">
      <c r="A352" s="56" t="s">
        <v>2522</v>
      </c>
      <c r="B352" s="56" t="s">
        <v>3141</v>
      </c>
      <c r="C352" s="56" t="s">
        <v>2552</v>
      </c>
      <c r="D352" s="56" t="str">
        <f>Tabla15[[#This Row],[cedula]]&amp;Tabla15[[#This Row],[prog]]&amp;LEFT(Tabla15[[#This Row],[TIPO]],3)</f>
        <v>0690001172401FIJ</v>
      </c>
      <c r="E352" s="56" t="str">
        <f>_xlfn.XLOOKUP(Tabla15[[#This Row],[cedula]],Tabla8[Numero Documento],Tabla8[Empleado])</f>
        <v>MIURKA ANTONIA PEREZ MOQUETE</v>
      </c>
      <c r="F352" s="56" t="str">
        <f>_xlfn.XLOOKUP(Tabla15[[#This Row],[cedula]],Tabla8[Numero Documento],Tabla8[Cargo])</f>
        <v>SECRETARIA</v>
      </c>
      <c r="G352" s="56" t="str">
        <f>_xlfn.XLOOKUP(Tabla15[[#This Row],[cedula]],Tabla8[Numero Documento],Tabla8[Lugar de Funciones])</f>
        <v>DIRECCION ADMINISTRATIVA</v>
      </c>
      <c r="H352" s="107" t="s">
        <v>11</v>
      </c>
      <c r="I352" s="78">
        <f>_xlfn.XLOOKUP(Tabla15[[#This Row],[cedula]],TCARRERA[CEDULA],TCARRERA[CATEGORIA DEL SERVIDOR],0)</f>
        <v>0</v>
      </c>
      <c r="J3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6" t="str">
        <f>IF(ISTEXT(Tabla15[[#This Row],[CARRERA]]),Tabla15[[#This Row],[CARRERA]],Tabla15[[#This Row],[STATUS_01]])</f>
        <v>ESTATUTO SIMPLIFICADO</v>
      </c>
      <c r="L352" s="72">
        <v>80000</v>
      </c>
      <c r="M352" s="76">
        <v>7400.87</v>
      </c>
      <c r="N352" s="72">
        <v>2432</v>
      </c>
      <c r="O352" s="72">
        <v>2296</v>
      </c>
      <c r="P352" s="33">
        <f>Tabla15[[#This Row],[sbruto]]-Tabla15[[#This Row],[ISR]]-Tabla15[[#This Row],[SFS]]-Tabla15[[#This Row],[AFP]]-Tabla15[[#This Row],[sneto]]</f>
        <v>25</v>
      </c>
      <c r="Q352" s="33">
        <v>67846.13</v>
      </c>
      <c r="R352" s="56" t="str">
        <f>_xlfn.XLOOKUP(Tabla15[[#This Row],[cedula]],Tabla8[Numero Documento],Tabla8[Gen])</f>
        <v>F</v>
      </c>
      <c r="S352" s="56" t="str">
        <f>_xlfn.XLOOKUP(Tabla15[[#This Row],[cedula]],Tabla8[Numero Documento],Tabla8[Lugar Funciones Codigo])</f>
        <v>01.83.00.00.11</v>
      </c>
      <c r="T352">
        <v>267</v>
      </c>
    </row>
    <row r="353" spans="1:20" hidden="1">
      <c r="A353" s="56" t="s">
        <v>2521</v>
      </c>
      <c r="B353" s="56" t="s">
        <v>3130</v>
      </c>
      <c r="C353" s="56" t="s">
        <v>2552</v>
      </c>
      <c r="D353" s="56" t="str">
        <f>Tabla15[[#This Row],[cedula]]&amp;Tabla15[[#This Row],[prog]]&amp;LEFT(Tabla15[[#This Row],[TIPO]],3)</f>
        <v>0010051679801TEM</v>
      </c>
      <c r="E353" s="56" t="str">
        <f>_xlfn.XLOOKUP(Tabla15[[#This Row],[cedula]],Tabla8[Numero Documento],Tabla8[Empleado])</f>
        <v>ROSA ALICIA ABAD JIMENEZ</v>
      </c>
      <c r="F353" s="56" t="str">
        <f>_xlfn.XLOOKUP(Tabla15[[#This Row],[cedula]],Tabla8[Numero Documento],Tabla8[Cargo])</f>
        <v>ANALISTA FINANCIERO</v>
      </c>
      <c r="G353" s="56" t="str">
        <f>_xlfn.XLOOKUP(Tabla15[[#This Row],[cedula]],Tabla8[Numero Documento],Tabla8[Lugar de Funciones])</f>
        <v>DIRECCION ADMINISTRATIVA</v>
      </c>
      <c r="H353" s="107" t="s">
        <v>2743</v>
      </c>
      <c r="I353" s="78">
        <f>_xlfn.XLOOKUP(Tabla15[[#This Row],[cedula]],TCARRERA[CEDULA],TCARRERA[CATEGORIA DEL SERVIDOR],0)</f>
        <v>0</v>
      </c>
      <c r="J3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6" t="str">
        <f>IF(ISTEXT(Tabla15[[#This Row],[CARRERA]]),Tabla15[[#This Row],[CARRERA]],Tabla15[[#This Row],[STATUS_01]])</f>
        <v>TEMPORALES</v>
      </c>
      <c r="L353" s="72">
        <v>70000</v>
      </c>
      <c r="M353" s="75">
        <v>5368.48</v>
      </c>
      <c r="N353" s="72">
        <v>2128</v>
      </c>
      <c r="O353" s="72">
        <v>2009</v>
      </c>
      <c r="P353" s="33">
        <f>Tabla15[[#This Row],[sbruto]]-Tabla15[[#This Row],[ISR]]-Tabla15[[#This Row],[SFS]]-Tabla15[[#This Row],[AFP]]-Tabla15[[#This Row],[sneto]]</f>
        <v>3071.0000000000073</v>
      </c>
      <c r="Q353" s="33">
        <v>57423.519999999997</v>
      </c>
      <c r="R353" s="56" t="str">
        <f>_xlfn.XLOOKUP(Tabla15[[#This Row],[cedula]],Tabla8[Numero Documento],Tabla8[Gen])</f>
        <v>F</v>
      </c>
      <c r="S353" s="56" t="str">
        <f>_xlfn.XLOOKUP(Tabla15[[#This Row],[cedula]],Tabla8[Numero Documento],Tabla8[Lugar Funciones Codigo])</f>
        <v>01.83.00.00.11</v>
      </c>
      <c r="T353">
        <v>991</v>
      </c>
    </row>
    <row r="354" spans="1:20" hidden="1">
      <c r="A354" s="56" t="s">
        <v>2522</v>
      </c>
      <c r="B354" s="56" t="s">
        <v>1128</v>
      </c>
      <c r="C354" s="56" t="s">
        <v>2552</v>
      </c>
      <c r="D354" s="56" t="str">
        <f>Tabla15[[#This Row],[cedula]]&amp;Tabla15[[#This Row],[prog]]&amp;LEFT(Tabla15[[#This Row],[TIPO]],3)</f>
        <v>0120043541801FIJ</v>
      </c>
      <c r="E354" s="56" t="str">
        <f>_xlfn.XLOOKUP(Tabla15[[#This Row],[cedula]],Tabla8[Numero Documento],Tabla8[Empleado])</f>
        <v>JULIANA MATEO FELIZ</v>
      </c>
      <c r="F354" s="56" t="str">
        <f>_xlfn.XLOOKUP(Tabla15[[#This Row],[cedula]],Tabla8[Numero Documento],Tabla8[Cargo])</f>
        <v>ANALISTA PRESUPUESTO</v>
      </c>
      <c r="G354" s="56" t="str">
        <f>_xlfn.XLOOKUP(Tabla15[[#This Row],[cedula]],Tabla8[Numero Documento],Tabla8[Lugar de Funciones])</f>
        <v>DIRECCION ADMINISTRATIVA</v>
      </c>
      <c r="H354" s="107" t="s">
        <v>11</v>
      </c>
      <c r="I354" s="78" t="str">
        <f>_xlfn.XLOOKUP(Tabla15[[#This Row],[cedula]],TCARRERA[CEDULA],TCARRERA[CATEGORIA DEL SERVIDOR],0)</f>
        <v>CARRERA ADMINISTRATIVA</v>
      </c>
      <c r="J3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6" t="str">
        <f>IF(ISTEXT(Tabla15[[#This Row],[CARRERA]]),Tabla15[[#This Row],[CARRERA]],Tabla15[[#This Row],[STATUS_01]])</f>
        <v>CARRERA ADMINISTRATIVA</v>
      </c>
      <c r="L354" s="72">
        <v>65000</v>
      </c>
      <c r="M354" s="76">
        <v>4427.58</v>
      </c>
      <c r="N354" s="72">
        <v>1976</v>
      </c>
      <c r="O354" s="72">
        <v>1865.5</v>
      </c>
      <c r="P354" s="33">
        <f>Tabla15[[#This Row],[sbruto]]-Tabla15[[#This Row],[ISR]]-Tabla15[[#This Row],[SFS]]-Tabla15[[#This Row],[AFP]]-Tabla15[[#This Row],[sneto]]</f>
        <v>31877.57</v>
      </c>
      <c r="Q354" s="33">
        <v>24853.35</v>
      </c>
      <c r="R354" s="56" t="str">
        <f>_xlfn.XLOOKUP(Tabla15[[#This Row],[cedula]],Tabla8[Numero Documento],Tabla8[Gen])</f>
        <v>F</v>
      </c>
      <c r="S354" s="56" t="str">
        <f>_xlfn.XLOOKUP(Tabla15[[#This Row],[cedula]],Tabla8[Numero Documento],Tabla8[Lugar Funciones Codigo])</f>
        <v>01.83.00.00.11</v>
      </c>
      <c r="T354">
        <v>190</v>
      </c>
    </row>
    <row r="355" spans="1:20" hidden="1">
      <c r="A355" s="56" t="s">
        <v>2522</v>
      </c>
      <c r="B355" s="56" t="s">
        <v>1120</v>
      </c>
      <c r="C355" s="56" t="s">
        <v>2552</v>
      </c>
      <c r="D355" s="56" t="str">
        <f>Tabla15[[#This Row],[cedula]]&amp;Tabla15[[#This Row],[prog]]&amp;LEFT(Tabla15[[#This Row],[TIPO]],3)</f>
        <v>0010895698801FIJ</v>
      </c>
      <c r="E355" s="56" t="str">
        <f>_xlfn.XLOOKUP(Tabla15[[#This Row],[cedula]],Tabla8[Numero Documento],Tabla8[Empleado])</f>
        <v>JESUS RAMIREZ SANCHEZ</v>
      </c>
      <c r="F355" s="56" t="str">
        <f>_xlfn.XLOOKUP(Tabla15[[#This Row],[cedula]],Tabla8[Numero Documento],Tabla8[Cargo])</f>
        <v>ANALISTA PRESUPUESTO</v>
      </c>
      <c r="G355" s="56" t="str">
        <f>_xlfn.XLOOKUP(Tabla15[[#This Row],[cedula]],Tabla8[Numero Documento],Tabla8[Lugar de Funciones])</f>
        <v>DIRECCION ADMINISTRATIVA</v>
      </c>
      <c r="H355" s="107" t="s">
        <v>11</v>
      </c>
      <c r="I355" s="78" t="str">
        <f>_xlfn.XLOOKUP(Tabla15[[#This Row],[cedula]],TCARRERA[CEDULA],TCARRERA[CATEGORIA DEL SERVIDOR],0)</f>
        <v>CARRERA ADMINISTRATIVA</v>
      </c>
      <c r="J3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55" s="56" t="str">
        <f>IF(ISTEXT(Tabla15[[#This Row],[CARRERA]]),Tabla15[[#This Row],[CARRERA]],Tabla15[[#This Row],[STATUS_01]])</f>
        <v>CARRERA ADMINISTRATIVA</v>
      </c>
      <c r="L355" s="72">
        <v>55000</v>
      </c>
      <c r="M355" s="72">
        <v>2559.6799999999998</v>
      </c>
      <c r="N355" s="72">
        <v>1672</v>
      </c>
      <c r="O355" s="72">
        <v>1578.5</v>
      </c>
      <c r="P355" s="33">
        <f>Tabla15[[#This Row],[sbruto]]-Tabla15[[#This Row],[ISR]]-Tabla15[[#This Row],[SFS]]-Tabla15[[#This Row],[AFP]]-Tabla15[[#This Row],[sneto]]</f>
        <v>6126.8799999999974</v>
      </c>
      <c r="Q355" s="33">
        <v>43062.94</v>
      </c>
      <c r="R355" s="56" t="str">
        <f>_xlfn.XLOOKUP(Tabla15[[#This Row],[cedula]],Tabla8[Numero Documento],Tabla8[Gen])</f>
        <v>F</v>
      </c>
      <c r="S355" s="56" t="str">
        <f>_xlfn.XLOOKUP(Tabla15[[#This Row],[cedula]],Tabla8[Numero Documento],Tabla8[Lugar Funciones Codigo])</f>
        <v>01.83.00.00.11</v>
      </c>
      <c r="T355">
        <v>156</v>
      </c>
    </row>
    <row r="356" spans="1:20" hidden="1">
      <c r="A356" s="56" t="s">
        <v>2522</v>
      </c>
      <c r="B356" s="56" t="s">
        <v>2709</v>
      </c>
      <c r="C356" s="56" t="s">
        <v>2552</v>
      </c>
      <c r="D356" s="56" t="str">
        <f>Tabla15[[#This Row],[cedula]]&amp;Tabla15[[#This Row],[prog]]&amp;LEFT(Tabla15[[#This Row],[TIPO]],3)</f>
        <v>4020917698701FIJ</v>
      </c>
      <c r="E356" s="56" t="str">
        <f>_xlfn.XLOOKUP(Tabla15[[#This Row],[cedula]],Tabla8[Numero Documento],Tabla8[Empleado])</f>
        <v>EUDDY GUSTAVO BONNET URBAEZ</v>
      </c>
      <c r="F356" s="56" t="str">
        <f>_xlfn.XLOOKUP(Tabla15[[#This Row],[cedula]],Tabla8[Numero Documento],Tabla8[Cargo])</f>
        <v>AUXILIAR ADMINISTRATIVO (A)</v>
      </c>
      <c r="G356" s="56" t="str">
        <f>_xlfn.XLOOKUP(Tabla15[[#This Row],[cedula]],Tabla8[Numero Documento],Tabla8[Lugar de Funciones])</f>
        <v>DIRECCION ADMINISTRATIVA</v>
      </c>
      <c r="H356" s="107" t="s">
        <v>11</v>
      </c>
      <c r="I356" s="78">
        <f>_xlfn.XLOOKUP(Tabla15[[#This Row],[cedula]],TCARRERA[CEDULA],TCARRERA[CATEGORIA DEL SERVIDOR],0)</f>
        <v>0</v>
      </c>
      <c r="J3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6" t="str">
        <f>IF(ISTEXT(Tabla15[[#This Row],[CARRERA]]),Tabla15[[#This Row],[CARRERA]],Tabla15[[#This Row],[STATUS_01]])</f>
        <v>FIJO</v>
      </c>
      <c r="L356" s="72">
        <v>35000</v>
      </c>
      <c r="M356" s="76">
        <v>0</v>
      </c>
      <c r="N356" s="72">
        <v>1064</v>
      </c>
      <c r="O356" s="72">
        <v>1004.5</v>
      </c>
      <c r="P356" s="33">
        <f>Tabla15[[#This Row],[sbruto]]-Tabla15[[#This Row],[ISR]]-Tabla15[[#This Row],[SFS]]-Tabla15[[#This Row],[AFP]]-Tabla15[[#This Row],[sneto]]</f>
        <v>25</v>
      </c>
      <c r="Q356" s="33">
        <v>32906.5</v>
      </c>
      <c r="R356" s="56" t="str">
        <f>_xlfn.XLOOKUP(Tabla15[[#This Row],[cedula]],Tabla8[Numero Documento],Tabla8[Gen])</f>
        <v>M</v>
      </c>
      <c r="S356" s="56" t="str">
        <f>_xlfn.XLOOKUP(Tabla15[[#This Row],[cedula]],Tabla8[Numero Documento],Tabla8[Lugar Funciones Codigo])</f>
        <v>01.83.00.00.11</v>
      </c>
      <c r="T356">
        <v>99</v>
      </c>
    </row>
    <row r="357" spans="1:20" hidden="1">
      <c r="A357" s="56" t="s">
        <v>2522</v>
      </c>
      <c r="B357" s="56" t="s">
        <v>1965</v>
      </c>
      <c r="C357" s="56" t="s">
        <v>2556</v>
      </c>
      <c r="D357" s="56" t="str">
        <f>Tabla15[[#This Row],[cedula]]&amp;Tabla15[[#This Row],[prog]]&amp;LEFT(Tabla15[[#This Row],[TIPO]],3)</f>
        <v>0011922172913FIJ</v>
      </c>
      <c r="E357" s="56" t="str">
        <f>_xlfn.XLOOKUP(Tabla15[[#This Row],[cedula]],Tabla8[Numero Documento],Tabla8[Empleado])</f>
        <v>ROFRANMY MAITE PEREZ RODRIGUEZ</v>
      </c>
      <c r="F357" s="56" t="str">
        <f>_xlfn.XLOOKUP(Tabla15[[#This Row],[cedula]],Tabla8[Numero Documento],Tabla8[Cargo])</f>
        <v>SECRETARIA</v>
      </c>
      <c r="G357" s="56" t="str">
        <f>_xlfn.XLOOKUP(Tabla15[[#This Row],[cedula]],Tabla8[Numero Documento],Tabla8[Lugar de Funciones])</f>
        <v>DIRECCION ADMINISTRATIVA</v>
      </c>
      <c r="H357" s="107" t="s">
        <v>11</v>
      </c>
      <c r="I357" s="78">
        <f>_xlfn.XLOOKUP(Tabla15[[#This Row],[cedula]],TCARRERA[CEDULA],TCARRERA[CATEGORIA DEL SERVIDOR],0)</f>
        <v>0</v>
      </c>
      <c r="J3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6" t="str">
        <f>IF(ISTEXT(Tabla15[[#This Row],[CARRERA]]),Tabla15[[#This Row],[CARRERA]],Tabla15[[#This Row],[STATUS_01]])</f>
        <v>ESTATUTO SIMPLIFICADO</v>
      </c>
      <c r="L357" s="72">
        <v>35000</v>
      </c>
      <c r="M357" s="76">
        <v>0</v>
      </c>
      <c r="N357" s="72">
        <v>1064</v>
      </c>
      <c r="O357" s="72">
        <v>1004.5</v>
      </c>
      <c r="P357" s="33">
        <f>Tabla15[[#This Row],[sbruto]]-Tabla15[[#This Row],[ISR]]-Tabla15[[#This Row],[SFS]]-Tabla15[[#This Row],[AFP]]-Tabla15[[#This Row],[sneto]]</f>
        <v>22806.47</v>
      </c>
      <c r="Q357" s="33">
        <v>10125.030000000001</v>
      </c>
      <c r="R357" s="56" t="str">
        <f>_xlfn.XLOOKUP(Tabla15[[#This Row],[cedula]],Tabla8[Numero Documento],Tabla8[Gen])</f>
        <v>F</v>
      </c>
      <c r="S357" s="56" t="str">
        <f>_xlfn.XLOOKUP(Tabla15[[#This Row],[cedula]],Tabla8[Numero Documento],Tabla8[Lugar Funciones Codigo])</f>
        <v>01.83.00.00.11</v>
      </c>
      <c r="T357">
        <v>713</v>
      </c>
    </row>
    <row r="358" spans="1:20" hidden="1">
      <c r="A358" s="56" t="s">
        <v>2522</v>
      </c>
      <c r="B358" s="56" t="s">
        <v>1946</v>
      </c>
      <c r="C358" s="56" t="s">
        <v>2552</v>
      </c>
      <c r="D358" s="56" t="str">
        <f>Tabla15[[#This Row],[cedula]]&amp;Tabla15[[#This Row],[prog]]&amp;LEFT(Tabla15[[#This Row],[TIPO]],3)</f>
        <v>2230159693201FIJ</v>
      </c>
      <c r="E358" s="56" t="str">
        <f>_xlfn.XLOOKUP(Tabla15[[#This Row],[cedula]],Tabla8[Numero Documento],Tabla8[Empleado])</f>
        <v>RAFAEL ALEXIS OZUNA DEL ROSARIO</v>
      </c>
      <c r="F358" s="56" t="str">
        <f>_xlfn.XLOOKUP(Tabla15[[#This Row],[cedula]],Tabla8[Numero Documento],Tabla8[Cargo])</f>
        <v>AUXILIAR ADMINISTRATIVO (A)</v>
      </c>
      <c r="G358" s="56" t="str">
        <f>_xlfn.XLOOKUP(Tabla15[[#This Row],[cedula]],Tabla8[Numero Documento],Tabla8[Lugar de Funciones])</f>
        <v>DIRECCION ADMINISTRATIVA</v>
      </c>
      <c r="H358" s="107" t="s">
        <v>11</v>
      </c>
      <c r="I358" s="78">
        <f>_xlfn.XLOOKUP(Tabla15[[#This Row],[cedula]],TCARRERA[CEDULA],TCARRERA[CATEGORIA DEL SERVIDOR],0)</f>
        <v>0</v>
      </c>
      <c r="J3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58" s="56" t="str">
        <f>IF(ISTEXT(Tabla15[[#This Row],[CARRERA]]),Tabla15[[#This Row],[CARRERA]],Tabla15[[#This Row],[STATUS_01]])</f>
        <v>FIJO</v>
      </c>
      <c r="L358" s="72">
        <v>27000</v>
      </c>
      <c r="M358" s="74">
        <v>0</v>
      </c>
      <c r="N358" s="72">
        <v>820.8</v>
      </c>
      <c r="O358" s="72">
        <v>774.9</v>
      </c>
      <c r="P358" s="33">
        <f>Tabla15[[#This Row],[sbruto]]-Tabla15[[#This Row],[ISR]]-Tabla15[[#This Row],[SFS]]-Tabla15[[#This Row],[AFP]]-Tabla15[[#This Row],[sneto]]</f>
        <v>18563.46</v>
      </c>
      <c r="Q358" s="33">
        <v>6840.84</v>
      </c>
      <c r="R358" s="56" t="str">
        <f>_xlfn.XLOOKUP(Tabla15[[#This Row],[cedula]],Tabla8[Numero Documento],Tabla8[Gen])</f>
        <v>M</v>
      </c>
      <c r="S358" s="56" t="str">
        <f>_xlfn.XLOOKUP(Tabla15[[#This Row],[cedula]],Tabla8[Numero Documento],Tabla8[Lugar Funciones Codigo])</f>
        <v>01.83.00.00.11</v>
      </c>
      <c r="T358">
        <v>302</v>
      </c>
    </row>
    <row r="359" spans="1:20" hidden="1">
      <c r="A359" s="56" t="s">
        <v>2522</v>
      </c>
      <c r="B359" s="56" t="s">
        <v>2530</v>
      </c>
      <c r="C359" s="56" t="s">
        <v>2552</v>
      </c>
      <c r="D359" s="56" t="str">
        <f>Tabla15[[#This Row],[cedula]]&amp;Tabla15[[#This Row],[prog]]&amp;LEFT(Tabla15[[#This Row],[TIPO]],3)</f>
        <v>0011904950001FIJ</v>
      </c>
      <c r="E359" s="56" t="str">
        <f>_xlfn.XLOOKUP(Tabla15[[#This Row],[cedula]],Tabla8[Numero Documento],Tabla8[Empleado])</f>
        <v>JULIO ECHAVARRIA UBRI</v>
      </c>
      <c r="F359" s="56" t="str">
        <f>_xlfn.XLOOKUP(Tabla15[[#This Row],[cedula]],Tabla8[Numero Documento],Tabla8[Cargo])</f>
        <v>MENSAJERO EXTERNO</v>
      </c>
      <c r="G359" s="56" t="str">
        <f>_xlfn.XLOOKUP(Tabla15[[#This Row],[cedula]],Tabla8[Numero Documento],Tabla8[Lugar de Funciones])</f>
        <v>DIRECCION ADMINISTRATIVA</v>
      </c>
      <c r="H359" s="107" t="s">
        <v>11</v>
      </c>
      <c r="I359" s="78">
        <f>_xlfn.XLOOKUP(Tabla15[[#This Row],[cedula]],TCARRERA[CEDULA],TCARRERA[CATEGORIA DEL SERVIDOR],0)</f>
        <v>0</v>
      </c>
      <c r="J3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6" t="str">
        <f>IF(ISTEXT(Tabla15[[#This Row],[CARRERA]]),Tabla15[[#This Row],[CARRERA]],Tabla15[[#This Row],[STATUS_01]])</f>
        <v>ESTATUTO SIMPLIFICADO</v>
      </c>
      <c r="L359" s="72">
        <v>20000</v>
      </c>
      <c r="M359" s="72">
        <v>0</v>
      </c>
      <c r="N359" s="72">
        <v>608</v>
      </c>
      <c r="O359" s="72">
        <v>574</v>
      </c>
      <c r="P359" s="33">
        <f>Tabla15[[#This Row],[sbruto]]-Tabla15[[#This Row],[ISR]]-Tabla15[[#This Row],[SFS]]-Tabla15[[#This Row],[AFP]]-Tabla15[[#This Row],[sneto]]</f>
        <v>3171</v>
      </c>
      <c r="Q359" s="33">
        <v>15647</v>
      </c>
      <c r="R359" s="56" t="str">
        <f>_xlfn.XLOOKUP(Tabla15[[#This Row],[cedula]],Tabla8[Numero Documento],Tabla8[Gen])</f>
        <v>M</v>
      </c>
      <c r="S359" s="56" t="str">
        <f>_xlfn.XLOOKUP(Tabla15[[#This Row],[cedula]],Tabla8[Numero Documento],Tabla8[Lugar Funciones Codigo])</f>
        <v>01.83.00.00.11</v>
      </c>
      <c r="T359">
        <v>192</v>
      </c>
    </row>
    <row r="360" spans="1:20" hidden="1">
      <c r="A360" s="56" t="s">
        <v>3120</v>
      </c>
      <c r="B360" s="56" t="s">
        <v>1120</v>
      </c>
      <c r="C360" s="56" t="s">
        <v>2552</v>
      </c>
      <c r="D360" s="56" t="str">
        <f>Tabla15[[#This Row],[cedula]]&amp;Tabla15[[#This Row],[prog]]&amp;LEFT(Tabla15[[#This Row],[TIPO]],3)</f>
        <v>0010895698801SUP</v>
      </c>
      <c r="E360" s="56" t="str">
        <f>_xlfn.XLOOKUP(Tabla15[[#This Row],[cedula]],Tabla8[Numero Documento],Tabla8[Empleado])</f>
        <v>JESUS RAMIREZ SANCHEZ</v>
      </c>
      <c r="F360" s="56" t="str">
        <f>_xlfn.XLOOKUP(Tabla15[[#This Row],[cedula]],Tabla8[Numero Documento],Tabla8[Cargo])</f>
        <v>ANALISTA PRESUPUESTO</v>
      </c>
      <c r="G360" s="56" t="str">
        <f>_xlfn.XLOOKUP(Tabla15[[#This Row],[cedula]],Tabla8[Numero Documento],Tabla8[Lugar de Funciones])</f>
        <v>DIRECCION ADMINISTRATIVA</v>
      </c>
      <c r="H360" s="107" t="s">
        <v>2831</v>
      </c>
      <c r="I360" s="78" t="str">
        <f>_xlfn.XLOOKUP(Tabla15[[#This Row],[cedula]],TCARRERA[CEDULA],TCARRERA[CATEGORIA DEL SERVIDOR],0)</f>
        <v>CARRERA ADMINISTRATIVA</v>
      </c>
      <c r="J360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0" s="56" t="str">
        <f>IF(ISTEXT(Tabla15[[#This Row],[CARRERA]]),Tabla15[[#This Row],[CARRERA]],Tabla15[[#This Row],[STATUS_01]])</f>
        <v>CARRERA ADMINISTRATIVA</v>
      </c>
      <c r="L360" s="72">
        <v>15000</v>
      </c>
      <c r="M360" s="76">
        <v>2808.78</v>
      </c>
      <c r="N360" s="75">
        <v>430.5</v>
      </c>
      <c r="O360" s="75">
        <v>456</v>
      </c>
      <c r="P360" s="33">
        <f>Tabla15[[#This Row],[sbruto]]-Tabla15[[#This Row],[ISR]]-Tabla15[[#This Row],[SFS]]-Tabla15[[#This Row],[AFP]]-Tabla15[[#This Row],[sneto]]</f>
        <v>0</v>
      </c>
      <c r="Q360" s="33">
        <v>11304.72</v>
      </c>
      <c r="R360" s="56" t="str">
        <f>_xlfn.XLOOKUP(Tabla15[[#This Row],[cedula]],Tabla8[Numero Documento],Tabla8[Gen])</f>
        <v>F</v>
      </c>
      <c r="S360" s="56" t="str">
        <f>_xlfn.XLOOKUP(Tabla15[[#This Row],[cedula]],Tabla8[Numero Documento],Tabla8[Lugar Funciones Codigo])</f>
        <v>01.83.00.00.11</v>
      </c>
      <c r="T360">
        <v>762</v>
      </c>
    </row>
    <row r="361" spans="1:20" hidden="1">
      <c r="A361" s="56" t="s">
        <v>3120</v>
      </c>
      <c r="B361" s="56" t="s">
        <v>1128</v>
      </c>
      <c r="C361" s="56" t="s">
        <v>2552</v>
      </c>
      <c r="D361" s="56" t="str">
        <f>Tabla15[[#This Row],[cedula]]&amp;Tabla15[[#This Row],[prog]]&amp;LEFT(Tabla15[[#This Row],[TIPO]],3)</f>
        <v>0120043541801SUP</v>
      </c>
      <c r="E361" s="56" t="str">
        <f>_xlfn.XLOOKUP(Tabla15[[#This Row],[cedula]],Tabla8[Numero Documento],Tabla8[Empleado])</f>
        <v>JULIANA MATEO FELIZ</v>
      </c>
      <c r="F361" s="56" t="str">
        <f>_xlfn.XLOOKUP(Tabla15[[#This Row],[cedula]],Tabla8[Numero Documento],Tabla8[Cargo])</f>
        <v>ANALISTA PRESUPUESTO</v>
      </c>
      <c r="G361" s="56" t="str">
        <f>_xlfn.XLOOKUP(Tabla15[[#This Row],[cedula]],Tabla8[Numero Documento],Tabla8[Lugar de Funciones])</f>
        <v>DIRECCION ADMINISTRATIVA</v>
      </c>
      <c r="H361" s="107" t="s">
        <v>2831</v>
      </c>
      <c r="I361" s="78" t="str">
        <f>_xlfn.XLOOKUP(Tabla15[[#This Row],[cedula]],TCARRERA[CEDULA],TCARRERA[CATEGORIA DEL SERVIDOR],0)</f>
        <v>CARRERA ADMINISTRATIVA</v>
      </c>
      <c r="J361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361" s="56" t="str">
        <f>IF(ISTEXT(Tabla15[[#This Row],[CARRERA]]),Tabla15[[#This Row],[CARRERA]],Tabla15[[#This Row],[STATUS_01]])</f>
        <v>CARRERA ADMINISTRATIVA</v>
      </c>
      <c r="L361" s="72">
        <v>5000</v>
      </c>
      <c r="M361" s="76">
        <v>940.9</v>
      </c>
      <c r="N361" s="72">
        <v>143.5</v>
      </c>
      <c r="O361" s="72">
        <v>152</v>
      </c>
      <c r="P361" s="33">
        <f>Tabla15[[#This Row],[sbruto]]-Tabla15[[#This Row],[ISR]]-Tabla15[[#This Row],[SFS]]-Tabla15[[#This Row],[AFP]]-Tabla15[[#This Row],[sneto]]</f>
        <v>0</v>
      </c>
      <c r="Q361" s="33">
        <v>3763.6</v>
      </c>
      <c r="R361" s="56" t="str">
        <f>_xlfn.XLOOKUP(Tabla15[[#This Row],[cedula]],Tabla8[Numero Documento],Tabla8[Gen])</f>
        <v>F</v>
      </c>
      <c r="S361" s="56" t="str">
        <f>_xlfn.XLOOKUP(Tabla15[[#This Row],[cedula]],Tabla8[Numero Documento],Tabla8[Lugar Funciones Codigo])</f>
        <v>01.83.00.00.11</v>
      </c>
      <c r="T361">
        <v>764</v>
      </c>
    </row>
    <row r="362" spans="1:20" hidden="1">
      <c r="A362" s="56" t="s">
        <v>2521</v>
      </c>
      <c r="B362" s="56" t="s">
        <v>2919</v>
      </c>
      <c r="C362" s="56" t="s">
        <v>2552</v>
      </c>
      <c r="D362" s="56" t="str">
        <f>Tabla15[[#This Row],[cedula]]&amp;Tabla15[[#This Row],[prog]]&amp;LEFT(Tabla15[[#This Row],[TIPO]],3)</f>
        <v>2230021020401TEM</v>
      </c>
      <c r="E362" s="56" t="str">
        <f>_xlfn.XLOOKUP(Tabla15[[#This Row],[cedula]],Tabla8[Numero Documento],Tabla8[Empleado])</f>
        <v>IRIS RAFAELA PEREZ DIAZ</v>
      </c>
      <c r="F362" s="56" t="str">
        <f>_xlfn.XLOOKUP(Tabla15[[#This Row],[cedula]],Tabla8[Numero Documento],Tabla8[Cargo])</f>
        <v>ENCARGADO (A)</v>
      </c>
      <c r="G362" s="56" t="str">
        <f>_xlfn.XLOOKUP(Tabla15[[#This Row],[cedula]],Tabla8[Numero Documento],Tabla8[Lugar de Funciones])</f>
        <v>DEPARTAMENTO DE CORRESPONDENCIA Y ARCHIVO</v>
      </c>
      <c r="H362" s="107" t="s">
        <v>2743</v>
      </c>
      <c r="I362" s="78">
        <f>_xlfn.XLOOKUP(Tabla15[[#This Row],[cedula]],TCARRERA[CEDULA],TCARRERA[CATEGORIA DEL SERVIDOR],0)</f>
        <v>0</v>
      </c>
      <c r="J3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2" s="56" t="str">
        <f>IF(ISTEXT(Tabla15[[#This Row],[CARRERA]]),Tabla15[[#This Row],[CARRERA]],Tabla15[[#This Row],[STATUS_01]])</f>
        <v>TEMPORALES</v>
      </c>
      <c r="L362" s="72">
        <v>95000</v>
      </c>
      <c r="M362" s="72">
        <v>10929.24</v>
      </c>
      <c r="N362" s="72">
        <v>2888</v>
      </c>
      <c r="O362" s="72">
        <v>2726.5</v>
      </c>
      <c r="P362" s="33">
        <f>Tabla15[[#This Row],[sbruto]]-Tabla15[[#This Row],[ISR]]-Tabla15[[#This Row],[SFS]]-Tabla15[[#This Row],[AFP]]-Tabla15[[#This Row],[sneto]]</f>
        <v>25</v>
      </c>
      <c r="Q362" s="33">
        <v>78431.259999999995</v>
      </c>
      <c r="R362" s="56" t="str">
        <f>_xlfn.XLOOKUP(Tabla15[[#This Row],[cedula]],Tabla8[Numero Documento],Tabla8[Gen])</f>
        <v>F</v>
      </c>
      <c r="S362" s="56" t="str">
        <f>_xlfn.XLOOKUP(Tabla15[[#This Row],[cedula]],Tabla8[Numero Documento],Tabla8[Lugar Funciones Codigo])</f>
        <v>01.83.00.00.11.01</v>
      </c>
      <c r="T362">
        <v>861</v>
      </c>
    </row>
    <row r="363" spans="1:20" hidden="1">
      <c r="A363" s="56" t="s">
        <v>2521</v>
      </c>
      <c r="B363" s="56" t="s">
        <v>2857</v>
      </c>
      <c r="C363" s="56" t="s">
        <v>2552</v>
      </c>
      <c r="D363" s="56" t="str">
        <f>Tabla15[[#This Row],[cedula]]&amp;Tabla15[[#This Row],[prog]]&amp;LEFT(Tabla15[[#This Row],[TIPO]],3)</f>
        <v>2230065015101TEM</v>
      </c>
      <c r="E363" s="56" t="str">
        <f>_xlfn.XLOOKUP(Tabla15[[#This Row],[cedula]],Tabla8[Numero Documento],Tabla8[Empleado])</f>
        <v>BEYANIRA PAREDES GARCIA</v>
      </c>
      <c r="F363" s="56" t="str">
        <f>_xlfn.XLOOKUP(Tabla15[[#This Row],[cedula]],Tabla8[Numero Documento],Tabla8[Cargo])</f>
        <v>ANALISTA PRESUPUESTO</v>
      </c>
      <c r="G363" s="56" t="str">
        <f>_xlfn.XLOOKUP(Tabla15[[#This Row],[cedula]],Tabla8[Numero Documento],Tabla8[Lugar de Funciones])</f>
        <v>DEPARTAMENTO DE CORRESPONDENCIA Y ARCHIVO</v>
      </c>
      <c r="H363" s="107" t="s">
        <v>2743</v>
      </c>
      <c r="I363" s="78">
        <f>_xlfn.XLOOKUP(Tabla15[[#This Row],[cedula]],TCARRERA[CEDULA],TCARRERA[CATEGORIA DEL SERVIDOR],0)</f>
        <v>0</v>
      </c>
      <c r="J3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3" s="56" t="str">
        <f>IF(ISTEXT(Tabla15[[#This Row],[CARRERA]]),Tabla15[[#This Row],[CARRERA]],Tabla15[[#This Row],[STATUS_01]])</f>
        <v>TEMPORALES</v>
      </c>
      <c r="L363" s="72">
        <v>45000</v>
      </c>
      <c r="M363" s="73">
        <v>1148.33</v>
      </c>
      <c r="N363" s="72">
        <v>1368</v>
      </c>
      <c r="O363" s="72">
        <v>1291.5</v>
      </c>
      <c r="P363" s="33">
        <f>Tabla15[[#This Row],[sbruto]]-Tabla15[[#This Row],[ISR]]-Tabla15[[#This Row],[SFS]]-Tabla15[[#This Row],[AFP]]-Tabla15[[#This Row],[sneto]]</f>
        <v>25</v>
      </c>
      <c r="Q363" s="33">
        <v>41167.17</v>
      </c>
      <c r="R363" s="56" t="str">
        <f>_xlfn.XLOOKUP(Tabla15[[#This Row],[cedula]],Tabla8[Numero Documento],Tabla8[Gen])</f>
        <v>F</v>
      </c>
      <c r="S363" s="56" t="str">
        <f>_xlfn.XLOOKUP(Tabla15[[#This Row],[cedula]],Tabla8[Numero Documento],Tabla8[Lugar Funciones Codigo])</f>
        <v>01.83.00.00.11.01</v>
      </c>
      <c r="T363">
        <v>798</v>
      </c>
    </row>
    <row r="364" spans="1:20" hidden="1">
      <c r="A364" s="56" t="s">
        <v>2522</v>
      </c>
      <c r="B364" s="56" t="s">
        <v>1110</v>
      </c>
      <c r="C364" s="56" t="s">
        <v>2552</v>
      </c>
      <c r="D364" s="56" t="str">
        <f>Tabla15[[#This Row],[cedula]]&amp;Tabla15[[#This Row],[prog]]&amp;LEFT(Tabla15[[#This Row],[TIPO]],3)</f>
        <v>0100038614201FIJ</v>
      </c>
      <c r="E364" s="56" t="str">
        <f>_xlfn.XLOOKUP(Tabla15[[#This Row],[cedula]],Tabla8[Numero Documento],Tabla8[Empleado])</f>
        <v>DILANY FELIZ BELTRE</v>
      </c>
      <c r="F364" s="56" t="str">
        <f>_xlfn.XLOOKUP(Tabla15[[#This Row],[cedula]],Tabla8[Numero Documento],Tabla8[Cargo])</f>
        <v>SECRETARIA</v>
      </c>
      <c r="G364" s="56" t="str">
        <f>_xlfn.XLOOKUP(Tabla15[[#This Row],[cedula]],Tabla8[Numero Documento],Tabla8[Lugar de Funciones])</f>
        <v>DEPARTAMENTO DE CORRESPONDENCIA Y ARCHIVO</v>
      </c>
      <c r="H364" s="107" t="s">
        <v>11</v>
      </c>
      <c r="I364" s="78" t="str">
        <f>_xlfn.XLOOKUP(Tabla15[[#This Row],[cedula]],TCARRERA[CEDULA],TCARRERA[CATEGORIA DEL SERVIDOR],0)</f>
        <v>CARRERA ADMINISTRATIVA</v>
      </c>
      <c r="J36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6" t="str">
        <f>IF(ISTEXT(Tabla15[[#This Row],[CARRERA]]),Tabla15[[#This Row],[CARRERA]],Tabla15[[#This Row],[STATUS_01]])</f>
        <v>CARRERA ADMINISTRATIVA</v>
      </c>
      <c r="L364" s="72">
        <v>35000</v>
      </c>
      <c r="M364" s="76">
        <v>0</v>
      </c>
      <c r="N364" s="72">
        <v>1064</v>
      </c>
      <c r="O364" s="72">
        <v>1004.5</v>
      </c>
      <c r="P364" s="33">
        <f>Tabla15[[#This Row],[sbruto]]-Tabla15[[#This Row],[ISR]]-Tabla15[[#This Row],[SFS]]-Tabla15[[#This Row],[AFP]]-Tabla15[[#This Row],[sneto]]</f>
        <v>6069.3100000000013</v>
      </c>
      <c r="Q364" s="33">
        <v>26862.19</v>
      </c>
      <c r="R364" s="56" t="str">
        <f>_xlfn.XLOOKUP(Tabla15[[#This Row],[cedula]],Tabla8[Numero Documento],Tabla8[Gen])</f>
        <v>F</v>
      </c>
      <c r="S364" s="56" t="str">
        <f>_xlfn.XLOOKUP(Tabla15[[#This Row],[cedula]],Tabla8[Numero Documento],Tabla8[Lugar Funciones Codigo])</f>
        <v>01.83.00.00.11.01</v>
      </c>
      <c r="T364">
        <v>79</v>
      </c>
    </row>
    <row r="365" spans="1:20" hidden="1">
      <c r="A365" s="56" t="s">
        <v>2522</v>
      </c>
      <c r="B365" s="56" t="s">
        <v>1782</v>
      </c>
      <c r="C365" s="56" t="s">
        <v>2552</v>
      </c>
      <c r="D365" s="56" t="str">
        <f>Tabla15[[#This Row],[cedula]]&amp;Tabla15[[#This Row],[prog]]&amp;LEFT(Tabla15[[#This Row],[TIPO]],3)</f>
        <v>0010072471501FIJ</v>
      </c>
      <c r="E365" s="56" t="str">
        <f>_xlfn.XLOOKUP(Tabla15[[#This Row],[cedula]],Tabla8[Numero Documento],Tabla8[Empleado])</f>
        <v>BERNARDO ANTONIO CAPELLAN GUERRA</v>
      </c>
      <c r="F365" s="56" t="str">
        <f>_xlfn.XLOOKUP(Tabla15[[#This Row],[cedula]],Tabla8[Numero Documento],Tabla8[Cargo])</f>
        <v>MENSAJERO</v>
      </c>
      <c r="G365" s="56" t="str">
        <f>_xlfn.XLOOKUP(Tabla15[[#This Row],[cedula]],Tabla8[Numero Documento],Tabla8[Lugar de Funciones])</f>
        <v>DEPARTAMENTO DE CORRESPONDENCIA Y ARCHIVO</v>
      </c>
      <c r="H365" s="107" t="s">
        <v>11</v>
      </c>
      <c r="I365" s="78">
        <f>_xlfn.XLOOKUP(Tabla15[[#This Row],[cedula]],TCARRERA[CEDULA],TCARRERA[CATEGORIA DEL SERVIDOR],0)</f>
        <v>0</v>
      </c>
      <c r="J3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65" s="56" t="str">
        <f>IF(ISTEXT(Tabla15[[#This Row],[CARRERA]]),Tabla15[[#This Row],[CARRERA]],Tabla15[[#This Row],[STATUS_01]])</f>
        <v>FIJO</v>
      </c>
      <c r="L365" s="72">
        <v>31500</v>
      </c>
      <c r="M365" s="76">
        <v>0</v>
      </c>
      <c r="N365" s="72">
        <v>957.6</v>
      </c>
      <c r="O365" s="72">
        <v>904.05</v>
      </c>
      <c r="P365" s="33">
        <f>Tabla15[[#This Row],[sbruto]]-Tabla15[[#This Row],[ISR]]-Tabla15[[#This Row],[SFS]]-Tabla15[[#This Row],[AFP]]-Tabla15[[#This Row],[sneto]]</f>
        <v>3481.0000000000036</v>
      </c>
      <c r="Q365" s="33">
        <v>26157.35</v>
      </c>
      <c r="R365" s="56" t="str">
        <f>_xlfn.XLOOKUP(Tabla15[[#This Row],[cedula]],Tabla8[Numero Documento],Tabla8[Gen])</f>
        <v>M</v>
      </c>
      <c r="S365" s="56" t="str">
        <f>_xlfn.XLOOKUP(Tabla15[[#This Row],[cedula]],Tabla8[Numero Documento],Tabla8[Lugar Funciones Codigo])</f>
        <v>01.83.00.00.11.01</v>
      </c>
      <c r="T365">
        <v>45</v>
      </c>
    </row>
    <row r="366" spans="1:20" hidden="1">
      <c r="A366" s="56" t="s">
        <v>2522</v>
      </c>
      <c r="B366" s="56" t="s">
        <v>1868</v>
      </c>
      <c r="C366" s="56" t="s">
        <v>2552</v>
      </c>
      <c r="D366" s="56" t="str">
        <f>Tabla15[[#This Row],[cedula]]&amp;Tabla15[[#This Row],[prog]]&amp;LEFT(Tabla15[[#This Row],[TIPO]],3)</f>
        <v>0011282603701FIJ</v>
      </c>
      <c r="E366" s="56" t="str">
        <f>_xlfn.XLOOKUP(Tabla15[[#This Row],[cedula]],Tabla8[Numero Documento],Tabla8[Empleado])</f>
        <v>JOSE LUIS ABREU DIAZ</v>
      </c>
      <c r="F366" s="56" t="str">
        <f>_xlfn.XLOOKUP(Tabla15[[#This Row],[cedula]],Tabla8[Numero Documento],Tabla8[Cargo])</f>
        <v>MENSAJERO</v>
      </c>
      <c r="G366" s="56" t="str">
        <f>_xlfn.XLOOKUP(Tabla15[[#This Row],[cedula]],Tabla8[Numero Documento],Tabla8[Lugar de Funciones])</f>
        <v>DEPARTAMENTO DE CORRESPONDENCIA Y ARCHIVO</v>
      </c>
      <c r="H366" s="107" t="s">
        <v>11</v>
      </c>
      <c r="I366" s="78">
        <f>_xlfn.XLOOKUP(Tabla15[[#This Row],[cedula]],TCARRERA[CEDULA],TCARRERA[CATEGORIA DEL SERVIDOR],0)</f>
        <v>0</v>
      </c>
      <c r="J3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6" t="str">
        <f>IF(ISTEXT(Tabla15[[#This Row],[CARRERA]]),Tabla15[[#This Row],[CARRERA]],Tabla15[[#This Row],[STATUS_01]])</f>
        <v>FIJO</v>
      </c>
      <c r="L366" s="72">
        <v>26250</v>
      </c>
      <c r="M366" s="76">
        <v>0</v>
      </c>
      <c r="N366" s="72">
        <v>798</v>
      </c>
      <c r="O366" s="72">
        <v>753.38</v>
      </c>
      <c r="P366" s="33">
        <f>Tabla15[[#This Row],[sbruto]]-Tabla15[[#This Row],[ISR]]-Tabla15[[#This Row],[SFS]]-Tabla15[[#This Row],[AFP]]-Tabla15[[#This Row],[sneto]]</f>
        <v>16406.589999999997</v>
      </c>
      <c r="Q366" s="33">
        <v>8292.0300000000007</v>
      </c>
      <c r="R366" s="56" t="str">
        <f>_xlfn.XLOOKUP(Tabla15[[#This Row],[cedula]],Tabla8[Numero Documento],Tabla8[Gen])</f>
        <v>M</v>
      </c>
      <c r="S366" s="56" t="str">
        <f>_xlfn.XLOOKUP(Tabla15[[#This Row],[cedula]],Tabla8[Numero Documento],Tabla8[Lugar Funciones Codigo])</f>
        <v>01.83.00.00.11.01</v>
      </c>
      <c r="T366">
        <v>169</v>
      </c>
    </row>
    <row r="367" spans="1:20" hidden="1">
      <c r="A367" s="56" t="s">
        <v>2522</v>
      </c>
      <c r="B367" s="56" t="s">
        <v>1168</v>
      </c>
      <c r="C367" s="56" t="s">
        <v>2552</v>
      </c>
      <c r="D367" s="56" t="str">
        <f>Tabla15[[#This Row],[cedula]]&amp;Tabla15[[#This Row],[prog]]&amp;LEFT(Tabla15[[#This Row],[TIPO]],3)</f>
        <v>0011320018201FIJ</v>
      </c>
      <c r="E367" s="56" t="str">
        <f>_xlfn.XLOOKUP(Tabla15[[#This Row],[cedula]],Tabla8[Numero Documento],Tabla8[Empleado])</f>
        <v>SAMUEL FELIZ NICOLAS</v>
      </c>
      <c r="F367" s="56" t="str">
        <f>_xlfn.XLOOKUP(Tabla15[[#This Row],[cedula]],Tabla8[Numero Documento],Tabla8[Cargo])</f>
        <v>MENSAJERO EXTERNO</v>
      </c>
      <c r="G367" s="56" t="str">
        <f>_xlfn.XLOOKUP(Tabla15[[#This Row],[cedula]],Tabla8[Numero Documento],Tabla8[Lugar de Funciones])</f>
        <v>DEPARTAMENTO DE CORRESPONDENCIA Y ARCHIVO</v>
      </c>
      <c r="H367" s="107" t="s">
        <v>11</v>
      </c>
      <c r="I367" s="78" t="str">
        <f>_xlfn.XLOOKUP(Tabla15[[#This Row],[cedula]],TCARRERA[CEDULA],TCARRERA[CATEGORIA DEL SERVIDOR],0)</f>
        <v>CARRERA ADMINISTRATIVA</v>
      </c>
      <c r="J367" s="11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6" t="str">
        <f>IF(ISTEXT(Tabla15[[#This Row],[CARRERA]]),Tabla15[[#This Row],[CARRERA]],Tabla15[[#This Row],[STATUS_01]])</f>
        <v>CARRERA ADMINISTRATIVA</v>
      </c>
      <c r="L367" s="72">
        <v>25000</v>
      </c>
      <c r="M367" s="73">
        <v>0</v>
      </c>
      <c r="N367" s="72">
        <v>760</v>
      </c>
      <c r="O367" s="72">
        <v>717.5</v>
      </c>
      <c r="P367" s="33">
        <f>Tabla15[[#This Row],[sbruto]]-Tabla15[[#This Row],[ISR]]-Tabla15[[#This Row],[SFS]]-Tabla15[[#This Row],[AFP]]-Tabla15[[#This Row],[sneto]]</f>
        <v>16308.3</v>
      </c>
      <c r="Q367" s="33">
        <v>7214.2</v>
      </c>
      <c r="R367" s="56" t="str">
        <f>_xlfn.XLOOKUP(Tabla15[[#This Row],[cedula]],Tabla8[Numero Documento],Tabla8[Gen])</f>
        <v>M</v>
      </c>
      <c r="S367" s="56" t="str">
        <f>_xlfn.XLOOKUP(Tabla15[[#This Row],[cedula]],Tabla8[Numero Documento],Tabla8[Lugar Funciones Codigo])</f>
        <v>01.83.00.00.11.01</v>
      </c>
      <c r="T367">
        <v>332</v>
      </c>
    </row>
    <row r="368" spans="1:20" hidden="1">
      <c r="A368" s="56" t="s">
        <v>2522</v>
      </c>
      <c r="B368" s="56" t="s">
        <v>1822</v>
      </c>
      <c r="C368" s="56" t="s">
        <v>2552</v>
      </c>
      <c r="D368" s="56" t="str">
        <f>Tabla15[[#This Row],[cedula]]&amp;Tabla15[[#This Row],[prog]]&amp;LEFT(Tabla15[[#This Row],[TIPO]],3)</f>
        <v>0011677615401FIJ</v>
      </c>
      <c r="E368" s="56" t="str">
        <f>_xlfn.XLOOKUP(Tabla15[[#This Row],[cedula]],Tabla8[Numero Documento],Tabla8[Empleado])</f>
        <v>FELIX GARCIA PARIZ</v>
      </c>
      <c r="F368" s="56" t="str">
        <f>_xlfn.XLOOKUP(Tabla15[[#This Row],[cedula]],Tabla8[Numero Documento],Tabla8[Cargo])</f>
        <v>MENSAJERO EXTERNO</v>
      </c>
      <c r="G368" s="56" t="str">
        <f>_xlfn.XLOOKUP(Tabla15[[#This Row],[cedula]],Tabla8[Numero Documento],Tabla8[Lugar de Funciones])</f>
        <v>DEPARTAMENTO DE CORRESPONDENCIA Y ARCHIVO</v>
      </c>
      <c r="H368" s="107" t="s">
        <v>11</v>
      </c>
      <c r="I368" s="78">
        <f>_xlfn.XLOOKUP(Tabla15[[#This Row],[cedula]],TCARRERA[CEDULA],TCARRERA[CATEGORIA DEL SERVIDOR],0)</f>
        <v>0</v>
      </c>
      <c r="J36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6" t="str">
        <f>IF(ISTEXT(Tabla15[[#This Row],[CARRERA]]),Tabla15[[#This Row],[CARRERA]],Tabla15[[#This Row],[STATUS_01]])</f>
        <v>ESTATUTO SIMPLIFICADO</v>
      </c>
      <c r="L368" s="72">
        <v>22050</v>
      </c>
      <c r="M368" s="75">
        <v>0</v>
      </c>
      <c r="N368" s="72">
        <v>670.32</v>
      </c>
      <c r="O368" s="72">
        <v>632.84</v>
      </c>
      <c r="P368" s="33">
        <f>Tabla15[[#This Row],[sbruto]]-Tabla15[[#This Row],[ISR]]-Tabla15[[#This Row],[SFS]]-Tabla15[[#This Row],[AFP]]-Tabla15[[#This Row],[sneto]]</f>
        <v>15189.74</v>
      </c>
      <c r="Q368" s="33">
        <v>5557.1</v>
      </c>
      <c r="R368" s="56" t="str">
        <f>_xlfn.XLOOKUP(Tabla15[[#This Row],[cedula]],Tabla8[Numero Documento],Tabla8[Gen])</f>
        <v>M</v>
      </c>
      <c r="S368" s="56" t="str">
        <f>_xlfn.XLOOKUP(Tabla15[[#This Row],[cedula]],Tabla8[Numero Documento],Tabla8[Lugar Funciones Codigo])</f>
        <v>01.83.00.00.11.01</v>
      </c>
      <c r="T368">
        <v>111</v>
      </c>
    </row>
    <row r="369" spans="1:20" hidden="1">
      <c r="A369" s="56" t="s">
        <v>2522</v>
      </c>
      <c r="B369" s="56" t="s">
        <v>1995</v>
      </c>
      <c r="C369" s="56" t="s">
        <v>2552</v>
      </c>
      <c r="D369" s="56" t="str">
        <f>Tabla15[[#This Row],[cedula]]&amp;Tabla15[[#This Row],[prog]]&amp;LEFT(Tabla15[[#This Row],[TIPO]],3)</f>
        <v>0011637932201FIJ</v>
      </c>
      <c r="E369" s="56" t="str">
        <f>_xlfn.XLOOKUP(Tabla15[[#This Row],[cedula]],Tabla8[Numero Documento],Tabla8[Empleado])</f>
        <v>WILSON MARCELO GARCIA LIRIANO</v>
      </c>
      <c r="F369" s="56" t="str">
        <f>_xlfn.XLOOKUP(Tabla15[[#This Row],[cedula]],Tabla8[Numero Documento],Tabla8[Cargo])</f>
        <v>MENSAJERO EXTERNO</v>
      </c>
      <c r="G369" s="56" t="str">
        <f>_xlfn.XLOOKUP(Tabla15[[#This Row],[cedula]],Tabla8[Numero Documento],Tabla8[Lugar de Funciones])</f>
        <v>DEPARTAMENTO DE CORRESPONDENCIA Y ARCHIVO</v>
      </c>
      <c r="H369" s="107" t="s">
        <v>11</v>
      </c>
      <c r="I369" s="78">
        <f>_xlfn.XLOOKUP(Tabla15[[#This Row],[cedula]],TCARRERA[CEDULA],TCARRERA[CATEGORIA DEL SERVIDOR],0)</f>
        <v>0</v>
      </c>
      <c r="J3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6" t="str">
        <f>IF(ISTEXT(Tabla15[[#This Row],[CARRERA]]),Tabla15[[#This Row],[CARRERA]],Tabla15[[#This Row],[STATUS_01]])</f>
        <v>ESTATUTO SIMPLIFICADO</v>
      </c>
      <c r="L369" s="72">
        <v>22050</v>
      </c>
      <c r="M369" s="76">
        <v>0</v>
      </c>
      <c r="N369" s="72">
        <v>670.32</v>
      </c>
      <c r="O369" s="72">
        <v>632.84</v>
      </c>
      <c r="P369" s="33">
        <f>Tabla15[[#This Row],[sbruto]]-Tabla15[[#This Row],[ISR]]-Tabla15[[#This Row],[SFS]]-Tabla15[[#This Row],[AFP]]-Tabla15[[#This Row],[sneto]]</f>
        <v>13939.51</v>
      </c>
      <c r="Q369" s="33">
        <v>6807.33</v>
      </c>
      <c r="R369" s="56" t="str">
        <f>_xlfn.XLOOKUP(Tabla15[[#This Row],[cedula]],Tabla8[Numero Documento],Tabla8[Gen])</f>
        <v>M</v>
      </c>
      <c r="S369" s="56" t="str">
        <f>_xlfn.XLOOKUP(Tabla15[[#This Row],[cedula]],Tabla8[Numero Documento],Tabla8[Lugar Funciones Codigo])</f>
        <v>01.83.00.00.11.01</v>
      </c>
      <c r="T369">
        <v>366</v>
      </c>
    </row>
    <row r="370" spans="1:20" hidden="1">
      <c r="A370" s="56" t="s">
        <v>2522</v>
      </c>
      <c r="B370" s="56" t="s">
        <v>3243</v>
      </c>
      <c r="C370" s="56" t="s">
        <v>2552</v>
      </c>
      <c r="D370" s="56" t="str">
        <f>Tabla15[[#This Row],[cedula]]&amp;Tabla15[[#This Row],[prog]]&amp;LEFT(Tabla15[[#This Row],[TIPO]],3)</f>
        <v>4022219945301FIJ</v>
      </c>
      <c r="E370" s="56" t="str">
        <f>_xlfn.XLOOKUP(Tabla15[[#This Row],[cedula]],Tabla8[Numero Documento],Tabla8[Empleado])</f>
        <v>EDGARD ENRIQUE DE LEON VIDAL</v>
      </c>
      <c r="F370" s="56" t="str">
        <f>_xlfn.XLOOKUP(Tabla15[[#This Row],[cedula]],Tabla8[Numero Documento],Tabla8[Cargo])</f>
        <v>MENSAJERO INTERNO</v>
      </c>
      <c r="G370" s="56" t="str">
        <f>_xlfn.XLOOKUP(Tabla15[[#This Row],[cedula]],Tabla8[Numero Documento],Tabla8[Lugar de Funciones])</f>
        <v>DEPARTAMENTO DE CORRESPONDENCIA Y ARCHIVO</v>
      </c>
      <c r="H370" s="107" t="s">
        <v>11</v>
      </c>
      <c r="I370" s="78">
        <f>_xlfn.XLOOKUP(Tabla15[[#This Row],[cedula]],TCARRERA[CEDULA],TCARRERA[CATEGORIA DEL SERVIDOR],0)</f>
        <v>0</v>
      </c>
      <c r="J37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6" t="str">
        <f>IF(ISTEXT(Tabla15[[#This Row],[CARRERA]]),Tabla15[[#This Row],[CARRERA]],Tabla15[[#This Row],[STATUS_01]])</f>
        <v>ESTATUTO SIMPLIFICADO</v>
      </c>
      <c r="L370" s="72">
        <v>22000</v>
      </c>
      <c r="M370" s="75">
        <v>0</v>
      </c>
      <c r="N370" s="75">
        <v>668.8</v>
      </c>
      <c r="O370" s="75">
        <v>631.4</v>
      </c>
      <c r="P370" s="33">
        <f>Tabla15[[#This Row],[sbruto]]-Tabla15[[#This Row],[ISR]]-Tabla15[[#This Row],[SFS]]-Tabla15[[#This Row],[AFP]]-Tabla15[[#This Row],[sneto]]</f>
        <v>25</v>
      </c>
      <c r="Q370" s="33">
        <v>20674.8</v>
      </c>
      <c r="R370" s="56" t="str">
        <f>_xlfn.XLOOKUP(Tabla15[[#This Row],[cedula]],Tabla8[Numero Documento],Tabla8[Gen])</f>
        <v>M</v>
      </c>
      <c r="S370" s="56" t="str">
        <f>_xlfn.XLOOKUP(Tabla15[[#This Row],[cedula]],Tabla8[Numero Documento],Tabla8[Lugar Funciones Codigo])</f>
        <v>01.83.00.00.11.01</v>
      </c>
      <c r="T370">
        <v>88</v>
      </c>
    </row>
    <row r="371" spans="1:20" hidden="1">
      <c r="A371" s="56" t="s">
        <v>2522</v>
      </c>
      <c r="B371" s="56" t="s">
        <v>3143</v>
      </c>
      <c r="C371" s="56" t="s">
        <v>2552</v>
      </c>
      <c r="D371" s="56" t="str">
        <f>Tabla15[[#This Row],[cedula]]&amp;Tabla15[[#This Row],[prog]]&amp;LEFT(Tabla15[[#This Row],[TIPO]],3)</f>
        <v>0970028027501FIJ</v>
      </c>
      <c r="E371" s="56" t="str">
        <f>_xlfn.XLOOKUP(Tabla15[[#This Row],[cedula]],Tabla8[Numero Documento],Tabla8[Empleado])</f>
        <v>EZEQUIEL RECIO MARTINEZ</v>
      </c>
      <c r="F371" s="56" t="str">
        <f>_xlfn.XLOOKUP(Tabla15[[#This Row],[cedula]],Tabla8[Numero Documento],Tabla8[Cargo])</f>
        <v>MENSAJERO INTERNO</v>
      </c>
      <c r="G371" s="56" t="str">
        <f>_xlfn.XLOOKUP(Tabla15[[#This Row],[cedula]],Tabla8[Numero Documento],Tabla8[Lugar de Funciones])</f>
        <v>DEPARTAMENTO DE CORRESPONDENCIA Y ARCHIVO</v>
      </c>
      <c r="H371" s="107" t="s">
        <v>11</v>
      </c>
      <c r="I371" s="78">
        <f>_xlfn.XLOOKUP(Tabla15[[#This Row],[cedula]],TCARRERA[CEDULA],TCARRERA[CATEGORIA DEL SERVIDOR],0)</f>
        <v>0</v>
      </c>
      <c r="J3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6" t="str">
        <f>IF(ISTEXT(Tabla15[[#This Row],[CARRERA]]),Tabla15[[#This Row],[CARRERA]],Tabla15[[#This Row],[STATUS_01]])</f>
        <v>ESTATUTO SIMPLIFICADO</v>
      </c>
      <c r="L371" s="72">
        <v>22000</v>
      </c>
      <c r="M371" s="73">
        <v>0</v>
      </c>
      <c r="N371" s="75">
        <v>668.8</v>
      </c>
      <c r="O371" s="75">
        <v>631.4</v>
      </c>
      <c r="P371" s="33">
        <f>Tabla15[[#This Row],[sbruto]]-Tabla15[[#This Row],[ISR]]-Tabla15[[#This Row],[SFS]]-Tabla15[[#This Row],[AFP]]-Tabla15[[#This Row],[sneto]]</f>
        <v>25</v>
      </c>
      <c r="Q371" s="33">
        <v>20674.8</v>
      </c>
      <c r="R371" s="56" t="str">
        <f>_xlfn.XLOOKUP(Tabla15[[#This Row],[cedula]],Tabla8[Numero Documento],Tabla8[Gen])</f>
        <v>M</v>
      </c>
      <c r="S371" s="56" t="str">
        <f>_xlfn.XLOOKUP(Tabla15[[#This Row],[cedula]],Tabla8[Numero Documento],Tabla8[Lugar Funciones Codigo])</f>
        <v>01.83.00.00.11.01</v>
      </c>
      <c r="T371">
        <v>105</v>
      </c>
    </row>
    <row r="372" spans="1:20" hidden="1">
      <c r="A372" s="56" t="s">
        <v>2522</v>
      </c>
      <c r="B372" s="56" t="s">
        <v>3247</v>
      </c>
      <c r="C372" s="56" t="s">
        <v>2552</v>
      </c>
      <c r="D372" s="56" t="str">
        <f>Tabla15[[#This Row],[cedula]]&amp;Tabla15[[#This Row],[prog]]&amp;LEFT(Tabla15[[#This Row],[TIPO]],3)</f>
        <v>4022496764201FIJ</v>
      </c>
      <c r="E372" s="56" t="str">
        <f>_xlfn.XLOOKUP(Tabla15[[#This Row],[cedula]],Tabla8[Numero Documento],Tabla8[Empleado])</f>
        <v>ISMAEL STEVI ROMAN CASTRO</v>
      </c>
      <c r="F372" s="56" t="str">
        <f>_xlfn.XLOOKUP(Tabla15[[#This Row],[cedula]],Tabla8[Numero Documento],Tabla8[Cargo])</f>
        <v>MENSAJERO EXTERNO</v>
      </c>
      <c r="G372" s="56" t="str">
        <f>_xlfn.XLOOKUP(Tabla15[[#This Row],[cedula]],Tabla8[Numero Documento],Tabla8[Lugar de Funciones])</f>
        <v>DEPARTAMENTO DE CORRESPONDENCIA Y ARCHIVO</v>
      </c>
      <c r="H372" s="107" t="s">
        <v>11</v>
      </c>
      <c r="I372" s="78">
        <f>_xlfn.XLOOKUP(Tabla15[[#This Row],[cedula]],TCARRERA[CEDULA],TCARRERA[CATEGORIA DEL SERVIDOR],0)</f>
        <v>0</v>
      </c>
      <c r="J3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6" t="str">
        <f>IF(ISTEXT(Tabla15[[#This Row],[CARRERA]]),Tabla15[[#This Row],[CARRERA]],Tabla15[[#This Row],[STATUS_01]])</f>
        <v>ESTATUTO SIMPLIFICADO</v>
      </c>
      <c r="L372" s="72">
        <v>22000</v>
      </c>
      <c r="M372" s="75">
        <v>0</v>
      </c>
      <c r="N372" s="72">
        <v>668.8</v>
      </c>
      <c r="O372" s="72">
        <v>631.4</v>
      </c>
      <c r="P372" s="33">
        <f>Tabla15[[#This Row],[sbruto]]-Tabla15[[#This Row],[ISR]]-Tabla15[[#This Row],[SFS]]-Tabla15[[#This Row],[AFP]]-Tabla15[[#This Row],[sneto]]</f>
        <v>25</v>
      </c>
      <c r="Q372" s="33">
        <v>20674.8</v>
      </c>
      <c r="R372" s="56" t="str">
        <f>_xlfn.XLOOKUP(Tabla15[[#This Row],[cedula]],Tabla8[Numero Documento],Tabla8[Gen])</f>
        <v>M</v>
      </c>
      <c r="S372" s="56" t="str">
        <f>_xlfn.XLOOKUP(Tabla15[[#This Row],[cedula]],Tabla8[Numero Documento],Tabla8[Lugar Funciones Codigo])</f>
        <v>01.83.00.00.11.01</v>
      </c>
      <c r="T372">
        <v>150</v>
      </c>
    </row>
    <row r="373" spans="1:20" hidden="1">
      <c r="A373" s="56" t="s">
        <v>5606</v>
      </c>
      <c r="B373" s="56" t="s">
        <v>1782</v>
      </c>
      <c r="C373" s="56" t="s">
        <v>2552</v>
      </c>
      <c r="D373" s="56" t="str">
        <f>Tabla15[[#This Row],[cedula]]&amp;Tabla15[[#This Row],[prog]]&amp;LEFT(Tabla15[[#This Row],[TIPO]],3)</f>
        <v>0010072471501PRI</v>
      </c>
      <c r="E373" s="56" t="str">
        <f>_xlfn.XLOOKUP(Tabla15[[#This Row],[cedula]],Tabla8[Numero Documento],Tabla8[Empleado])</f>
        <v>BERNARDO ANTONIO CAPELLAN GUERRA</v>
      </c>
      <c r="F373" s="56" t="str">
        <f>_xlfn.XLOOKUP(Tabla15[[#This Row],[cedula]],Tabla8[Numero Documento],Tabla8[Cargo])</f>
        <v>MENSAJERO</v>
      </c>
      <c r="G373" s="56" t="str">
        <f>_xlfn.XLOOKUP(Tabla15[[#This Row],[cedula]],Tabla8[Numero Documento],Tabla8[Lugar de Funciones])</f>
        <v>DEPARTAMENTO DE CORRESPONDENCIA Y ARCHIVO</v>
      </c>
      <c r="H373" s="107" t="s">
        <v>5607</v>
      </c>
      <c r="I373" s="78">
        <f>_xlfn.XLOOKUP(Tabla15[[#This Row],[cedula]],TCARRERA[CEDULA],TCARRERA[CATEGORIA DEL SERVIDOR],0)</f>
        <v>0</v>
      </c>
      <c r="J373" s="5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3" s="56" t="str">
        <f>IF(ISTEXT(Tabla15[[#This Row],[CARRERA]]),Tabla15[[#This Row],[CARRERA]],Tabla15[[#This Row],[STATUS_01]])</f>
        <v>PRIMA DE TRANSPORTE</v>
      </c>
      <c r="L373" s="72">
        <v>2500</v>
      </c>
      <c r="M373" s="75">
        <v>0</v>
      </c>
      <c r="N373" s="72">
        <v>0</v>
      </c>
      <c r="O373" s="72">
        <v>0</v>
      </c>
      <c r="P373" s="33">
        <f>Tabla15[[#This Row],[sbruto]]-Tabla15[[#This Row],[ISR]]-Tabla15[[#This Row],[SFS]]-Tabla15[[#This Row],[AFP]]-Tabla15[[#This Row],[sneto]]</f>
        <v>0</v>
      </c>
      <c r="Q373" s="33">
        <v>2500</v>
      </c>
      <c r="R373" s="56" t="str">
        <f>_xlfn.XLOOKUP(Tabla15[[#This Row],[cedula]],Tabla8[Numero Documento],Tabla8[Gen])</f>
        <v>M</v>
      </c>
      <c r="S373" s="56" t="str">
        <f>_xlfn.XLOOKUP(Tabla15[[#This Row],[cedula]],Tabla8[Numero Documento],Tabla8[Lugar Funciones Codigo])</f>
        <v>01.83.00.00.11.01</v>
      </c>
      <c r="T373">
        <v>1087</v>
      </c>
    </row>
    <row r="374" spans="1:20" hidden="1">
      <c r="A374" s="56" t="s">
        <v>5606</v>
      </c>
      <c r="B374" s="56" t="s">
        <v>1822</v>
      </c>
      <c r="C374" s="56" t="s">
        <v>2552</v>
      </c>
      <c r="D374" s="56" t="str">
        <f>Tabla15[[#This Row],[cedula]]&amp;Tabla15[[#This Row],[prog]]&amp;LEFT(Tabla15[[#This Row],[TIPO]],3)</f>
        <v>0011677615401PRI</v>
      </c>
      <c r="E374" s="56" t="str">
        <f>_xlfn.XLOOKUP(Tabla15[[#This Row],[cedula]],Tabla8[Numero Documento],Tabla8[Empleado])</f>
        <v>FELIX GARCIA PARIZ</v>
      </c>
      <c r="F374" s="56" t="str">
        <f>_xlfn.XLOOKUP(Tabla15[[#This Row],[cedula]],Tabla8[Numero Documento],Tabla8[Cargo])</f>
        <v>MENSAJERO EXTERNO</v>
      </c>
      <c r="G374" s="56" t="str">
        <f>_xlfn.XLOOKUP(Tabla15[[#This Row],[cedula]],Tabla8[Numero Documento],Tabla8[Lugar de Funciones])</f>
        <v>DEPARTAMENTO DE CORRESPONDENCIA Y ARCHIVO</v>
      </c>
      <c r="H374" s="107" t="s">
        <v>5607</v>
      </c>
      <c r="I374" s="78">
        <f>_xlfn.XLOOKUP(Tabla15[[#This Row],[cedula]],TCARRERA[CEDULA],TCARRERA[CATEGORIA DEL SERVIDOR],0)</f>
        <v>0</v>
      </c>
      <c r="J3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6" t="str">
        <f>IF(ISTEXT(Tabla15[[#This Row],[CARRERA]]),Tabla15[[#This Row],[CARRERA]],Tabla15[[#This Row],[STATUS_01]])</f>
        <v>ESTATUTO SIMPLIFICADO</v>
      </c>
      <c r="L374" s="72">
        <v>2500</v>
      </c>
      <c r="M374" s="76">
        <v>0</v>
      </c>
      <c r="N374" s="72">
        <v>0</v>
      </c>
      <c r="O374" s="72">
        <v>0</v>
      </c>
      <c r="P374" s="33">
        <f>Tabla15[[#This Row],[sbruto]]-Tabla15[[#This Row],[ISR]]-Tabla15[[#This Row],[SFS]]-Tabla15[[#This Row],[AFP]]-Tabla15[[#This Row],[sneto]]</f>
        <v>0</v>
      </c>
      <c r="Q374" s="33">
        <v>2500</v>
      </c>
      <c r="R374" s="56" t="str">
        <f>_xlfn.XLOOKUP(Tabla15[[#This Row],[cedula]],Tabla8[Numero Documento],Tabla8[Gen])</f>
        <v>M</v>
      </c>
      <c r="S374" s="56" t="str">
        <f>_xlfn.XLOOKUP(Tabla15[[#This Row],[cedula]],Tabla8[Numero Documento],Tabla8[Lugar Funciones Codigo])</f>
        <v>01.83.00.00.11.01</v>
      </c>
      <c r="T374">
        <v>1088</v>
      </c>
    </row>
    <row r="375" spans="1:20" hidden="1">
      <c r="A375" s="56" t="s">
        <v>5606</v>
      </c>
      <c r="B375" s="56" t="s">
        <v>1868</v>
      </c>
      <c r="C375" s="56" t="s">
        <v>2552</v>
      </c>
      <c r="D375" s="56" t="str">
        <f>Tabla15[[#This Row],[cedula]]&amp;Tabla15[[#This Row],[prog]]&amp;LEFT(Tabla15[[#This Row],[TIPO]],3)</f>
        <v>0011282603701PRI</v>
      </c>
      <c r="E375" s="56" t="str">
        <f>_xlfn.XLOOKUP(Tabla15[[#This Row],[cedula]],Tabla8[Numero Documento],Tabla8[Empleado])</f>
        <v>JOSE LUIS ABREU DIAZ</v>
      </c>
      <c r="F375" s="56" t="str">
        <f>_xlfn.XLOOKUP(Tabla15[[#This Row],[cedula]],Tabla8[Numero Documento],Tabla8[Cargo])</f>
        <v>MENSAJERO</v>
      </c>
      <c r="G375" s="56" t="str">
        <f>_xlfn.XLOOKUP(Tabla15[[#This Row],[cedula]],Tabla8[Numero Documento],Tabla8[Lugar de Funciones])</f>
        <v>DEPARTAMENTO DE CORRESPONDENCIA Y ARCHIVO</v>
      </c>
      <c r="H375" s="107" t="s">
        <v>5607</v>
      </c>
      <c r="I375" s="78">
        <f>_xlfn.XLOOKUP(Tabla15[[#This Row],[cedula]],TCARRERA[CEDULA],TCARRERA[CATEGORIA DEL SERVIDOR],0)</f>
        <v>0</v>
      </c>
      <c r="J375" s="5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75" s="56" t="str">
        <f>IF(ISTEXT(Tabla15[[#This Row],[CARRERA]]),Tabla15[[#This Row],[CARRERA]],Tabla15[[#This Row],[STATUS_01]])</f>
        <v>PRIMA DE TRANSPORTE</v>
      </c>
      <c r="L375" s="72">
        <v>2500</v>
      </c>
      <c r="M375" s="76">
        <v>0</v>
      </c>
      <c r="N375" s="75">
        <v>0</v>
      </c>
      <c r="O375" s="75">
        <v>0</v>
      </c>
      <c r="P375" s="33">
        <f>Tabla15[[#This Row],[sbruto]]-Tabla15[[#This Row],[ISR]]-Tabla15[[#This Row],[SFS]]-Tabla15[[#This Row],[AFP]]-Tabla15[[#This Row],[sneto]]</f>
        <v>0</v>
      </c>
      <c r="Q375" s="33">
        <v>2500</v>
      </c>
      <c r="R375" s="56" t="str">
        <f>_xlfn.XLOOKUP(Tabla15[[#This Row],[cedula]],Tabla8[Numero Documento],Tabla8[Gen])</f>
        <v>M</v>
      </c>
      <c r="S375" s="56" t="str">
        <f>_xlfn.XLOOKUP(Tabla15[[#This Row],[cedula]],Tabla8[Numero Documento],Tabla8[Lugar Funciones Codigo])</f>
        <v>01.83.00.00.11.01</v>
      </c>
      <c r="T375">
        <v>1092</v>
      </c>
    </row>
    <row r="376" spans="1:20" hidden="1">
      <c r="A376" s="56" t="s">
        <v>5606</v>
      </c>
      <c r="B376" s="56" t="s">
        <v>1168</v>
      </c>
      <c r="C376" s="56" t="s">
        <v>2552</v>
      </c>
      <c r="D376" s="56" t="str">
        <f>Tabla15[[#This Row],[cedula]]&amp;Tabla15[[#This Row],[prog]]&amp;LEFT(Tabla15[[#This Row],[TIPO]],3)</f>
        <v>0011320018201PRI</v>
      </c>
      <c r="E376" s="56" t="str">
        <f>_xlfn.XLOOKUP(Tabla15[[#This Row],[cedula]],Tabla8[Numero Documento],Tabla8[Empleado])</f>
        <v>SAMUEL FELIZ NICOLAS</v>
      </c>
      <c r="F376" s="56" t="str">
        <f>_xlfn.XLOOKUP(Tabla15[[#This Row],[cedula]],Tabla8[Numero Documento],Tabla8[Cargo])</f>
        <v>MENSAJERO EXTERNO</v>
      </c>
      <c r="G376" s="56" t="str">
        <f>_xlfn.XLOOKUP(Tabla15[[#This Row],[cedula]],Tabla8[Numero Documento],Tabla8[Lugar de Funciones])</f>
        <v>DEPARTAMENTO DE CORRESPONDENCIA Y ARCHIVO</v>
      </c>
      <c r="H376" s="107" t="s">
        <v>5607</v>
      </c>
      <c r="I376" s="78" t="str">
        <f>_xlfn.XLOOKUP(Tabla15[[#This Row],[cedula]],TCARRERA[CEDULA],TCARRERA[CATEGORIA DEL SERVIDOR],0)</f>
        <v>CARRERA ADMINISTRATIVA</v>
      </c>
      <c r="J3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6" t="str">
        <f>IF(ISTEXT(Tabla15[[#This Row],[CARRERA]]),Tabla15[[#This Row],[CARRERA]],Tabla15[[#This Row],[STATUS_01]])</f>
        <v>CARRERA ADMINISTRATIVA</v>
      </c>
      <c r="L376" s="72">
        <v>2500</v>
      </c>
      <c r="M376" s="76">
        <v>0</v>
      </c>
      <c r="N376" s="72">
        <v>0</v>
      </c>
      <c r="O376" s="72">
        <v>0</v>
      </c>
      <c r="P376" s="33">
        <f>Tabla15[[#This Row],[sbruto]]-Tabla15[[#This Row],[ISR]]-Tabla15[[#This Row],[SFS]]-Tabla15[[#This Row],[AFP]]-Tabla15[[#This Row],[sneto]]</f>
        <v>0</v>
      </c>
      <c r="Q376" s="33">
        <v>2500</v>
      </c>
      <c r="R376" s="56" t="str">
        <f>_xlfn.XLOOKUP(Tabla15[[#This Row],[cedula]],Tabla8[Numero Documento],Tabla8[Gen])</f>
        <v>M</v>
      </c>
      <c r="S376" s="56" t="str">
        <f>_xlfn.XLOOKUP(Tabla15[[#This Row],[cedula]],Tabla8[Numero Documento],Tabla8[Lugar Funciones Codigo])</f>
        <v>01.83.00.00.11.01</v>
      </c>
      <c r="T376">
        <v>1094</v>
      </c>
    </row>
    <row r="377" spans="1:20" hidden="1">
      <c r="A377" s="56" t="s">
        <v>5606</v>
      </c>
      <c r="B377" s="56" t="s">
        <v>1995</v>
      </c>
      <c r="C377" s="56" t="s">
        <v>2552</v>
      </c>
      <c r="D377" s="56" t="str">
        <f>Tabla15[[#This Row],[cedula]]&amp;Tabla15[[#This Row],[prog]]&amp;LEFT(Tabla15[[#This Row],[TIPO]],3)</f>
        <v>0011637932201PRI</v>
      </c>
      <c r="E377" s="56" t="str">
        <f>_xlfn.XLOOKUP(Tabla15[[#This Row],[cedula]],Tabla8[Numero Documento],Tabla8[Empleado])</f>
        <v>WILSON MARCELO GARCIA LIRIANO</v>
      </c>
      <c r="F377" s="56" t="str">
        <f>_xlfn.XLOOKUP(Tabla15[[#This Row],[cedula]],Tabla8[Numero Documento],Tabla8[Cargo])</f>
        <v>MENSAJERO EXTERNO</v>
      </c>
      <c r="G377" s="56" t="str">
        <f>_xlfn.XLOOKUP(Tabla15[[#This Row],[cedula]],Tabla8[Numero Documento],Tabla8[Lugar de Funciones])</f>
        <v>DEPARTAMENTO DE CORRESPONDENCIA Y ARCHIVO</v>
      </c>
      <c r="H377" s="107" t="s">
        <v>5607</v>
      </c>
      <c r="I377" s="78">
        <f>_xlfn.XLOOKUP(Tabla15[[#This Row],[cedula]],TCARRERA[CEDULA],TCARRERA[CATEGORIA DEL SERVIDOR],0)</f>
        <v>0</v>
      </c>
      <c r="J3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6" t="str">
        <f>IF(ISTEXT(Tabla15[[#This Row],[CARRERA]]),Tabla15[[#This Row],[CARRERA]],Tabla15[[#This Row],[STATUS_01]])</f>
        <v>ESTATUTO SIMPLIFICADO</v>
      </c>
      <c r="L377" s="72">
        <v>2500</v>
      </c>
      <c r="M377" s="74">
        <v>0</v>
      </c>
      <c r="N377" s="75">
        <v>0</v>
      </c>
      <c r="O377" s="75">
        <v>0</v>
      </c>
      <c r="P377" s="33">
        <f>Tabla15[[#This Row],[sbruto]]-Tabla15[[#This Row],[ISR]]-Tabla15[[#This Row],[SFS]]-Tabla15[[#This Row],[AFP]]-Tabla15[[#This Row],[sneto]]</f>
        <v>0</v>
      </c>
      <c r="Q377" s="33">
        <v>2500</v>
      </c>
      <c r="R377" s="56" t="str">
        <f>_xlfn.XLOOKUP(Tabla15[[#This Row],[cedula]],Tabla8[Numero Documento],Tabla8[Gen])</f>
        <v>M</v>
      </c>
      <c r="S377" s="56" t="str">
        <f>_xlfn.XLOOKUP(Tabla15[[#This Row],[cedula]],Tabla8[Numero Documento],Tabla8[Lugar Funciones Codigo])</f>
        <v>01.83.00.00.11.01</v>
      </c>
      <c r="T377">
        <v>1096</v>
      </c>
    </row>
    <row r="378" spans="1:20" hidden="1">
      <c r="A378" s="56" t="s">
        <v>2521</v>
      </c>
      <c r="B378" s="56" t="s">
        <v>2302</v>
      </c>
      <c r="C378" s="56" t="s">
        <v>2552</v>
      </c>
      <c r="D378" s="56" t="str">
        <f>Tabla15[[#This Row],[cedula]]&amp;Tabla15[[#This Row],[prog]]&amp;LEFT(Tabla15[[#This Row],[TIPO]],3)</f>
        <v>0410015687801TEM</v>
      </c>
      <c r="E378" s="56" t="str">
        <f>_xlfn.XLOOKUP(Tabla15[[#This Row],[cedula]],Tabla8[Numero Documento],Tabla8[Empleado])</f>
        <v>ELIZABETH DEL CARMEN SILVESTRE GARCIA</v>
      </c>
      <c r="F378" s="56" t="str">
        <f>_xlfn.XLOOKUP(Tabla15[[#This Row],[cedula]],Tabla8[Numero Documento],Tabla8[Cargo])</f>
        <v>ENCARGADO (A)</v>
      </c>
      <c r="G378" s="56" t="str">
        <f>_xlfn.XLOOKUP(Tabla15[[#This Row],[cedula]],Tabla8[Numero Documento],Tabla8[Lugar de Funciones])</f>
        <v>DEPARTAMENTO DE SERVICIOS GENERALES</v>
      </c>
      <c r="H378" s="107" t="s">
        <v>2743</v>
      </c>
      <c r="I378" s="78">
        <f>_xlfn.XLOOKUP(Tabla15[[#This Row],[cedula]],TCARRERA[CEDULA],TCARRERA[CATEGORIA DEL SERVIDOR],0)</f>
        <v>0</v>
      </c>
      <c r="J3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8" s="56" t="str">
        <f>IF(ISTEXT(Tabla15[[#This Row],[CARRERA]]),Tabla15[[#This Row],[CARRERA]],Tabla15[[#This Row],[STATUS_01]])</f>
        <v>TEMPORALES</v>
      </c>
      <c r="L378" s="72">
        <v>110000</v>
      </c>
      <c r="M378" s="76">
        <v>0</v>
      </c>
      <c r="N378" s="75">
        <v>3344</v>
      </c>
      <c r="O378" s="75">
        <v>3157</v>
      </c>
      <c r="P378" s="33">
        <f>Tabla15[[#This Row],[sbruto]]-Tabla15[[#This Row],[ISR]]-Tabla15[[#This Row],[SFS]]-Tabla15[[#This Row],[AFP]]-Tabla15[[#This Row],[sneto]]</f>
        <v>1579.4799999999959</v>
      </c>
      <c r="Q378" s="33">
        <v>101919.52</v>
      </c>
      <c r="R378" s="56" t="str">
        <f>_xlfn.XLOOKUP(Tabla15[[#This Row],[cedula]],Tabla8[Numero Documento],Tabla8[Gen])</f>
        <v>F</v>
      </c>
      <c r="S378" s="56" t="str">
        <f>_xlfn.XLOOKUP(Tabla15[[#This Row],[cedula]],Tabla8[Numero Documento],Tabla8[Lugar Funciones Codigo])</f>
        <v>01.83.00.00.11.02</v>
      </c>
      <c r="T378">
        <v>832</v>
      </c>
    </row>
    <row r="379" spans="1:20" hidden="1">
      <c r="A379" s="56" t="s">
        <v>2522</v>
      </c>
      <c r="B379" s="56" t="s">
        <v>2653</v>
      </c>
      <c r="C379" s="56" t="s">
        <v>2552</v>
      </c>
      <c r="D379" s="56" t="str">
        <f>Tabla15[[#This Row],[cedula]]&amp;Tabla15[[#This Row],[prog]]&amp;LEFT(Tabla15[[#This Row],[TIPO]],3)</f>
        <v>0410019541301FIJ</v>
      </c>
      <c r="E379" s="56" t="str">
        <f>_xlfn.XLOOKUP(Tabla15[[#This Row],[cedula]],Tabla8[Numero Documento],Tabla8[Empleado])</f>
        <v>JABIEL PERDOMO</v>
      </c>
      <c r="F379" s="56" t="str">
        <f>_xlfn.XLOOKUP(Tabla15[[#This Row],[cedula]],Tabla8[Numero Documento],Tabla8[Cargo])</f>
        <v>ELECTRICISTA</v>
      </c>
      <c r="G379" s="56" t="str">
        <f>_xlfn.XLOOKUP(Tabla15[[#This Row],[cedula]],Tabla8[Numero Documento],Tabla8[Lugar de Funciones])</f>
        <v>DEPARTAMENTO DE SERVICIOS GENERALES</v>
      </c>
      <c r="H379" s="107" t="s">
        <v>11</v>
      </c>
      <c r="I379" s="78">
        <f>_xlfn.XLOOKUP(Tabla15[[#This Row],[cedula]],TCARRERA[CEDULA],TCARRERA[CATEGORIA DEL SERVIDOR],0)</f>
        <v>0</v>
      </c>
      <c r="J3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6" t="str">
        <f>IF(ISTEXT(Tabla15[[#This Row],[CARRERA]]),Tabla15[[#This Row],[CARRERA]],Tabla15[[#This Row],[STATUS_01]])</f>
        <v>ESTATUTO SIMPLIFICADO</v>
      </c>
      <c r="L379" s="72">
        <v>36000</v>
      </c>
      <c r="M379" s="73">
        <v>0</v>
      </c>
      <c r="N379" s="72">
        <v>1094.4000000000001</v>
      </c>
      <c r="O379" s="72">
        <v>1033.2</v>
      </c>
      <c r="P379" s="33">
        <f>Tabla15[[#This Row],[sbruto]]-Tabla15[[#This Row],[ISR]]-Tabla15[[#This Row],[SFS]]-Tabla15[[#This Row],[AFP]]-Tabla15[[#This Row],[sneto]]</f>
        <v>10171</v>
      </c>
      <c r="Q379" s="33">
        <v>23701.4</v>
      </c>
      <c r="R379" s="56" t="str">
        <f>_xlfn.XLOOKUP(Tabla15[[#This Row],[cedula]],Tabla8[Numero Documento],Tabla8[Gen])</f>
        <v>M</v>
      </c>
      <c r="S379" s="56" t="str">
        <f>_xlfn.XLOOKUP(Tabla15[[#This Row],[cedula]],Tabla8[Numero Documento],Tabla8[Lugar Funciones Codigo])</f>
        <v>01.83.00.00.11.02</v>
      </c>
      <c r="T379">
        <v>151</v>
      </c>
    </row>
    <row r="380" spans="1:20" hidden="1">
      <c r="A380" s="56" t="s">
        <v>2522</v>
      </c>
      <c r="B380" s="56" t="s">
        <v>1863</v>
      </c>
      <c r="C380" s="56" t="s">
        <v>2552</v>
      </c>
      <c r="D380" s="56" t="str">
        <f>Tabla15[[#This Row],[cedula]]&amp;Tabla15[[#This Row],[prog]]&amp;LEFT(Tabla15[[#This Row],[TIPO]],3)</f>
        <v>0010025001801FIJ</v>
      </c>
      <c r="E380" s="56" t="str">
        <f>_xlfn.XLOOKUP(Tabla15[[#This Row],[cedula]],Tabla8[Numero Documento],Tabla8[Empleado])</f>
        <v>JOSE ANTONIO PEÑA VASQUEZ</v>
      </c>
      <c r="F380" s="56" t="str">
        <f>_xlfn.XLOOKUP(Tabla15[[#This Row],[cedula]],Tabla8[Numero Documento],Tabla8[Cargo])</f>
        <v>ELECTRICISTA</v>
      </c>
      <c r="G380" s="56" t="str">
        <f>_xlfn.XLOOKUP(Tabla15[[#This Row],[cedula]],Tabla8[Numero Documento],Tabla8[Lugar de Funciones])</f>
        <v>DEPARTAMENTO DE SERVICIOS GENERALES</v>
      </c>
      <c r="H380" s="107" t="s">
        <v>11</v>
      </c>
      <c r="I380" s="78">
        <f>_xlfn.XLOOKUP(Tabla15[[#This Row],[cedula]],TCARRERA[CEDULA],TCARRERA[CATEGORIA DEL SERVIDOR],0)</f>
        <v>0</v>
      </c>
      <c r="J3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6" t="str">
        <f>IF(ISTEXT(Tabla15[[#This Row],[CARRERA]]),Tabla15[[#This Row],[CARRERA]],Tabla15[[#This Row],[STATUS_01]])</f>
        <v>ESTATUTO SIMPLIFICADO</v>
      </c>
      <c r="L380" s="72">
        <v>36000</v>
      </c>
      <c r="M380" s="76">
        <v>0</v>
      </c>
      <c r="N380" s="72">
        <v>1094.4000000000001</v>
      </c>
      <c r="O380" s="72">
        <v>1033.2</v>
      </c>
      <c r="P380" s="33">
        <f>Tabla15[[#This Row],[sbruto]]-Tabla15[[#This Row],[ISR]]-Tabla15[[#This Row],[SFS]]-Tabla15[[#This Row],[AFP]]-Tabla15[[#This Row],[sneto]]</f>
        <v>25</v>
      </c>
      <c r="Q380" s="33">
        <v>33847.4</v>
      </c>
      <c r="R380" s="56" t="str">
        <f>_xlfn.XLOOKUP(Tabla15[[#This Row],[cedula]],Tabla8[Numero Documento],Tabla8[Gen])</f>
        <v>M</v>
      </c>
      <c r="S380" s="56" t="str">
        <f>_xlfn.XLOOKUP(Tabla15[[#This Row],[cedula]],Tabla8[Numero Documento],Tabla8[Lugar Funciones Codigo])</f>
        <v>01.83.00.00.11.02</v>
      </c>
      <c r="T380">
        <v>164</v>
      </c>
    </row>
    <row r="381" spans="1:20" hidden="1">
      <c r="A381" s="56" t="s">
        <v>2522</v>
      </c>
      <c r="B381" s="56" t="s">
        <v>1974</v>
      </c>
      <c r="C381" s="56" t="s">
        <v>2552</v>
      </c>
      <c r="D381" s="56" t="str">
        <f>Tabla15[[#This Row],[cedula]]&amp;Tabla15[[#This Row],[prog]]&amp;LEFT(Tabla15[[#This Row],[TIPO]],3)</f>
        <v>0011359801501FIJ</v>
      </c>
      <c r="E381" s="56" t="str">
        <f>_xlfn.XLOOKUP(Tabla15[[#This Row],[cedula]],Tabla8[Numero Documento],Tabla8[Empleado])</f>
        <v>SANTO MARTINEZ DE LA ROSA</v>
      </c>
      <c r="F381" s="56" t="str">
        <f>_xlfn.XLOOKUP(Tabla15[[#This Row],[cedula]],Tabla8[Numero Documento],Tabla8[Cargo])</f>
        <v>TECNICO EN REFRIGERACION</v>
      </c>
      <c r="G381" s="56" t="str">
        <f>_xlfn.XLOOKUP(Tabla15[[#This Row],[cedula]],Tabla8[Numero Documento],Tabla8[Lugar de Funciones])</f>
        <v>DEPARTAMENTO DE SERVICIOS GENERALES</v>
      </c>
      <c r="H381" s="107" t="s">
        <v>11</v>
      </c>
      <c r="I381" s="78">
        <f>_xlfn.XLOOKUP(Tabla15[[#This Row],[cedula]],TCARRERA[CEDULA],TCARRERA[CATEGORIA DEL SERVIDOR],0)</f>
        <v>0</v>
      </c>
      <c r="J3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6" t="str">
        <f>IF(ISTEXT(Tabla15[[#This Row],[CARRERA]]),Tabla15[[#This Row],[CARRERA]],Tabla15[[#This Row],[STATUS_01]])</f>
        <v>ESTATUTO SIMPLIFICADO</v>
      </c>
      <c r="L381" s="72">
        <v>35000</v>
      </c>
      <c r="M381" s="73">
        <v>0</v>
      </c>
      <c r="N381" s="72">
        <v>1064</v>
      </c>
      <c r="O381" s="72">
        <v>1004.5</v>
      </c>
      <c r="P381" s="33">
        <f>Tabla15[[#This Row],[sbruto]]-Tabla15[[#This Row],[ISR]]-Tabla15[[#This Row],[SFS]]-Tabla15[[#This Row],[AFP]]-Tabla15[[#This Row],[sneto]]</f>
        <v>11713.41</v>
      </c>
      <c r="Q381" s="33">
        <v>21218.09</v>
      </c>
      <c r="R381" s="56" t="str">
        <f>_xlfn.XLOOKUP(Tabla15[[#This Row],[cedula]],Tabla8[Numero Documento],Tabla8[Gen])</f>
        <v>M</v>
      </c>
      <c r="S381" s="56" t="str">
        <f>_xlfn.XLOOKUP(Tabla15[[#This Row],[cedula]],Tabla8[Numero Documento],Tabla8[Lugar Funciones Codigo])</f>
        <v>01.83.00.00.11.02</v>
      </c>
      <c r="T381">
        <v>335</v>
      </c>
    </row>
    <row r="382" spans="1:20" hidden="1">
      <c r="A382" s="56" t="s">
        <v>2522</v>
      </c>
      <c r="B382" s="56" t="s">
        <v>1910</v>
      </c>
      <c r="C382" s="56" t="s">
        <v>2552</v>
      </c>
      <c r="D382" s="56" t="str">
        <f>Tabla15[[#This Row],[cedula]]&amp;Tabla15[[#This Row],[prog]]&amp;LEFT(Tabla15[[#This Row],[TIPO]],3)</f>
        <v>0011817617101FIJ</v>
      </c>
      <c r="E382" s="56" t="str">
        <f>_xlfn.XLOOKUP(Tabla15[[#This Row],[cedula]],Tabla8[Numero Documento],Tabla8[Empleado])</f>
        <v>MARIELA PAREDES ARIAS</v>
      </c>
      <c r="F382" s="56" t="str">
        <f>_xlfn.XLOOKUP(Tabla15[[#This Row],[cedula]],Tabla8[Numero Documento],Tabla8[Cargo])</f>
        <v>SECRETARIO (A)</v>
      </c>
      <c r="G382" s="56" t="str">
        <f>_xlfn.XLOOKUP(Tabla15[[#This Row],[cedula]],Tabla8[Numero Documento],Tabla8[Lugar de Funciones])</f>
        <v>DEPARTAMENTO DE SERVICIOS GENERALES</v>
      </c>
      <c r="H382" s="107" t="s">
        <v>11</v>
      </c>
      <c r="I382" s="78">
        <f>_xlfn.XLOOKUP(Tabla15[[#This Row],[cedula]],TCARRERA[CEDULA],TCARRERA[CATEGORIA DEL SERVIDOR],0)</f>
        <v>0</v>
      </c>
      <c r="J3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6" t="str">
        <f>IF(ISTEXT(Tabla15[[#This Row],[CARRERA]]),Tabla15[[#This Row],[CARRERA]],Tabla15[[#This Row],[STATUS_01]])</f>
        <v>ESTATUTO SIMPLIFICADO</v>
      </c>
      <c r="L382" s="72">
        <v>31600</v>
      </c>
      <c r="M382" s="76">
        <v>0</v>
      </c>
      <c r="N382" s="72">
        <v>960.64</v>
      </c>
      <c r="O382" s="72">
        <v>906.92</v>
      </c>
      <c r="P382" s="33">
        <f>Tabla15[[#This Row],[sbruto]]-Tabla15[[#This Row],[ISR]]-Tabla15[[#This Row],[SFS]]-Tabla15[[#This Row],[AFP]]-Tabla15[[#This Row],[sneto]]</f>
        <v>25.000000000003638</v>
      </c>
      <c r="Q382" s="33">
        <v>29707.439999999999</v>
      </c>
      <c r="R382" s="56" t="str">
        <f>_xlfn.XLOOKUP(Tabla15[[#This Row],[cedula]],Tabla8[Numero Documento],Tabla8[Gen])</f>
        <v>F</v>
      </c>
      <c r="S382" s="56" t="str">
        <f>_xlfn.XLOOKUP(Tabla15[[#This Row],[cedula]],Tabla8[Numero Documento],Tabla8[Lugar Funciones Codigo])</f>
        <v>01.83.00.00.11.02</v>
      </c>
      <c r="T382">
        <v>245</v>
      </c>
    </row>
    <row r="383" spans="1:20" hidden="1">
      <c r="A383" s="56" t="s">
        <v>2522</v>
      </c>
      <c r="B383" s="56" t="s">
        <v>1804</v>
      </c>
      <c r="C383" s="56" t="s">
        <v>2552</v>
      </c>
      <c r="D383" s="56" t="str">
        <f>Tabla15[[#This Row],[cedula]]&amp;Tabla15[[#This Row],[prog]]&amp;LEFT(Tabla15[[#This Row],[TIPO]],3)</f>
        <v>4021116593701FIJ</v>
      </c>
      <c r="E383" s="56" t="str">
        <f>_xlfn.XLOOKUP(Tabla15[[#This Row],[cedula]],Tabla8[Numero Documento],Tabla8[Empleado])</f>
        <v>DIANA MARIBEL CASTILLO MARTES</v>
      </c>
      <c r="F383" s="56" t="str">
        <f>_xlfn.XLOOKUP(Tabla15[[#This Row],[cedula]],Tabla8[Numero Documento],Tabla8[Cargo])</f>
        <v>SECRETARIA</v>
      </c>
      <c r="G383" s="56" t="str">
        <f>_xlfn.XLOOKUP(Tabla15[[#This Row],[cedula]],Tabla8[Numero Documento],Tabla8[Lugar de Funciones])</f>
        <v>DEPARTAMENTO DE SERVICIOS GENERALES</v>
      </c>
      <c r="H383" s="107" t="s">
        <v>11</v>
      </c>
      <c r="I383" s="78">
        <f>_xlfn.XLOOKUP(Tabla15[[#This Row],[cedula]],TCARRERA[CEDULA],TCARRERA[CATEGORIA DEL SERVIDOR],0)</f>
        <v>0</v>
      </c>
      <c r="J3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6" t="str">
        <f>IF(ISTEXT(Tabla15[[#This Row],[CARRERA]]),Tabla15[[#This Row],[CARRERA]],Tabla15[[#This Row],[STATUS_01]])</f>
        <v>ESTATUTO SIMPLIFICADO</v>
      </c>
      <c r="L383" s="72">
        <v>24000</v>
      </c>
      <c r="M383" s="75">
        <v>0</v>
      </c>
      <c r="N383" s="72">
        <v>729.6</v>
      </c>
      <c r="O383" s="72">
        <v>688.8</v>
      </c>
      <c r="P383" s="33">
        <f>Tabla15[[#This Row],[sbruto]]-Tabla15[[#This Row],[ISR]]-Tabla15[[#This Row],[SFS]]-Tabla15[[#This Row],[AFP]]-Tabla15[[#This Row],[sneto]]</f>
        <v>8478.2800000000025</v>
      </c>
      <c r="Q383" s="33">
        <v>14103.32</v>
      </c>
      <c r="R383" s="56" t="str">
        <f>_xlfn.XLOOKUP(Tabla15[[#This Row],[cedula]],Tabla8[Numero Documento],Tabla8[Gen])</f>
        <v>F</v>
      </c>
      <c r="S383" s="56" t="str">
        <f>_xlfn.XLOOKUP(Tabla15[[#This Row],[cedula]],Tabla8[Numero Documento],Tabla8[Lugar Funciones Codigo])</f>
        <v>01.83.00.00.11.02</v>
      </c>
      <c r="T383">
        <v>76</v>
      </c>
    </row>
    <row r="384" spans="1:20" hidden="1">
      <c r="A384" s="56" t="s">
        <v>2522</v>
      </c>
      <c r="B384" s="56" t="s">
        <v>1788</v>
      </c>
      <c r="C384" s="56" t="s">
        <v>2552</v>
      </c>
      <c r="D384" s="56" t="str">
        <f>Tabla15[[#This Row],[cedula]]&amp;Tabla15[[#This Row],[prog]]&amp;LEFT(Tabla15[[#This Row],[TIPO]],3)</f>
        <v>0011436002701FIJ</v>
      </c>
      <c r="E384" s="56" t="str">
        <f>_xlfn.XLOOKUP(Tabla15[[#This Row],[cedula]],Tabla8[Numero Documento],Tabla8[Empleado])</f>
        <v>CARMELO FRIAS JIMENEZ</v>
      </c>
      <c r="F384" s="56" t="str">
        <f>_xlfn.XLOOKUP(Tabla15[[#This Row],[cedula]],Tabla8[Numero Documento],Tabla8[Cargo])</f>
        <v>VIGILANTE</v>
      </c>
      <c r="G384" s="56" t="str">
        <f>_xlfn.XLOOKUP(Tabla15[[#This Row],[cedula]],Tabla8[Numero Documento],Tabla8[Lugar de Funciones])</f>
        <v>DEPARTAMENTO DE SERVICIOS GENERALES</v>
      </c>
      <c r="H384" s="107" t="s">
        <v>11</v>
      </c>
      <c r="I384" s="78">
        <f>_xlfn.XLOOKUP(Tabla15[[#This Row],[cedula]],TCARRERA[CEDULA],TCARRERA[CATEGORIA DEL SERVIDOR],0)</f>
        <v>0</v>
      </c>
      <c r="J3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6" t="str">
        <f>IF(ISTEXT(Tabla15[[#This Row],[CARRERA]]),Tabla15[[#This Row],[CARRERA]],Tabla15[[#This Row],[STATUS_01]])</f>
        <v>ESTATUTO SIMPLIFICADO</v>
      </c>
      <c r="L384" s="72">
        <v>16500</v>
      </c>
      <c r="M384" s="76">
        <v>0</v>
      </c>
      <c r="N384" s="72">
        <v>501.6</v>
      </c>
      <c r="O384" s="72">
        <v>473.55</v>
      </c>
      <c r="P384" s="33">
        <f>Tabla15[[#This Row],[sbruto]]-Tabla15[[#This Row],[ISR]]-Tabla15[[#This Row],[SFS]]-Tabla15[[#This Row],[AFP]]-Tabla15[[#This Row],[sneto]]</f>
        <v>25</v>
      </c>
      <c r="Q384" s="33">
        <v>15499.85</v>
      </c>
      <c r="R384" s="56" t="str">
        <f>_xlfn.XLOOKUP(Tabla15[[#This Row],[cedula]],Tabla8[Numero Documento],Tabla8[Gen])</f>
        <v>M</v>
      </c>
      <c r="S384" s="56" t="str">
        <f>_xlfn.XLOOKUP(Tabla15[[#This Row],[cedula]],Tabla8[Numero Documento],Tabla8[Lugar Funciones Codigo])</f>
        <v>01.83.00.00.11.02</v>
      </c>
      <c r="T384">
        <v>52</v>
      </c>
    </row>
    <row r="385" spans="1:20" hidden="1">
      <c r="A385" s="56" t="s">
        <v>2522</v>
      </c>
      <c r="B385" s="56" t="s">
        <v>1783</v>
      </c>
      <c r="C385" s="56" t="s">
        <v>2552</v>
      </c>
      <c r="D385" s="56" t="str">
        <f>Tabla15[[#This Row],[cedula]]&amp;Tabla15[[#This Row],[prog]]&amp;LEFT(Tabla15[[#This Row],[TIPO]],3)</f>
        <v>1360016913301FIJ</v>
      </c>
      <c r="E385" s="56" t="str">
        <f>_xlfn.XLOOKUP(Tabla15[[#This Row],[cedula]],Tabla8[Numero Documento],Tabla8[Empleado])</f>
        <v>BLAS LUNA</v>
      </c>
      <c r="F385" s="56" t="str">
        <f>_xlfn.XLOOKUP(Tabla15[[#This Row],[cedula]],Tabla8[Numero Documento],Tabla8[Cargo])</f>
        <v>CONSERJE</v>
      </c>
      <c r="G385" s="56" t="str">
        <f>_xlfn.XLOOKUP(Tabla15[[#This Row],[cedula]],Tabla8[Numero Documento],Tabla8[Lugar de Funciones])</f>
        <v>DEPARTAMENTO DE SERVICIOS GENERALES</v>
      </c>
      <c r="H385" s="107" t="s">
        <v>11</v>
      </c>
      <c r="I385" s="78">
        <f>_xlfn.XLOOKUP(Tabla15[[#This Row],[cedula]],TCARRERA[CEDULA],TCARRERA[CATEGORIA DEL SERVIDOR],0)</f>
        <v>0</v>
      </c>
      <c r="J3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6" t="str">
        <f>IF(ISTEXT(Tabla15[[#This Row],[CARRERA]]),Tabla15[[#This Row],[CARRERA]],Tabla15[[#This Row],[STATUS_01]])</f>
        <v>ESTATUTO SIMPLIFICADO</v>
      </c>
      <c r="L385" s="72">
        <v>16000</v>
      </c>
      <c r="M385" s="76">
        <v>0</v>
      </c>
      <c r="N385" s="72">
        <v>486.4</v>
      </c>
      <c r="O385" s="72">
        <v>459.2</v>
      </c>
      <c r="P385" s="33">
        <f>Tabla15[[#This Row],[sbruto]]-Tabla15[[#This Row],[ISR]]-Tabla15[[#This Row],[SFS]]-Tabla15[[#This Row],[AFP]]-Tabla15[[#This Row],[sneto]]</f>
        <v>3071</v>
      </c>
      <c r="Q385" s="33">
        <v>11983.4</v>
      </c>
      <c r="R385" s="56" t="str">
        <f>_xlfn.XLOOKUP(Tabla15[[#This Row],[cedula]],Tabla8[Numero Documento],Tabla8[Gen])</f>
        <v>M</v>
      </c>
      <c r="S385" s="56" t="str">
        <f>_xlfn.XLOOKUP(Tabla15[[#This Row],[cedula]],Tabla8[Numero Documento],Tabla8[Lugar Funciones Codigo])</f>
        <v>01.83.00.00.11.02</v>
      </c>
      <c r="T385">
        <v>46</v>
      </c>
    </row>
    <row r="386" spans="1:20" hidden="1">
      <c r="A386" s="56" t="s">
        <v>2522</v>
      </c>
      <c r="B386" s="56" t="s">
        <v>1993</v>
      </c>
      <c r="C386" s="56" t="s">
        <v>2552</v>
      </c>
      <c r="D386" s="56" t="str">
        <f>Tabla15[[#This Row],[cedula]]&amp;Tabla15[[#This Row],[prog]]&amp;LEFT(Tabla15[[#This Row],[TIPO]],3)</f>
        <v>0011944415601FIJ</v>
      </c>
      <c r="E386" s="56" t="str">
        <f>_xlfn.XLOOKUP(Tabla15[[#This Row],[cedula]],Tabla8[Numero Documento],Tabla8[Empleado])</f>
        <v>WILLI JOSE REYES CASTILLO</v>
      </c>
      <c r="F386" s="56" t="str">
        <f>_xlfn.XLOOKUP(Tabla15[[#This Row],[cedula]],Tabla8[Numero Documento],Tabla8[Cargo])</f>
        <v>AYUDANTE DE MANTENIMIENTO</v>
      </c>
      <c r="G386" s="56" t="str">
        <f>_xlfn.XLOOKUP(Tabla15[[#This Row],[cedula]],Tabla8[Numero Documento],Tabla8[Lugar de Funciones])</f>
        <v>DEPARTAMENTO DE SERVICIOS GENERALES</v>
      </c>
      <c r="H386" s="107" t="s">
        <v>11</v>
      </c>
      <c r="I386" s="78">
        <f>_xlfn.XLOOKUP(Tabla15[[#This Row],[cedula]],TCARRERA[CEDULA],TCARRERA[CATEGORIA DEL SERVIDOR],0)</f>
        <v>0</v>
      </c>
      <c r="J3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6" t="str">
        <f>IF(ISTEXT(Tabla15[[#This Row],[CARRERA]]),Tabla15[[#This Row],[CARRERA]],Tabla15[[#This Row],[STATUS_01]])</f>
        <v>ESTATUTO SIMPLIFICADO</v>
      </c>
      <c r="L386" s="72">
        <v>15000</v>
      </c>
      <c r="M386" s="75">
        <v>0</v>
      </c>
      <c r="N386" s="72">
        <v>456</v>
      </c>
      <c r="O386" s="72">
        <v>430.5</v>
      </c>
      <c r="P386" s="33">
        <f>Tabla15[[#This Row],[sbruto]]-Tabla15[[#This Row],[ISR]]-Tabla15[[#This Row],[SFS]]-Tabla15[[#This Row],[AFP]]-Tabla15[[#This Row],[sneto]]</f>
        <v>25</v>
      </c>
      <c r="Q386" s="33">
        <v>14088.5</v>
      </c>
      <c r="R386" s="56" t="str">
        <f>_xlfn.XLOOKUP(Tabla15[[#This Row],[cedula]],Tabla8[Numero Documento],Tabla8[Gen])</f>
        <v>M</v>
      </c>
      <c r="S386" s="56" t="str">
        <f>_xlfn.XLOOKUP(Tabla15[[#This Row],[cedula]],Tabla8[Numero Documento],Tabla8[Lugar Funciones Codigo])</f>
        <v>01.83.00.00.11.02</v>
      </c>
      <c r="T386">
        <v>363</v>
      </c>
    </row>
    <row r="387" spans="1:20" hidden="1">
      <c r="A387" s="56" t="s">
        <v>2521</v>
      </c>
      <c r="B387" s="56" t="s">
        <v>2358</v>
      </c>
      <c r="C387" s="56" t="s">
        <v>2552</v>
      </c>
      <c r="D387" s="56" t="str">
        <f>Tabla15[[#This Row],[cedula]]&amp;Tabla15[[#This Row],[prog]]&amp;LEFT(Tabla15[[#This Row],[TIPO]],3)</f>
        <v>2230022027801TEM</v>
      </c>
      <c r="E387" s="56" t="str">
        <f>_xlfn.XLOOKUP(Tabla15[[#This Row],[cedula]],Tabla8[Numero Documento],Tabla8[Empleado])</f>
        <v>PEDRO LORENZO PEÑA LABOUR</v>
      </c>
      <c r="F387" s="56" t="str">
        <f>_xlfn.XLOOKUP(Tabla15[[#This Row],[cedula]],Tabla8[Numero Documento],Tabla8[Cargo])</f>
        <v>ENCARGADO (A)</v>
      </c>
      <c r="G387" s="56" t="str">
        <f>_xlfn.XLOOKUP(Tabla15[[#This Row],[cedula]],Tabla8[Numero Documento],Tabla8[Lugar de Funciones])</f>
        <v>DIVISION DE TRANSPORTE</v>
      </c>
      <c r="H387" s="107" t="s">
        <v>2743</v>
      </c>
      <c r="I387" s="78">
        <f>_xlfn.XLOOKUP(Tabla15[[#This Row],[cedula]],TCARRERA[CEDULA],TCARRERA[CATEGORIA DEL SERVIDOR],0)</f>
        <v>0</v>
      </c>
      <c r="J3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7" s="56" t="str">
        <f>IF(ISTEXT(Tabla15[[#This Row],[CARRERA]]),Tabla15[[#This Row],[CARRERA]],Tabla15[[#This Row],[STATUS_01]])</f>
        <v>TEMPORALES</v>
      </c>
      <c r="L387" s="72">
        <v>80000</v>
      </c>
      <c r="M387" s="76">
        <v>7400.87</v>
      </c>
      <c r="N387" s="75">
        <v>2432</v>
      </c>
      <c r="O387" s="75">
        <v>2296</v>
      </c>
      <c r="P387" s="33">
        <f>Tabla15[[#This Row],[sbruto]]-Tabla15[[#This Row],[ISR]]-Tabla15[[#This Row],[SFS]]-Tabla15[[#This Row],[AFP]]-Tabla15[[#This Row],[sneto]]</f>
        <v>2471.0000000000073</v>
      </c>
      <c r="Q387" s="33">
        <v>65400.13</v>
      </c>
      <c r="R387" s="56" t="str">
        <f>_xlfn.XLOOKUP(Tabla15[[#This Row],[cedula]],Tabla8[Numero Documento],Tabla8[Gen])</f>
        <v>M</v>
      </c>
      <c r="S387" s="56" t="str">
        <f>_xlfn.XLOOKUP(Tabla15[[#This Row],[cedula]],Tabla8[Numero Documento],Tabla8[Lugar Funciones Codigo])</f>
        <v>01.83.00.00.11.02.01</v>
      </c>
      <c r="T387">
        <v>970</v>
      </c>
    </row>
    <row r="388" spans="1:20" hidden="1">
      <c r="A388" s="56" t="s">
        <v>2522</v>
      </c>
      <c r="B388" s="56" t="s">
        <v>1923</v>
      </c>
      <c r="C388" s="56" t="s">
        <v>2552</v>
      </c>
      <c r="D388" s="56" t="str">
        <f>Tabla15[[#This Row],[cedula]]&amp;Tabla15[[#This Row],[prog]]&amp;LEFT(Tabla15[[#This Row],[TIPO]],3)</f>
        <v>0220007338101FIJ</v>
      </c>
      <c r="E388" s="56" t="str">
        <f>_xlfn.XLOOKUP(Tabla15[[#This Row],[cedula]],Tabla8[Numero Documento],Tabla8[Empleado])</f>
        <v>MODESTO DELANYER VARGAS MENDEZ</v>
      </c>
      <c r="F388" s="56" t="str">
        <f>_xlfn.XLOOKUP(Tabla15[[#This Row],[cedula]],Tabla8[Numero Documento],Tabla8[Cargo])</f>
        <v>COORD. OPERATIVO</v>
      </c>
      <c r="G388" s="56" t="str">
        <f>_xlfn.XLOOKUP(Tabla15[[#This Row],[cedula]],Tabla8[Numero Documento],Tabla8[Lugar de Funciones])</f>
        <v>DIVISION DE TRANSPORTE</v>
      </c>
      <c r="H388" s="107" t="s">
        <v>11</v>
      </c>
      <c r="I388" s="78">
        <f>_xlfn.XLOOKUP(Tabla15[[#This Row],[cedula]],TCARRERA[CEDULA],TCARRERA[CATEGORIA DEL SERVIDOR],0)</f>
        <v>0</v>
      </c>
      <c r="J3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6" t="str">
        <f>IF(ISTEXT(Tabla15[[#This Row],[CARRERA]]),Tabla15[[#This Row],[CARRERA]],Tabla15[[#This Row],[STATUS_01]])</f>
        <v>FIJO</v>
      </c>
      <c r="L388" s="72">
        <v>70000</v>
      </c>
      <c r="M388" s="76">
        <v>5052.99</v>
      </c>
      <c r="N388" s="72">
        <v>2128</v>
      </c>
      <c r="O388" s="72">
        <v>2009</v>
      </c>
      <c r="P388" s="33">
        <f>Tabla15[[#This Row],[sbruto]]-Tabla15[[#This Row],[ISR]]-Tabla15[[#This Row],[SFS]]-Tabla15[[#This Row],[AFP]]-Tabla15[[#This Row],[sneto]]</f>
        <v>10595.950000000004</v>
      </c>
      <c r="Q388" s="33">
        <v>50214.06</v>
      </c>
      <c r="R388" s="56" t="str">
        <f>_xlfn.XLOOKUP(Tabla15[[#This Row],[cedula]],Tabla8[Numero Documento],Tabla8[Gen])</f>
        <v>M</v>
      </c>
      <c r="S388" s="56" t="str">
        <f>_xlfn.XLOOKUP(Tabla15[[#This Row],[cedula]],Tabla8[Numero Documento],Tabla8[Lugar Funciones Codigo])</f>
        <v>01.83.00.00.11.02.01</v>
      </c>
      <c r="T388">
        <v>269</v>
      </c>
    </row>
    <row r="389" spans="1:20" hidden="1">
      <c r="A389" s="56" t="s">
        <v>2521</v>
      </c>
      <c r="B389" s="56" t="s">
        <v>2747</v>
      </c>
      <c r="C389" s="56" t="s">
        <v>2552</v>
      </c>
      <c r="D389" s="56" t="str">
        <f>Tabla15[[#This Row],[cedula]]&amp;Tabla15[[#This Row],[prog]]&amp;LEFT(Tabla15[[#This Row],[TIPO]],3)</f>
        <v>0011891359901TEM</v>
      </c>
      <c r="E389" s="56" t="str">
        <f>_xlfn.XLOOKUP(Tabla15[[#This Row],[cedula]],Tabla8[Numero Documento],Tabla8[Empleado])</f>
        <v>CHRISTHOFER DE JESUS HERNANDEZ QUIÑONES</v>
      </c>
      <c r="F389" s="56" t="str">
        <f>_xlfn.XLOOKUP(Tabla15[[#This Row],[cedula]],Tabla8[Numero Documento],Tabla8[Cargo])</f>
        <v>COORD. OPERATIVO</v>
      </c>
      <c r="G389" s="56" t="str">
        <f>_xlfn.XLOOKUP(Tabla15[[#This Row],[cedula]],Tabla8[Numero Documento],Tabla8[Lugar de Funciones])</f>
        <v>DIVISION DE TRANSPORTE</v>
      </c>
      <c r="H389" s="107" t="s">
        <v>2743</v>
      </c>
      <c r="I389" s="78">
        <f>_xlfn.XLOOKUP(Tabla15[[#This Row],[cedula]],TCARRERA[CEDULA],TCARRERA[CATEGORIA DEL SERVIDOR],0)</f>
        <v>0</v>
      </c>
      <c r="J3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9" s="56" t="str">
        <f>IF(ISTEXT(Tabla15[[#This Row],[CARRERA]]),Tabla15[[#This Row],[CARRERA]],Tabla15[[#This Row],[STATUS_01]])</f>
        <v>TEMPORALES</v>
      </c>
      <c r="L389" s="72">
        <v>60000</v>
      </c>
      <c r="M389" s="76">
        <v>3486.68</v>
      </c>
      <c r="N389" s="72">
        <v>1824</v>
      </c>
      <c r="O389" s="72">
        <v>1722</v>
      </c>
      <c r="P389" s="33">
        <f>Tabla15[[#This Row],[sbruto]]-Tabla15[[#This Row],[ISR]]-Tabla15[[#This Row],[SFS]]-Tabla15[[#This Row],[AFP]]-Tabla15[[#This Row],[sneto]]</f>
        <v>25</v>
      </c>
      <c r="Q389" s="33">
        <v>52942.32</v>
      </c>
      <c r="R389" s="56" t="str">
        <f>_xlfn.XLOOKUP(Tabla15[[#This Row],[cedula]],Tabla8[Numero Documento],Tabla8[Gen])</f>
        <v>M</v>
      </c>
      <c r="S389" s="56" t="str">
        <f>_xlfn.XLOOKUP(Tabla15[[#This Row],[cedula]],Tabla8[Numero Documento],Tabla8[Lugar Funciones Codigo])</f>
        <v>01.83.00.00.11.02.01</v>
      </c>
      <c r="T389">
        <v>809</v>
      </c>
    </row>
    <row r="390" spans="1:20" hidden="1">
      <c r="A390" s="56" t="s">
        <v>2522</v>
      </c>
      <c r="B390" s="56" t="s">
        <v>1133</v>
      </c>
      <c r="C390" s="56" t="s">
        <v>2552</v>
      </c>
      <c r="D390" s="56" t="str">
        <f>Tabla15[[#This Row],[cedula]]&amp;Tabla15[[#This Row],[prog]]&amp;LEFT(Tabla15[[#This Row],[TIPO]],3)</f>
        <v>0010172018301FIJ</v>
      </c>
      <c r="E390" s="56" t="str">
        <f>_xlfn.XLOOKUP(Tabla15[[#This Row],[cedula]],Tabla8[Numero Documento],Tabla8[Empleado])</f>
        <v>LEON FLORIMON ROSARIO</v>
      </c>
      <c r="F390" s="56" t="str">
        <f>_xlfn.XLOOKUP(Tabla15[[#This Row],[cedula]],Tabla8[Numero Documento],Tabla8[Cargo])</f>
        <v>CHOFER II</v>
      </c>
      <c r="G390" s="56" t="str">
        <f>_xlfn.XLOOKUP(Tabla15[[#This Row],[cedula]],Tabla8[Numero Documento],Tabla8[Lugar de Funciones])</f>
        <v>DIVISION DE TRANSPORTE</v>
      </c>
      <c r="H390" s="107" t="s">
        <v>11</v>
      </c>
      <c r="I390" s="78" t="str">
        <f>_xlfn.XLOOKUP(Tabla15[[#This Row],[cedula]],TCARRERA[CEDULA],TCARRERA[CATEGORIA DEL SERVIDOR],0)</f>
        <v>CARRERA ADMINISTRATIVA</v>
      </c>
      <c r="J3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90" s="56" t="str">
        <f>IF(ISTEXT(Tabla15[[#This Row],[CARRERA]]),Tabla15[[#This Row],[CARRERA]],Tabla15[[#This Row],[STATUS_01]])</f>
        <v>CARRERA ADMINISTRATIVA</v>
      </c>
      <c r="L390" s="72">
        <v>50000</v>
      </c>
      <c r="M390" s="76">
        <v>1854</v>
      </c>
      <c r="N390" s="72">
        <v>1520</v>
      </c>
      <c r="O390" s="72">
        <v>1435</v>
      </c>
      <c r="P390" s="33">
        <f>Tabla15[[#This Row],[sbruto]]-Tabla15[[#This Row],[ISR]]-Tabla15[[#This Row],[SFS]]-Tabla15[[#This Row],[AFP]]-Tabla15[[#This Row],[sneto]]</f>
        <v>5105</v>
      </c>
      <c r="Q390" s="33">
        <v>40086</v>
      </c>
      <c r="R390" s="56" t="str">
        <f>_xlfn.XLOOKUP(Tabla15[[#This Row],[cedula]],Tabla8[Numero Documento],Tabla8[Gen])</f>
        <v>M</v>
      </c>
      <c r="S390" s="56" t="str">
        <f>_xlfn.XLOOKUP(Tabla15[[#This Row],[cedula]],Tabla8[Numero Documento],Tabla8[Lugar Funciones Codigo])</f>
        <v>01.83.00.00.11.02.01</v>
      </c>
      <c r="T390">
        <v>210</v>
      </c>
    </row>
    <row r="391" spans="1:20" hidden="1">
      <c r="A391" s="56" t="s">
        <v>2522</v>
      </c>
      <c r="B391" s="56" t="s">
        <v>3245</v>
      </c>
      <c r="C391" s="56" t="s">
        <v>2552</v>
      </c>
      <c r="D391" s="56" t="str">
        <f>Tabla15[[#This Row],[cedula]]&amp;Tabla15[[#This Row],[prog]]&amp;LEFT(Tabla15[[#This Row],[TIPO]],3)</f>
        <v>4022811886101FIJ</v>
      </c>
      <c r="E391" s="56" t="str">
        <f>_xlfn.XLOOKUP(Tabla15[[#This Row],[cedula]],Tabla8[Numero Documento],Tabla8[Empleado])</f>
        <v>EDILENY MARTINEZ FELIZ</v>
      </c>
      <c r="F391" s="56" t="str">
        <f>_xlfn.XLOOKUP(Tabla15[[#This Row],[cedula]],Tabla8[Numero Documento],Tabla8[Cargo])</f>
        <v>SECRETARIA</v>
      </c>
      <c r="G391" s="56" t="str">
        <f>_xlfn.XLOOKUP(Tabla15[[#This Row],[cedula]],Tabla8[Numero Documento],Tabla8[Lugar de Funciones])</f>
        <v>DIVISION DE TRANSPORTE</v>
      </c>
      <c r="H391" s="107" t="s">
        <v>11</v>
      </c>
      <c r="I391" s="78">
        <f>_xlfn.XLOOKUP(Tabla15[[#This Row],[cedula]],TCARRERA[CEDULA],TCARRERA[CATEGORIA DEL SERVIDOR],0)</f>
        <v>0</v>
      </c>
      <c r="J3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6" t="str">
        <f>IF(ISTEXT(Tabla15[[#This Row],[CARRERA]]),Tabla15[[#This Row],[CARRERA]],Tabla15[[#This Row],[STATUS_01]])</f>
        <v>ESTATUTO SIMPLIFICADO</v>
      </c>
      <c r="L391" s="72">
        <v>35000</v>
      </c>
      <c r="M391" s="76">
        <v>0</v>
      </c>
      <c r="N391" s="75">
        <v>1064</v>
      </c>
      <c r="O391" s="75">
        <v>1004.5</v>
      </c>
      <c r="P391" s="33">
        <f>Tabla15[[#This Row],[sbruto]]-Tabla15[[#This Row],[ISR]]-Tabla15[[#This Row],[SFS]]-Tabla15[[#This Row],[AFP]]-Tabla15[[#This Row],[sneto]]</f>
        <v>25</v>
      </c>
      <c r="Q391" s="33">
        <v>32906.5</v>
      </c>
      <c r="R391" s="56" t="str">
        <f>_xlfn.XLOOKUP(Tabla15[[#This Row],[cedula]],Tabla8[Numero Documento],Tabla8[Gen])</f>
        <v>F</v>
      </c>
      <c r="S391" s="56" t="str">
        <f>_xlfn.XLOOKUP(Tabla15[[#This Row],[cedula]],Tabla8[Numero Documento],Tabla8[Lugar Funciones Codigo])</f>
        <v>01.83.00.00.11.02.01</v>
      </c>
      <c r="T391">
        <v>89</v>
      </c>
    </row>
    <row r="392" spans="1:20" hidden="1">
      <c r="A392" s="56" t="s">
        <v>2522</v>
      </c>
      <c r="B392" s="56" t="s">
        <v>1789</v>
      </c>
      <c r="C392" s="56" t="s">
        <v>2552</v>
      </c>
      <c r="D392" s="56" t="str">
        <f>Tabla15[[#This Row],[cedula]]&amp;Tabla15[[#This Row],[prog]]&amp;LEFT(Tabla15[[#This Row],[TIPO]],3)</f>
        <v>0010310625801FIJ</v>
      </c>
      <c r="E392" s="56" t="str">
        <f>_xlfn.XLOOKUP(Tabla15[[#This Row],[cedula]],Tabla8[Numero Documento],Tabla8[Empleado])</f>
        <v>CARMELO OGANDO MONTILLA</v>
      </c>
      <c r="F392" s="56" t="str">
        <f>_xlfn.XLOOKUP(Tabla15[[#This Row],[cedula]],Tabla8[Numero Documento],Tabla8[Cargo])</f>
        <v>CHOFER</v>
      </c>
      <c r="G392" s="56" t="str">
        <f>_xlfn.XLOOKUP(Tabla15[[#This Row],[cedula]],Tabla8[Numero Documento],Tabla8[Lugar de Funciones])</f>
        <v>DIVISION DE TRANSPORTE</v>
      </c>
      <c r="H392" s="107" t="s">
        <v>11</v>
      </c>
      <c r="I392" s="78">
        <f>_xlfn.XLOOKUP(Tabla15[[#This Row],[cedula]],TCARRERA[CEDULA],TCARRERA[CATEGORIA DEL SERVIDOR],0)</f>
        <v>0</v>
      </c>
      <c r="J3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6" t="str">
        <f>IF(ISTEXT(Tabla15[[#This Row],[CARRERA]]),Tabla15[[#This Row],[CARRERA]],Tabla15[[#This Row],[STATUS_01]])</f>
        <v>ESTATUTO SIMPLIFICADO</v>
      </c>
      <c r="L392" s="72">
        <v>30000</v>
      </c>
      <c r="M392" s="76">
        <v>0</v>
      </c>
      <c r="N392" s="72">
        <v>912</v>
      </c>
      <c r="O392" s="72">
        <v>861</v>
      </c>
      <c r="P392" s="33">
        <f>Tabla15[[#This Row],[sbruto]]-Tabla15[[#This Row],[ISR]]-Tabla15[[#This Row],[SFS]]-Tabla15[[#This Row],[AFP]]-Tabla15[[#This Row],[sneto]]</f>
        <v>13580.71</v>
      </c>
      <c r="Q392" s="33">
        <v>14646.29</v>
      </c>
      <c r="R392" s="56" t="str">
        <f>_xlfn.XLOOKUP(Tabla15[[#This Row],[cedula]],Tabla8[Numero Documento],Tabla8[Gen])</f>
        <v>M</v>
      </c>
      <c r="S392" s="56" t="str">
        <f>_xlfn.XLOOKUP(Tabla15[[#This Row],[cedula]],Tabla8[Numero Documento],Tabla8[Lugar Funciones Codigo])</f>
        <v>01.83.00.00.11.02.01</v>
      </c>
      <c r="T392">
        <v>53</v>
      </c>
    </row>
    <row r="393" spans="1:20" hidden="1">
      <c r="A393" s="56" t="s">
        <v>2522</v>
      </c>
      <c r="B393" s="56" t="s">
        <v>1831</v>
      </c>
      <c r="C393" s="56" t="s">
        <v>2552</v>
      </c>
      <c r="D393" s="56" t="str">
        <f>Tabla15[[#This Row],[cedula]]&amp;Tabla15[[#This Row],[prog]]&amp;LEFT(Tabla15[[#This Row],[TIPO]],3)</f>
        <v>0011317980801FIJ</v>
      </c>
      <c r="E393" s="56" t="str">
        <f>_xlfn.XLOOKUP(Tabla15[[#This Row],[cedula]],Tabla8[Numero Documento],Tabla8[Empleado])</f>
        <v>FRANCISCO RAMON ACOSTA CASTILLO</v>
      </c>
      <c r="F393" s="56" t="str">
        <f>_xlfn.XLOOKUP(Tabla15[[#This Row],[cedula]],Tabla8[Numero Documento],Tabla8[Cargo])</f>
        <v>CHOFER I</v>
      </c>
      <c r="G393" s="56" t="str">
        <f>_xlfn.XLOOKUP(Tabla15[[#This Row],[cedula]],Tabla8[Numero Documento],Tabla8[Lugar de Funciones])</f>
        <v>DIVISION DE TRANSPORTE</v>
      </c>
      <c r="H393" s="107" t="s">
        <v>11</v>
      </c>
      <c r="I393" s="78">
        <f>_xlfn.XLOOKUP(Tabla15[[#This Row],[cedula]],TCARRERA[CEDULA],TCARRERA[CATEGORIA DEL SERVIDOR],0)</f>
        <v>0</v>
      </c>
      <c r="J3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6" t="str">
        <f>IF(ISTEXT(Tabla15[[#This Row],[CARRERA]]),Tabla15[[#This Row],[CARRERA]],Tabla15[[#This Row],[STATUS_01]])</f>
        <v>ESTATUTO SIMPLIFICADO</v>
      </c>
      <c r="L393" s="72">
        <v>30000</v>
      </c>
      <c r="M393" s="73">
        <v>0</v>
      </c>
      <c r="N393" s="72">
        <v>912</v>
      </c>
      <c r="O393" s="72">
        <v>861</v>
      </c>
      <c r="P393" s="33">
        <f>Tabla15[[#This Row],[sbruto]]-Tabla15[[#This Row],[ISR]]-Tabla15[[#This Row],[SFS]]-Tabla15[[#This Row],[AFP]]-Tabla15[[#This Row],[sneto]]</f>
        <v>25</v>
      </c>
      <c r="Q393" s="33">
        <v>28202</v>
      </c>
      <c r="R393" s="56" t="str">
        <f>_xlfn.XLOOKUP(Tabla15[[#This Row],[cedula]],Tabla8[Numero Documento],Tabla8[Gen])</f>
        <v>M</v>
      </c>
      <c r="S393" s="56" t="str">
        <f>_xlfn.XLOOKUP(Tabla15[[#This Row],[cedula]],Tabla8[Numero Documento],Tabla8[Lugar Funciones Codigo])</f>
        <v>01.83.00.00.11.02.01</v>
      </c>
      <c r="T393">
        <v>124</v>
      </c>
    </row>
    <row r="394" spans="1:20" hidden="1">
      <c r="A394" s="56" t="s">
        <v>2522</v>
      </c>
      <c r="B394" s="56" t="s">
        <v>1839</v>
      </c>
      <c r="C394" s="56" t="s">
        <v>2552</v>
      </c>
      <c r="D394" s="56" t="str">
        <f>Tabla15[[#This Row],[cedula]]&amp;Tabla15[[#This Row],[prog]]&amp;LEFT(Tabla15[[#This Row],[TIPO]],3)</f>
        <v>0010021571401FIJ</v>
      </c>
      <c r="E394" s="56" t="str">
        <f>_xlfn.XLOOKUP(Tabla15[[#This Row],[cedula]],Tabla8[Numero Documento],Tabla8[Empleado])</f>
        <v>GERALDO LUCIANO SANCHEZ GUERRERO</v>
      </c>
      <c r="F394" s="56" t="str">
        <f>_xlfn.XLOOKUP(Tabla15[[#This Row],[cedula]],Tabla8[Numero Documento],Tabla8[Cargo])</f>
        <v>CHOFER</v>
      </c>
      <c r="G394" s="56" t="str">
        <f>_xlfn.XLOOKUP(Tabla15[[#This Row],[cedula]],Tabla8[Numero Documento],Tabla8[Lugar de Funciones])</f>
        <v>DIVISION DE TRANSPORTE</v>
      </c>
      <c r="H394" s="107" t="s">
        <v>11</v>
      </c>
      <c r="I394" s="78">
        <f>_xlfn.XLOOKUP(Tabla15[[#This Row],[cedula]],TCARRERA[CEDULA],TCARRERA[CATEGORIA DEL SERVIDOR],0)</f>
        <v>0</v>
      </c>
      <c r="J3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6" t="str">
        <f>IF(ISTEXT(Tabla15[[#This Row],[CARRERA]]),Tabla15[[#This Row],[CARRERA]],Tabla15[[#This Row],[STATUS_01]])</f>
        <v>ESTATUTO SIMPLIFICADO</v>
      </c>
      <c r="L394" s="72">
        <v>30000</v>
      </c>
      <c r="M394" s="73">
        <v>0</v>
      </c>
      <c r="N394" s="72">
        <v>912</v>
      </c>
      <c r="O394" s="72">
        <v>861</v>
      </c>
      <c r="P394" s="33">
        <f>Tabla15[[#This Row],[sbruto]]-Tabla15[[#This Row],[ISR]]-Tabla15[[#This Row],[SFS]]-Tabla15[[#This Row],[AFP]]-Tabla15[[#This Row],[sneto]]</f>
        <v>3571</v>
      </c>
      <c r="Q394" s="33">
        <v>24656</v>
      </c>
      <c r="R394" s="56" t="str">
        <f>_xlfn.XLOOKUP(Tabla15[[#This Row],[cedula]],Tabla8[Numero Documento],Tabla8[Gen])</f>
        <v>M</v>
      </c>
      <c r="S394" s="56" t="str">
        <f>_xlfn.XLOOKUP(Tabla15[[#This Row],[cedula]],Tabla8[Numero Documento],Tabla8[Lugar Funciones Codigo])</f>
        <v>01.83.00.00.11.02.01</v>
      </c>
      <c r="T394">
        <v>133</v>
      </c>
    </row>
    <row r="395" spans="1:20" hidden="1">
      <c r="A395" s="56" t="s">
        <v>2522</v>
      </c>
      <c r="B395" s="56" t="s">
        <v>1875</v>
      </c>
      <c r="C395" s="56" t="s">
        <v>2552</v>
      </c>
      <c r="D395" s="56" t="str">
        <f>Tabla15[[#This Row],[cedula]]&amp;Tabla15[[#This Row],[prog]]&amp;LEFT(Tabla15[[#This Row],[TIPO]],3)</f>
        <v>0010771374501FIJ</v>
      </c>
      <c r="E395" s="56" t="str">
        <f>_xlfn.XLOOKUP(Tabla15[[#This Row],[cedula]],Tabla8[Numero Documento],Tabla8[Empleado])</f>
        <v>JOVANNY LOPEZ RIVERA</v>
      </c>
      <c r="F395" s="56" t="str">
        <f>_xlfn.XLOOKUP(Tabla15[[#This Row],[cedula]],Tabla8[Numero Documento],Tabla8[Cargo])</f>
        <v>SUPERVISOR TRANSPORTACION</v>
      </c>
      <c r="G395" s="56" t="str">
        <f>_xlfn.XLOOKUP(Tabla15[[#This Row],[cedula]],Tabla8[Numero Documento],Tabla8[Lugar de Funciones])</f>
        <v>DIVISION DE TRANSPORTE</v>
      </c>
      <c r="H395" s="107" t="s">
        <v>11</v>
      </c>
      <c r="I395" s="78">
        <f>_xlfn.XLOOKUP(Tabla15[[#This Row],[cedula]],TCARRERA[CEDULA],TCARRERA[CATEGORIA DEL SERVIDOR],0)</f>
        <v>0</v>
      </c>
      <c r="J3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6" t="str">
        <f>IF(ISTEXT(Tabla15[[#This Row],[CARRERA]]),Tabla15[[#This Row],[CARRERA]],Tabla15[[#This Row],[STATUS_01]])</f>
        <v>FIJO</v>
      </c>
      <c r="L395" s="72">
        <v>30000</v>
      </c>
      <c r="M395" s="76">
        <v>0</v>
      </c>
      <c r="N395" s="75">
        <v>912</v>
      </c>
      <c r="O395" s="75">
        <v>861</v>
      </c>
      <c r="P395" s="33">
        <f>Tabla15[[#This Row],[sbruto]]-Tabla15[[#This Row],[ISR]]-Tabla15[[#This Row],[SFS]]-Tabla15[[#This Row],[AFP]]-Tabla15[[#This Row],[sneto]]</f>
        <v>6148.4500000000007</v>
      </c>
      <c r="Q395" s="33">
        <v>22078.55</v>
      </c>
      <c r="R395" s="56" t="str">
        <f>_xlfn.XLOOKUP(Tabla15[[#This Row],[cedula]],Tabla8[Numero Documento],Tabla8[Gen])</f>
        <v>M</v>
      </c>
      <c r="S395" s="56" t="str">
        <f>_xlfn.XLOOKUP(Tabla15[[#This Row],[cedula]],Tabla8[Numero Documento],Tabla8[Lugar Funciones Codigo])</f>
        <v>01.83.00.00.11.02.01</v>
      </c>
      <c r="T395">
        <v>178</v>
      </c>
    </row>
    <row r="396" spans="1:20" hidden="1">
      <c r="A396" s="56" t="s">
        <v>2522</v>
      </c>
      <c r="B396" s="56" t="s">
        <v>1879</v>
      </c>
      <c r="C396" s="56" t="s">
        <v>2552</v>
      </c>
      <c r="D396" s="56" t="str">
        <f>Tabla15[[#This Row],[cedula]]&amp;Tabla15[[#This Row],[prog]]&amp;LEFT(Tabla15[[#This Row],[TIPO]],3)</f>
        <v>4022250233401FIJ</v>
      </c>
      <c r="E396" s="56" t="str">
        <f>_xlfn.XLOOKUP(Tabla15[[#This Row],[cedula]],Tabla8[Numero Documento],Tabla8[Empleado])</f>
        <v>JUAN FRANCISCO GARCIA VALERIO</v>
      </c>
      <c r="F396" s="56" t="str">
        <f>_xlfn.XLOOKUP(Tabla15[[#This Row],[cedula]],Tabla8[Numero Documento],Tabla8[Cargo])</f>
        <v>CHOFER I</v>
      </c>
      <c r="G396" s="56" t="str">
        <f>_xlfn.XLOOKUP(Tabla15[[#This Row],[cedula]],Tabla8[Numero Documento],Tabla8[Lugar de Funciones])</f>
        <v>DIVISION DE TRANSPORTE</v>
      </c>
      <c r="H396" s="107" t="s">
        <v>11</v>
      </c>
      <c r="I396" s="78">
        <f>_xlfn.XLOOKUP(Tabla15[[#This Row],[cedula]],TCARRERA[CEDULA],TCARRERA[CATEGORIA DEL SERVIDOR],0)</f>
        <v>0</v>
      </c>
      <c r="J3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6" t="str">
        <f>IF(ISTEXT(Tabla15[[#This Row],[CARRERA]]),Tabla15[[#This Row],[CARRERA]],Tabla15[[#This Row],[STATUS_01]])</f>
        <v>ESTATUTO SIMPLIFICADO</v>
      </c>
      <c r="L396" s="72">
        <v>30000</v>
      </c>
      <c r="M396" s="73">
        <v>0</v>
      </c>
      <c r="N396" s="72">
        <v>912</v>
      </c>
      <c r="O396" s="72">
        <v>861</v>
      </c>
      <c r="P396" s="33">
        <f>Tabla15[[#This Row],[sbruto]]-Tabla15[[#This Row],[ISR]]-Tabla15[[#This Row],[SFS]]-Tabla15[[#This Row],[AFP]]-Tabla15[[#This Row],[sneto]]</f>
        <v>25</v>
      </c>
      <c r="Q396" s="33">
        <v>28202</v>
      </c>
      <c r="R396" s="56" t="str">
        <f>_xlfn.XLOOKUP(Tabla15[[#This Row],[cedula]],Tabla8[Numero Documento],Tabla8[Gen])</f>
        <v>M</v>
      </c>
      <c r="S396" s="56" t="str">
        <f>_xlfn.XLOOKUP(Tabla15[[#This Row],[cedula]],Tabla8[Numero Documento],Tabla8[Lugar Funciones Codigo])</f>
        <v>01.83.00.00.11.02.01</v>
      </c>
      <c r="T396">
        <v>184</v>
      </c>
    </row>
    <row r="397" spans="1:20" hidden="1">
      <c r="A397" s="56" t="s">
        <v>2522</v>
      </c>
      <c r="B397" s="56" t="s">
        <v>1901</v>
      </c>
      <c r="C397" s="56" t="s">
        <v>2552</v>
      </c>
      <c r="D397" s="56" t="str">
        <f>Tabla15[[#This Row],[cedula]]&amp;Tabla15[[#This Row],[prog]]&amp;LEFT(Tabla15[[#This Row],[TIPO]],3)</f>
        <v>0680041261801FIJ</v>
      </c>
      <c r="E397" s="56" t="str">
        <f>_xlfn.XLOOKUP(Tabla15[[#This Row],[cedula]],Tabla8[Numero Documento],Tabla8[Empleado])</f>
        <v>LUIS MANUEL HERNANDEZ NIVAR</v>
      </c>
      <c r="F397" s="56" t="str">
        <f>_xlfn.XLOOKUP(Tabla15[[#This Row],[cedula]],Tabla8[Numero Documento],Tabla8[Cargo])</f>
        <v>CHOFER</v>
      </c>
      <c r="G397" s="56" t="str">
        <f>_xlfn.XLOOKUP(Tabla15[[#This Row],[cedula]],Tabla8[Numero Documento],Tabla8[Lugar de Funciones])</f>
        <v>DIVISION DE TRANSPORTE</v>
      </c>
      <c r="H397" s="107" t="s">
        <v>11</v>
      </c>
      <c r="I397" s="78">
        <f>_xlfn.XLOOKUP(Tabla15[[#This Row],[cedula]],TCARRERA[CEDULA],TCARRERA[CATEGORIA DEL SERVIDOR],0)</f>
        <v>0</v>
      </c>
      <c r="J3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6" t="str">
        <f>IF(ISTEXT(Tabla15[[#This Row],[CARRERA]]),Tabla15[[#This Row],[CARRERA]],Tabla15[[#This Row],[STATUS_01]])</f>
        <v>ESTATUTO SIMPLIFICADO</v>
      </c>
      <c r="L397" s="72">
        <v>30000</v>
      </c>
      <c r="M397" s="76">
        <v>0</v>
      </c>
      <c r="N397" s="72">
        <v>912</v>
      </c>
      <c r="O397" s="72">
        <v>861</v>
      </c>
      <c r="P397" s="33">
        <f>Tabla15[[#This Row],[sbruto]]-Tabla15[[#This Row],[ISR]]-Tabla15[[#This Row],[SFS]]-Tabla15[[#This Row],[AFP]]-Tabla15[[#This Row],[sneto]]</f>
        <v>16670.82</v>
      </c>
      <c r="Q397" s="33">
        <v>11556.18</v>
      </c>
      <c r="R397" s="56" t="str">
        <f>_xlfn.XLOOKUP(Tabla15[[#This Row],[cedula]],Tabla8[Numero Documento],Tabla8[Gen])</f>
        <v>M</v>
      </c>
      <c r="S397" s="56" t="str">
        <f>_xlfn.XLOOKUP(Tabla15[[#This Row],[cedula]],Tabla8[Numero Documento],Tabla8[Lugar Funciones Codigo])</f>
        <v>01.83.00.00.11.02.01</v>
      </c>
      <c r="T397">
        <v>226</v>
      </c>
    </row>
    <row r="398" spans="1:20" hidden="1">
      <c r="A398" s="56" t="s">
        <v>2522</v>
      </c>
      <c r="B398" s="56" t="s">
        <v>1146</v>
      </c>
      <c r="C398" s="56" t="s">
        <v>2552</v>
      </c>
      <c r="D398" s="56" t="str">
        <f>Tabla15[[#This Row],[cedula]]&amp;Tabla15[[#This Row],[prog]]&amp;LEFT(Tabla15[[#This Row],[TIPO]],3)</f>
        <v>0010624987301FIJ</v>
      </c>
      <c r="E398" s="56" t="str">
        <f>_xlfn.XLOOKUP(Tabla15[[#This Row],[cedula]],Tabla8[Numero Documento],Tabla8[Empleado])</f>
        <v>MARIO MONTERO ENCARNACION</v>
      </c>
      <c r="F398" s="56" t="str">
        <f>_xlfn.XLOOKUP(Tabla15[[#This Row],[cedula]],Tabla8[Numero Documento],Tabla8[Cargo])</f>
        <v>CHOFER I</v>
      </c>
      <c r="G398" s="56" t="str">
        <f>_xlfn.XLOOKUP(Tabla15[[#This Row],[cedula]],Tabla8[Numero Documento],Tabla8[Lugar de Funciones])</f>
        <v>DIVISION DE TRANSPORTE</v>
      </c>
      <c r="H398" s="107" t="s">
        <v>11</v>
      </c>
      <c r="I398" s="78" t="str">
        <f>_xlfn.XLOOKUP(Tabla15[[#This Row],[cedula]],TCARRERA[CEDULA],TCARRERA[CATEGORIA DEL SERVIDOR],0)</f>
        <v>CARRERA ADMINISTRATIVA</v>
      </c>
      <c r="J3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6" t="str">
        <f>IF(ISTEXT(Tabla15[[#This Row],[CARRERA]]),Tabla15[[#This Row],[CARRERA]],Tabla15[[#This Row],[STATUS_01]])</f>
        <v>CARRERA ADMINISTRATIVA</v>
      </c>
      <c r="L398" s="72">
        <v>30000</v>
      </c>
      <c r="M398" s="75">
        <v>0</v>
      </c>
      <c r="N398" s="72">
        <v>912</v>
      </c>
      <c r="O398" s="72">
        <v>861</v>
      </c>
      <c r="P398" s="33">
        <f>Tabla15[[#This Row],[sbruto]]-Tabla15[[#This Row],[ISR]]-Tabla15[[#This Row],[SFS]]-Tabla15[[#This Row],[AFP]]-Tabla15[[#This Row],[sneto]]</f>
        <v>21497.86</v>
      </c>
      <c r="Q398" s="33">
        <v>6729.14</v>
      </c>
      <c r="R398" s="56" t="str">
        <f>_xlfn.XLOOKUP(Tabla15[[#This Row],[cedula]],Tabla8[Numero Documento],Tabla8[Gen])</f>
        <v>M</v>
      </c>
      <c r="S398" s="56" t="str">
        <f>_xlfn.XLOOKUP(Tabla15[[#This Row],[cedula]],Tabla8[Numero Documento],Tabla8[Lugar Funciones Codigo])</f>
        <v>01.83.00.00.11.02.01</v>
      </c>
      <c r="T398">
        <v>250</v>
      </c>
    </row>
    <row r="399" spans="1:20" hidden="1">
      <c r="A399" s="56" t="s">
        <v>2522</v>
      </c>
      <c r="B399" s="56" t="s">
        <v>1929</v>
      </c>
      <c r="C399" s="56" t="s">
        <v>2552</v>
      </c>
      <c r="D399" s="56" t="str">
        <f>Tabla15[[#This Row],[cedula]]&amp;Tabla15[[#This Row],[prog]]&amp;LEFT(Tabla15[[#This Row],[TIPO]],3)</f>
        <v>0011410820201FIJ</v>
      </c>
      <c r="E399" s="56" t="str">
        <f>_xlfn.XLOOKUP(Tabla15[[#This Row],[cedula]],Tabla8[Numero Documento],Tabla8[Empleado])</f>
        <v>ODALIS AMADOR SOLIS</v>
      </c>
      <c r="F399" s="56" t="str">
        <f>_xlfn.XLOOKUP(Tabla15[[#This Row],[cedula]],Tabla8[Numero Documento],Tabla8[Cargo])</f>
        <v>CHOFER</v>
      </c>
      <c r="G399" s="56" t="str">
        <f>_xlfn.XLOOKUP(Tabla15[[#This Row],[cedula]],Tabla8[Numero Documento],Tabla8[Lugar de Funciones])</f>
        <v>DIVISION DE TRANSPORTE</v>
      </c>
      <c r="H399" s="107" t="s">
        <v>11</v>
      </c>
      <c r="I399" s="78">
        <f>_xlfn.XLOOKUP(Tabla15[[#This Row],[cedula]],TCARRERA[CEDULA],TCARRERA[CATEGORIA DEL SERVIDOR],0)</f>
        <v>0</v>
      </c>
      <c r="J3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6" t="str">
        <f>IF(ISTEXT(Tabla15[[#This Row],[CARRERA]]),Tabla15[[#This Row],[CARRERA]],Tabla15[[#This Row],[STATUS_01]])</f>
        <v>ESTATUTO SIMPLIFICADO</v>
      </c>
      <c r="L399" s="72">
        <v>30000</v>
      </c>
      <c r="M399" s="76">
        <v>0</v>
      </c>
      <c r="N399" s="72">
        <v>912</v>
      </c>
      <c r="O399" s="72">
        <v>861</v>
      </c>
      <c r="P399" s="33">
        <f>Tabla15[[#This Row],[sbruto]]-Tabla15[[#This Row],[ISR]]-Tabla15[[#This Row],[SFS]]-Tabla15[[#This Row],[AFP]]-Tabla15[[#This Row],[sneto]]</f>
        <v>19860.059999999998</v>
      </c>
      <c r="Q399" s="33">
        <v>8366.94</v>
      </c>
      <c r="R399" s="56" t="str">
        <f>_xlfn.XLOOKUP(Tabla15[[#This Row],[cedula]],Tabla8[Numero Documento],Tabla8[Gen])</f>
        <v>M</v>
      </c>
      <c r="S399" s="56" t="str">
        <f>_xlfn.XLOOKUP(Tabla15[[#This Row],[cedula]],Tabla8[Numero Documento],Tabla8[Lugar Funciones Codigo])</f>
        <v>01.83.00.00.11.02.01</v>
      </c>
      <c r="T399">
        <v>281</v>
      </c>
    </row>
    <row r="400" spans="1:20" hidden="1">
      <c r="A400" s="56" t="s">
        <v>2522</v>
      </c>
      <c r="B400" s="56" t="s">
        <v>1853</v>
      </c>
      <c r="C400" s="56" t="s">
        <v>2552</v>
      </c>
      <c r="D400" s="56" t="str">
        <f>Tabla15[[#This Row],[cedula]]&amp;Tabla15[[#This Row],[prog]]&amp;LEFT(Tabla15[[#This Row],[TIPO]],3)</f>
        <v>0760015384001FIJ</v>
      </c>
      <c r="E400" s="56" t="str">
        <f>_xlfn.XLOOKUP(Tabla15[[#This Row],[cedula]],Tabla8[Numero Documento],Tabla8[Empleado])</f>
        <v>INOCENCIO RAMIREZ</v>
      </c>
      <c r="F400" s="56" t="str">
        <f>_xlfn.XLOOKUP(Tabla15[[#This Row],[cedula]],Tabla8[Numero Documento],Tabla8[Cargo])</f>
        <v>CHOFER I</v>
      </c>
      <c r="G400" s="56" t="str">
        <f>_xlfn.XLOOKUP(Tabla15[[#This Row],[cedula]],Tabla8[Numero Documento],Tabla8[Lugar de Funciones])</f>
        <v>DIVISION DE TRANSPORTE</v>
      </c>
      <c r="H400" s="107" t="s">
        <v>11</v>
      </c>
      <c r="I400" s="78">
        <f>_xlfn.XLOOKUP(Tabla15[[#This Row],[cedula]],TCARRERA[CEDULA],TCARRERA[CATEGORIA DEL SERVIDOR],0)</f>
        <v>0</v>
      </c>
      <c r="J4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6" t="str">
        <f>IF(ISTEXT(Tabla15[[#This Row],[CARRERA]]),Tabla15[[#This Row],[CARRERA]],Tabla15[[#This Row],[STATUS_01]])</f>
        <v>ESTATUTO SIMPLIFICADO</v>
      </c>
      <c r="L400" s="72">
        <v>25000</v>
      </c>
      <c r="M400" s="76">
        <v>0</v>
      </c>
      <c r="N400" s="72">
        <v>760</v>
      </c>
      <c r="O400" s="72">
        <v>717.5</v>
      </c>
      <c r="P400" s="33">
        <f>Tabla15[[#This Row],[sbruto]]-Tabla15[[#This Row],[ISR]]-Tabla15[[#This Row],[SFS]]-Tabla15[[#This Row],[AFP]]-Tabla15[[#This Row],[sneto]]</f>
        <v>12341</v>
      </c>
      <c r="Q400" s="33">
        <v>11181.5</v>
      </c>
      <c r="R400" s="56" t="str">
        <f>_xlfn.XLOOKUP(Tabla15[[#This Row],[cedula]],Tabla8[Numero Documento],Tabla8[Gen])</f>
        <v>M</v>
      </c>
      <c r="S400" s="56" t="str">
        <f>_xlfn.XLOOKUP(Tabla15[[#This Row],[cedula]],Tabla8[Numero Documento],Tabla8[Lugar Funciones Codigo])</f>
        <v>01.83.00.00.11.02.01</v>
      </c>
      <c r="T400">
        <v>148</v>
      </c>
    </row>
    <row r="401" spans="1:20" hidden="1">
      <c r="A401" s="56" t="s">
        <v>2522</v>
      </c>
      <c r="B401" s="56" t="s">
        <v>2531</v>
      </c>
      <c r="C401" s="56" t="s">
        <v>2552</v>
      </c>
      <c r="D401" s="56" t="str">
        <f>Tabla15[[#This Row],[cedula]]&amp;Tabla15[[#This Row],[prog]]&amp;LEFT(Tabla15[[#This Row],[TIPO]],3)</f>
        <v>0680055333801FIJ</v>
      </c>
      <c r="E401" s="56" t="str">
        <f>_xlfn.XLOOKUP(Tabla15[[#This Row],[cedula]],Tabla8[Numero Documento],Tabla8[Empleado])</f>
        <v>ARTURO ANDRES DILONE DE JESUS</v>
      </c>
      <c r="F401" s="56" t="str">
        <f>_xlfn.XLOOKUP(Tabla15[[#This Row],[cedula]],Tabla8[Numero Documento],Tabla8[Cargo])</f>
        <v>CHOFER I</v>
      </c>
      <c r="G401" s="56" t="str">
        <f>_xlfn.XLOOKUP(Tabla15[[#This Row],[cedula]],Tabla8[Numero Documento],Tabla8[Lugar de Funciones])</f>
        <v>DIVISION DE TRANSPORTE</v>
      </c>
      <c r="H401" s="107" t="s">
        <v>11</v>
      </c>
      <c r="I401" s="78">
        <f>_xlfn.XLOOKUP(Tabla15[[#This Row],[cedula]],TCARRERA[CEDULA],TCARRERA[CATEGORIA DEL SERVIDOR],0)</f>
        <v>0</v>
      </c>
      <c r="J4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6" t="str">
        <f>IF(ISTEXT(Tabla15[[#This Row],[CARRERA]]),Tabla15[[#This Row],[CARRERA]],Tabla15[[#This Row],[STATUS_01]])</f>
        <v>ESTATUTO SIMPLIFICADO</v>
      </c>
      <c r="L401" s="72">
        <v>24000</v>
      </c>
      <c r="M401" s="72">
        <v>0</v>
      </c>
      <c r="N401" s="72">
        <v>729.6</v>
      </c>
      <c r="O401" s="72">
        <v>688.8</v>
      </c>
      <c r="P401" s="33">
        <f>Tabla15[[#This Row],[sbruto]]-Tabla15[[#This Row],[ISR]]-Tabla15[[#This Row],[SFS]]-Tabla15[[#This Row],[AFP]]-Tabla15[[#This Row],[sneto]]</f>
        <v>25.000000000003638</v>
      </c>
      <c r="Q401" s="33">
        <v>22556.6</v>
      </c>
      <c r="R401" s="56" t="str">
        <f>_xlfn.XLOOKUP(Tabla15[[#This Row],[cedula]],Tabla8[Numero Documento],Tabla8[Gen])</f>
        <v>M</v>
      </c>
      <c r="S401" s="56" t="str">
        <f>_xlfn.XLOOKUP(Tabla15[[#This Row],[cedula]],Tabla8[Numero Documento],Tabla8[Lugar Funciones Codigo])</f>
        <v>01.83.00.00.11.02.01</v>
      </c>
      <c r="T401">
        <v>37</v>
      </c>
    </row>
    <row r="402" spans="1:20" hidden="1">
      <c r="A402" s="56" t="s">
        <v>2522</v>
      </c>
      <c r="B402" s="56" t="s">
        <v>1872</v>
      </c>
      <c r="C402" s="56" t="s">
        <v>2552</v>
      </c>
      <c r="D402" s="56" t="str">
        <f>Tabla15[[#This Row],[cedula]]&amp;Tabla15[[#This Row],[prog]]&amp;LEFT(Tabla15[[#This Row],[TIPO]],3)</f>
        <v>0010997392501FIJ</v>
      </c>
      <c r="E402" s="56" t="str">
        <f>_xlfn.XLOOKUP(Tabla15[[#This Row],[cedula]],Tabla8[Numero Documento],Tabla8[Empleado])</f>
        <v>JOSE MIGUEL RAMIREZ REGULIZ</v>
      </c>
      <c r="F402" s="56" t="str">
        <f>_xlfn.XLOOKUP(Tabla15[[#This Row],[cedula]],Tabla8[Numero Documento],Tabla8[Cargo])</f>
        <v>CHOFER</v>
      </c>
      <c r="G402" s="56" t="str">
        <f>_xlfn.XLOOKUP(Tabla15[[#This Row],[cedula]],Tabla8[Numero Documento],Tabla8[Lugar de Funciones])</f>
        <v>DIVISION DE TRANSPORTE</v>
      </c>
      <c r="H402" s="107" t="s">
        <v>11</v>
      </c>
      <c r="I402" s="78">
        <f>_xlfn.XLOOKUP(Tabla15[[#This Row],[cedula]],TCARRERA[CEDULA],TCARRERA[CATEGORIA DEL SERVIDOR],0)</f>
        <v>0</v>
      </c>
      <c r="J4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6" t="str">
        <f>IF(ISTEXT(Tabla15[[#This Row],[CARRERA]]),Tabla15[[#This Row],[CARRERA]],Tabla15[[#This Row],[STATUS_01]])</f>
        <v>ESTATUTO SIMPLIFICADO</v>
      </c>
      <c r="L402" s="72">
        <v>24000</v>
      </c>
      <c r="M402" s="73">
        <v>0</v>
      </c>
      <c r="N402" s="72">
        <v>729.6</v>
      </c>
      <c r="O402" s="72">
        <v>688.8</v>
      </c>
      <c r="P402" s="33">
        <f>Tabla15[[#This Row],[sbruto]]-Tabla15[[#This Row],[ISR]]-Tabla15[[#This Row],[SFS]]-Tabla15[[#This Row],[AFP]]-Tabla15[[#This Row],[sneto]]</f>
        <v>25.000000000003638</v>
      </c>
      <c r="Q402" s="33">
        <v>22556.6</v>
      </c>
      <c r="R402" s="56" t="str">
        <f>_xlfn.XLOOKUP(Tabla15[[#This Row],[cedula]],Tabla8[Numero Documento],Tabla8[Gen])</f>
        <v>M</v>
      </c>
      <c r="S402" s="56" t="str">
        <f>_xlfn.XLOOKUP(Tabla15[[#This Row],[cedula]],Tabla8[Numero Documento],Tabla8[Lugar Funciones Codigo])</f>
        <v>01.83.00.00.11.02.01</v>
      </c>
      <c r="T402">
        <v>174</v>
      </c>
    </row>
    <row r="403" spans="1:20" hidden="1">
      <c r="A403" s="56" t="s">
        <v>2522</v>
      </c>
      <c r="B403" s="56" t="s">
        <v>3889</v>
      </c>
      <c r="C403" s="56" t="s">
        <v>2552</v>
      </c>
      <c r="D403" s="56" t="str">
        <f>Tabla15[[#This Row],[cedula]]&amp;Tabla15[[#This Row],[prog]]&amp;LEFT(Tabla15[[#This Row],[TIPO]],3)</f>
        <v>2240008149701FIJ</v>
      </c>
      <c r="E403" s="56" t="str">
        <f>_xlfn.XLOOKUP(Tabla15[[#This Row],[cedula]],Tabla8[Numero Documento],Tabla8[Empleado])</f>
        <v>MILQUIADES REYNOSO MARTINEZ</v>
      </c>
      <c r="F403" s="56" t="str">
        <f>_xlfn.XLOOKUP(Tabla15[[#This Row],[cedula]],Tabla8[Numero Documento],Tabla8[Cargo])</f>
        <v>CHOFER I</v>
      </c>
      <c r="G403" s="56" t="str">
        <f>_xlfn.XLOOKUP(Tabla15[[#This Row],[cedula]],Tabla8[Numero Documento],Tabla8[Lugar de Funciones])</f>
        <v>DIVISION DE TRANSPORTE</v>
      </c>
      <c r="H403" s="107" t="s">
        <v>11</v>
      </c>
      <c r="I403" s="78">
        <f>_xlfn.XLOOKUP(Tabla15[[#This Row],[cedula]],TCARRERA[CEDULA],TCARRERA[CATEGORIA DEL SERVIDOR],0)</f>
        <v>0</v>
      </c>
      <c r="J4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6" t="str">
        <f>IF(ISTEXT(Tabla15[[#This Row],[CARRERA]]),Tabla15[[#This Row],[CARRERA]],Tabla15[[#This Row],[STATUS_01]])</f>
        <v>ESTATUTO SIMPLIFICADO</v>
      </c>
      <c r="L403" s="72">
        <v>24000</v>
      </c>
      <c r="M403" s="76">
        <v>0</v>
      </c>
      <c r="N403" s="72">
        <v>729.6</v>
      </c>
      <c r="O403" s="72">
        <v>688.8</v>
      </c>
      <c r="P403" s="33">
        <f>Tabla15[[#This Row],[sbruto]]-Tabla15[[#This Row],[ISR]]-Tabla15[[#This Row],[SFS]]-Tabla15[[#This Row],[AFP]]-Tabla15[[#This Row],[sneto]]</f>
        <v>25.000000000003638</v>
      </c>
      <c r="Q403" s="33">
        <v>22556.6</v>
      </c>
      <c r="R403" s="56" t="str">
        <f>_xlfn.XLOOKUP(Tabla15[[#This Row],[cedula]],Tabla8[Numero Documento],Tabla8[Gen])</f>
        <v>M</v>
      </c>
      <c r="S403" s="56" t="str">
        <f>_xlfn.XLOOKUP(Tabla15[[#This Row],[cedula]],Tabla8[Numero Documento],Tabla8[Lugar Funciones Codigo])</f>
        <v>01.83.00.00.11.02.01</v>
      </c>
      <c r="T403">
        <v>265</v>
      </c>
    </row>
    <row r="404" spans="1:20" hidden="1">
      <c r="A404" s="56" t="s">
        <v>2522</v>
      </c>
      <c r="B404" s="56" t="s">
        <v>2804</v>
      </c>
      <c r="C404" s="56" t="s">
        <v>2552</v>
      </c>
      <c r="D404" s="56" t="str">
        <f>Tabla15[[#This Row],[cedula]]&amp;Tabla15[[#This Row],[prog]]&amp;LEFT(Tabla15[[#This Row],[TIPO]],3)</f>
        <v>0010106318801FIJ</v>
      </c>
      <c r="E404" s="56" t="str">
        <f>_xlfn.XLOOKUP(Tabla15[[#This Row],[cedula]],Tabla8[Numero Documento],Tabla8[Empleado])</f>
        <v>RAMON ANTONIO NINA REYES</v>
      </c>
      <c r="F404" s="56" t="str">
        <f>_xlfn.XLOOKUP(Tabla15[[#This Row],[cedula]],Tabla8[Numero Documento],Tabla8[Cargo])</f>
        <v>CHOFER I</v>
      </c>
      <c r="G404" s="56" t="str">
        <f>_xlfn.XLOOKUP(Tabla15[[#This Row],[cedula]],Tabla8[Numero Documento],Tabla8[Lugar de Funciones])</f>
        <v>DIVISION DE TRANSPORTE</v>
      </c>
      <c r="H404" s="107" t="s">
        <v>11</v>
      </c>
      <c r="I404" s="78">
        <f>_xlfn.XLOOKUP(Tabla15[[#This Row],[cedula]],TCARRERA[CEDULA],TCARRERA[CATEGORIA DEL SERVIDOR],0)</f>
        <v>0</v>
      </c>
      <c r="J4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6" t="str">
        <f>IF(ISTEXT(Tabla15[[#This Row],[CARRERA]]),Tabla15[[#This Row],[CARRERA]],Tabla15[[#This Row],[STATUS_01]])</f>
        <v>ESTATUTO SIMPLIFICADO</v>
      </c>
      <c r="L404" s="72">
        <v>24000</v>
      </c>
      <c r="M404" s="74">
        <v>0</v>
      </c>
      <c r="N404" s="72">
        <v>729.6</v>
      </c>
      <c r="O404" s="72">
        <v>688.8</v>
      </c>
      <c r="P404" s="33">
        <f>Tabla15[[#This Row],[sbruto]]-Tabla15[[#This Row],[ISR]]-Tabla15[[#This Row],[SFS]]-Tabla15[[#This Row],[AFP]]-Tabla15[[#This Row],[sneto]]</f>
        <v>25.000000000003638</v>
      </c>
      <c r="Q404" s="33">
        <v>22556.6</v>
      </c>
      <c r="R404" s="56" t="str">
        <f>_xlfn.XLOOKUP(Tabla15[[#This Row],[cedula]],Tabla8[Numero Documento],Tabla8[Gen])</f>
        <v>M</v>
      </c>
      <c r="S404" s="56" t="str">
        <f>_xlfn.XLOOKUP(Tabla15[[#This Row],[cedula]],Tabla8[Numero Documento],Tabla8[Lugar Funciones Codigo])</f>
        <v>01.83.00.00.11.02.01</v>
      </c>
      <c r="T404">
        <v>309</v>
      </c>
    </row>
    <row r="405" spans="1:20" hidden="1">
      <c r="A405" s="56" t="s">
        <v>2522</v>
      </c>
      <c r="B405" s="56" t="s">
        <v>3259</v>
      </c>
      <c r="C405" s="56" t="s">
        <v>2552</v>
      </c>
      <c r="D405" s="56" t="str">
        <f>Tabla15[[#This Row],[cedula]]&amp;Tabla15[[#This Row],[prog]]&amp;LEFT(Tabla15[[#This Row],[TIPO]],3)</f>
        <v>0220023188001FIJ</v>
      </c>
      <c r="E405" s="56" t="str">
        <f>_xlfn.XLOOKUP(Tabla15[[#This Row],[cedula]],Tabla8[Numero Documento],Tabla8[Empleado])</f>
        <v>WILSON JIMENEZ SUAREZ</v>
      </c>
      <c r="F405" s="56" t="str">
        <f>_xlfn.XLOOKUP(Tabla15[[#This Row],[cedula]],Tabla8[Numero Documento],Tabla8[Cargo])</f>
        <v>CHOFER I</v>
      </c>
      <c r="G405" s="56" t="str">
        <f>_xlfn.XLOOKUP(Tabla15[[#This Row],[cedula]],Tabla8[Numero Documento],Tabla8[Lugar de Funciones])</f>
        <v>DIVISION DE TRANSPORTE</v>
      </c>
      <c r="H405" s="107" t="s">
        <v>11</v>
      </c>
      <c r="I405" s="78">
        <f>_xlfn.XLOOKUP(Tabla15[[#This Row],[cedula]],TCARRERA[CEDULA],TCARRERA[CATEGORIA DEL SERVIDOR],0)</f>
        <v>0</v>
      </c>
      <c r="J4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6" t="str">
        <f>IF(ISTEXT(Tabla15[[#This Row],[CARRERA]]),Tabla15[[#This Row],[CARRERA]],Tabla15[[#This Row],[STATUS_01]])</f>
        <v>ESTATUTO SIMPLIFICADO</v>
      </c>
      <c r="L405" s="72">
        <v>24000</v>
      </c>
      <c r="M405" s="74">
        <v>0</v>
      </c>
      <c r="N405" s="75">
        <v>729.6</v>
      </c>
      <c r="O405" s="75">
        <v>688.8</v>
      </c>
      <c r="P405" s="33">
        <f>Tabla15[[#This Row],[sbruto]]-Tabla15[[#This Row],[ISR]]-Tabla15[[#This Row],[SFS]]-Tabla15[[#This Row],[AFP]]-Tabla15[[#This Row],[sneto]]</f>
        <v>2071.0000000000036</v>
      </c>
      <c r="Q405" s="33">
        <v>20510.599999999999</v>
      </c>
      <c r="R405" s="56" t="str">
        <f>_xlfn.XLOOKUP(Tabla15[[#This Row],[cedula]],Tabla8[Numero Documento],Tabla8[Gen])</f>
        <v>M</v>
      </c>
      <c r="S405" s="56" t="str">
        <f>_xlfn.XLOOKUP(Tabla15[[#This Row],[cedula]],Tabla8[Numero Documento],Tabla8[Lugar Funciones Codigo])</f>
        <v>01.83.00.00.11.02.01</v>
      </c>
      <c r="T405">
        <v>364</v>
      </c>
    </row>
    <row r="406" spans="1:20" hidden="1">
      <c r="A406" s="56" t="s">
        <v>2521</v>
      </c>
      <c r="B406" s="56" t="s">
        <v>2324</v>
      </c>
      <c r="C406" s="56" t="s">
        <v>2552</v>
      </c>
      <c r="D406" s="56" t="str">
        <f>Tabla15[[#This Row],[cedula]]&amp;Tabla15[[#This Row],[prog]]&amp;LEFT(Tabla15[[#This Row],[TIPO]],3)</f>
        <v>0011858769001TEM</v>
      </c>
      <c r="E406" s="56" t="str">
        <f>_xlfn.XLOOKUP(Tabla15[[#This Row],[cedula]],Tabla8[Numero Documento],Tabla8[Empleado])</f>
        <v>JOSE RAMON PERALTA BERROA</v>
      </c>
      <c r="F406" s="56" t="str">
        <f>_xlfn.XLOOKUP(Tabla15[[#This Row],[cedula]],Tabla8[Numero Documento],Tabla8[Cargo])</f>
        <v>ENCARGADO (A)</v>
      </c>
      <c r="G406" s="56" t="str">
        <f>_xlfn.XLOOKUP(Tabla15[[#This Row],[cedula]],Tabla8[Numero Documento],Tabla8[Lugar de Funciones])</f>
        <v>DIVISION DE MANTENIMIENTO</v>
      </c>
      <c r="H406" s="107" t="s">
        <v>2743</v>
      </c>
      <c r="I406" s="78">
        <f>_xlfn.XLOOKUP(Tabla15[[#This Row],[cedula]],TCARRERA[CEDULA],TCARRERA[CATEGORIA DEL SERVIDOR],0)</f>
        <v>0</v>
      </c>
      <c r="J4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6" s="56" t="str">
        <f>IF(ISTEXT(Tabla15[[#This Row],[CARRERA]]),Tabla15[[#This Row],[CARRERA]],Tabla15[[#This Row],[STATUS_01]])</f>
        <v>TEMPORALES</v>
      </c>
      <c r="L406" s="72">
        <v>95000</v>
      </c>
      <c r="M406" s="75">
        <v>10929.24</v>
      </c>
      <c r="N406" s="75">
        <v>2888</v>
      </c>
      <c r="O406" s="75">
        <v>2726.5</v>
      </c>
      <c r="P406" s="33">
        <f>Tabla15[[#This Row],[sbruto]]-Tabla15[[#This Row],[ISR]]-Tabla15[[#This Row],[SFS]]-Tabla15[[#This Row],[AFP]]-Tabla15[[#This Row],[sneto]]</f>
        <v>25</v>
      </c>
      <c r="Q406" s="33">
        <v>78431.259999999995</v>
      </c>
      <c r="R406" s="56" t="str">
        <f>_xlfn.XLOOKUP(Tabla15[[#This Row],[cedula]],Tabla8[Numero Documento],Tabla8[Gen])</f>
        <v>M</v>
      </c>
      <c r="S406" s="56" t="str">
        <f>_xlfn.XLOOKUP(Tabla15[[#This Row],[cedula]],Tabla8[Numero Documento],Tabla8[Lugar Funciones Codigo])</f>
        <v>01.83.00.00.11.02.02</v>
      </c>
      <c r="T406">
        <v>896</v>
      </c>
    </row>
    <row r="407" spans="1:20" hidden="1">
      <c r="A407" s="56" t="s">
        <v>2521</v>
      </c>
      <c r="B407" s="56" t="s">
        <v>2751</v>
      </c>
      <c r="C407" s="56" t="s">
        <v>2552</v>
      </c>
      <c r="D407" s="56" t="str">
        <f>Tabla15[[#This Row],[cedula]]&amp;Tabla15[[#This Row],[prog]]&amp;LEFT(Tabla15[[#This Row],[TIPO]],3)</f>
        <v>0011843608801TEM</v>
      </c>
      <c r="E407" s="56" t="str">
        <f>_xlfn.XLOOKUP(Tabla15[[#This Row],[cedula]],Tabla8[Numero Documento],Tabla8[Empleado])</f>
        <v>ELIEZER FERNANDO DECENA GARCIA</v>
      </c>
      <c r="F407" s="56" t="str">
        <f>_xlfn.XLOOKUP(Tabla15[[#This Row],[cedula]],Tabla8[Numero Documento],Tabla8[Cargo])</f>
        <v>ENCARGADO (A)</v>
      </c>
      <c r="G407" s="56" t="str">
        <f>_xlfn.XLOOKUP(Tabla15[[#This Row],[cedula]],Tabla8[Numero Documento],Tabla8[Lugar de Funciones])</f>
        <v>DIVISION DE MANTENIMIENTO</v>
      </c>
      <c r="H407" s="107" t="s">
        <v>2743</v>
      </c>
      <c r="I407" s="78">
        <f>_xlfn.XLOOKUP(Tabla15[[#This Row],[cedula]],TCARRERA[CEDULA],TCARRERA[CATEGORIA DEL SERVIDOR],0)</f>
        <v>0</v>
      </c>
      <c r="J4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7" s="56" t="str">
        <f>IF(ISTEXT(Tabla15[[#This Row],[CARRERA]]),Tabla15[[#This Row],[CARRERA]],Tabla15[[#This Row],[STATUS_01]])</f>
        <v>TEMPORALES</v>
      </c>
      <c r="L407" s="72">
        <v>75000</v>
      </c>
      <c r="M407" s="76">
        <v>6309.38</v>
      </c>
      <c r="N407" s="72">
        <v>2280</v>
      </c>
      <c r="O407" s="72">
        <v>2152.5</v>
      </c>
      <c r="P407" s="33">
        <f>Tabla15[[#This Row],[sbruto]]-Tabla15[[#This Row],[ISR]]-Tabla15[[#This Row],[SFS]]-Tabla15[[#This Row],[AFP]]-Tabla15[[#This Row],[sneto]]</f>
        <v>5070.9999999999927</v>
      </c>
      <c r="Q407" s="33">
        <v>59187.12</v>
      </c>
      <c r="R407" s="56" t="str">
        <f>_xlfn.XLOOKUP(Tabla15[[#This Row],[cedula]],Tabla8[Numero Documento],Tabla8[Gen])</f>
        <v>M</v>
      </c>
      <c r="S407" s="56" t="str">
        <f>_xlfn.XLOOKUP(Tabla15[[#This Row],[cedula]],Tabla8[Numero Documento],Tabla8[Lugar Funciones Codigo])</f>
        <v>01.83.00.00.11.02.02</v>
      </c>
      <c r="T407">
        <v>830</v>
      </c>
    </row>
    <row r="408" spans="1:20" hidden="1">
      <c r="A408" s="56" t="s">
        <v>2522</v>
      </c>
      <c r="B408" s="56" t="s">
        <v>1761</v>
      </c>
      <c r="C408" s="56" t="s">
        <v>2552</v>
      </c>
      <c r="D408" s="56" t="str">
        <f>Tabla15[[#This Row],[cedula]]&amp;Tabla15[[#This Row],[prog]]&amp;LEFT(Tabla15[[#This Row],[TIPO]],3)</f>
        <v>0010494009301FIJ</v>
      </c>
      <c r="E408" s="56" t="str">
        <f>_xlfn.XLOOKUP(Tabla15[[#This Row],[cedula]],Tabla8[Numero Documento],Tabla8[Empleado])</f>
        <v>ALEJANDRO ANTONIO VASQUEZ ROSARIO</v>
      </c>
      <c r="F408" s="56" t="str">
        <f>_xlfn.XLOOKUP(Tabla15[[#This Row],[cedula]],Tabla8[Numero Documento],Tabla8[Cargo])</f>
        <v>ELECTRICISTA</v>
      </c>
      <c r="G408" s="56" t="str">
        <f>_xlfn.XLOOKUP(Tabla15[[#This Row],[cedula]],Tabla8[Numero Documento],Tabla8[Lugar de Funciones])</f>
        <v>DIVISION DE MANTENIMIENTO</v>
      </c>
      <c r="H408" s="107" t="s">
        <v>11</v>
      </c>
      <c r="I408" s="78">
        <f>_xlfn.XLOOKUP(Tabla15[[#This Row],[cedula]],TCARRERA[CEDULA],TCARRERA[CATEGORIA DEL SERVIDOR],0)</f>
        <v>0</v>
      </c>
      <c r="J4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6" t="str">
        <f>IF(ISTEXT(Tabla15[[#This Row],[CARRERA]]),Tabla15[[#This Row],[CARRERA]],Tabla15[[#This Row],[STATUS_01]])</f>
        <v>ESTATUTO SIMPLIFICADO</v>
      </c>
      <c r="L408" s="72">
        <v>45000</v>
      </c>
      <c r="M408" s="76">
        <v>1148.33</v>
      </c>
      <c r="N408" s="72">
        <v>1368</v>
      </c>
      <c r="O408" s="72">
        <v>1291.5</v>
      </c>
      <c r="P408" s="33">
        <f>Tabla15[[#This Row],[sbruto]]-Tabla15[[#This Row],[ISR]]-Tabla15[[#This Row],[SFS]]-Tabla15[[#This Row],[AFP]]-Tabla15[[#This Row],[sneto]]</f>
        <v>29614.729999999996</v>
      </c>
      <c r="Q408" s="33">
        <v>11577.44</v>
      </c>
      <c r="R408" s="56" t="str">
        <f>_xlfn.XLOOKUP(Tabla15[[#This Row],[cedula]],Tabla8[Numero Documento],Tabla8[Gen])</f>
        <v>M</v>
      </c>
      <c r="S408" s="56" t="str">
        <f>_xlfn.XLOOKUP(Tabla15[[#This Row],[cedula]],Tabla8[Numero Documento],Tabla8[Lugar Funciones Codigo])</f>
        <v>01.83.00.00.11.02.02</v>
      </c>
      <c r="T408">
        <v>10</v>
      </c>
    </row>
    <row r="409" spans="1:20" hidden="1">
      <c r="A409" s="56" t="s">
        <v>2522</v>
      </c>
      <c r="B409" s="56" t="s">
        <v>1816</v>
      </c>
      <c r="C409" s="56" t="s">
        <v>2552</v>
      </c>
      <c r="D409" s="56" t="str">
        <f>Tabla15[[#This Row],[cedula]]&amp;Tabla15[[#This Row],[prog]]&amp;LEFT(Tabla15[[#This Row],[TIPO]],3)</f>
        <v>0120098938001FIJ</v>
      </c>
      <c r="E409" s="56" t="str">
        <f>_xlfn.XLOOKUP(Tabla15[[#This Row],[cedula]],Tabla8[Numero Documento],Tabla8[Empleado])</f>
        <v>ERIC GABRIEL DIAZ MEDINA</v>
      </c>
      <c r="F409" s="56" t="str">
        <f>_xlfn.XLOOKUP(Tabla15[[#This Row],[cedula]],Tabla8[Numero Documento],Tabla8[Cargo])</f>
        <v>TECNICO EN REFRIGERACION</v>
      </c>
      <c r="G409" s="56" t="str">
        <f>_xlfn.XLOOKUP(Tabla15[[#This Row],[cedula]],Tabla8[Numero Documento],Tabla8[Lugar de Funciones])</f>
        <v>DIVISION DE MANTENIMIENTO</v>
      </c>
      <c r="H409" s="107" t="s">
        <v>11</v>
      </c>
      <c r="I409" s="78">
        <f>_xlfn.XLOOKUP(Tabla15[[#This Row],[cedula]],TCARRERA[CEDULA],TCARRERA[CATEGORIA DEL SERVIDOR],0)</f>
        <v>0</v>
      </c>
      <c r="J4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6" t="str">
        <f>IF(ISTEXT(Tabla15[[#This Row],[CARRERA]]),Tabla15[[#This Row],[CARRERA]],Tabla15[[#This Row],[STATUS_01]])</f>
        <v>ESTATUTO SIMPLIFICADO</v>
      </c>
      <c r="L409" s="72">
        <v>36000</v>
      </c>
      <c r="M409" s="76">
        <v>0</v>
      </c>
      <c r="N409" s="75">
        <v>1094.4000000000001</v>
      </c>
      <c r="O409" s="75">
        <v>1033.2</v>
      </c>
      <c r="P409" s="33">
        <f>Tabla15[[#This Row],[sbruto]]-Tabla15[[#This Row],[ISR]]-Tabla15[[#This Row],[SFS]]-Tabla15[[#This Row],[AFP]]-Tabla15[[#This Row],[sneto]]</f>
        <v>9051</v>
      </c>
      <c r="Q409" s="33">
        <v>24821.4</v>
      </c>
      <c r="R409" s="56" t="str">
        <f>_xlfn.XLOOKUP(Tabla15[[#This Row],[cedula]],Tabla8[Numero Documento],Tabla8[Gen])</f>
        <v>M</v>
      </c>
      <c r="S409" s="56" t="str">
        <f>_xlfn.XLOOKUP(Tabla15[[#This Row],[cedula]],Tabla8[Numero Documento],Tabla8[Lugar Funciones Codigo])</f>
        <v>01.83.00.00.11.02.02</v>
      </c>
      <c r="T409">
        <v>95</v>
      </c>
    </row>
    <row r="410" spans="1:20" hidden="1">
      <c r="A410" s="56" t="s">
        <v>2522</v>
      </c>
      <c r="B410" s="56" t="s">
        <v>1835</v>
      </c>
      <c r="C410" s="56" t="s">
        <v>2552</v>
      </c>
      <c r="D410" s="56" t="str">
        <f>Tabla15[[#This Row],[cedula]]&amp;Tabla15[[#This Row],[prog]]&amp;LEFT(Tabla15[[#This Row],[TIPO]],3)</f>
        <v>0110032084301FIJ</v>
      </c>
      <c r="E410" s="56" t="str">
        <f>_xlfn.XLOOKUP(Tabla15[[#This Row],[cedula]],Tabla8[Numero Documento],Tabla8[Empleado])</f>
        <v>FRANKLIN VARGAS BELTRE</v>
      </c>
      <c r="F410" s="56" t="str">
        <f>_xlfn.XLOOKUP(Tabla15[[#This Row],[cedula]],Tabla8[Numero Documento],Tabla8[Cargo])</f>
        <v>PLOMERO</v>
      </c>
      <c r="G410" s="56" t="str">
        <f>_xlfn.XLOOKUP(Tabla15[[#This Row],[cedula]],Tabla8[Numero Documento],Tabla8[Lugar de Funciones])</f>
        <v>DIVISION DE MANTENIMIENTO</v>
      </c>
      <c r="H410" s="107" t="s">
        <v>11</v>
      </c>
      <c r="I410" s="78">
        <f>_xlfn.XLOOKUP(Tabla15[[#This Row],[cedula]],TCARRERA[CEDULA],TCARRERA[CATEGORIA DEL SERVIDOR],0)</f>
        <v>0</v>
      </c>
      <c r="J4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6" t="str">
        <f>IF(ISTEXT(Tabla15[[#This Row],[CARRERA]]),Tabla15[[#This Row],[CARRERA]],Tabla15[[#This Row],[STATUS_01]])</f>
        <v>ESTATUTO SIMPLIFICADO</v>
      </c>
      <c r="L410" s="72">
        <v>35000</v>
      </c>
      <c r="M410" s="76">
        <v>0</v>
      </c>
      <c r="N410" s="72">
        <v>1064</v>
      </c>
      <c r="O410" s="72">
        <v>1004.5</v>
      </c>
      <c r="P410" s="33">
        <f>Tabla15[[#This Row],[sbruto]]-Tabla15[[#This Row],[ISR]]-Tabla15[[#This Row],[SFS]]-Tabla15[[#This Row],[AFP]]-Tabla15[[#This Row],[sneto]]</f>
        <v>5471</v>
      </c>
      <c r="Q410" s="33">
        <v>27460.5</v>
      </c>
      <c r="R410" s="56" t="str">
        <f>_xlfn.XLOOKUP(Tabla15[[#This Row],[cedula]],Tabla8[Numero Documento],Tabla8[Gen])</f>
        <v>M</v>
      </c>
      <c r="S410" s="56" t="str">
        <f>_xlfn.XLOOKUP(Tabla15[[#This Row],[cedula]],Tabla8[Numero Documento],Tabla8[Lugar Funciones Codigo])</f>
        <v>01.83.00.00.11.02.02</v>
      </c>
      <c r="T410">
        <v>128</v>
      </c>
    </row>
    <row r="411" spans="1:20" hidden="1">
      <c r="A411" s="56" t="s">
        <v>2522</v>
      </c>
      <c r="B411" s="56" t="s">
        <v>1123</v>
      </c>
      <c r="C411" s="56" t="s">
        <v>2552</v>
      </c>
      <c r="D411" s="56" t="str">
        <f>Tabla15[[#This Row],[cedula]]&amp;Tabla15[[#This Row],[prog]]&amp;LEFT(Tabla15[[#This Row],[TIPO]],3)</f>
        <v>0011479032201FIJ</v>
      </c>
      <c r="E411" s="56" t="str">
        <f>_xlfn.XLOOKUP(Tabla15[[#This Row],[cedula]],Tabla8[Numero Documento],Tabla8[Empleado])</f>
        <v>JOSE RAMIREZ ROSARIO</v>
      </c>
      <c r="F411" s="56" t="str">
        <f>_xlfn.XLOOKUP(Tabla15[[#This Row],[cedula]],Tabla8[Numero Documento],Tabla8[Cargo])</f>
        <v>PINTOR</v>
      </c>
      <c r="G411" s="56" t="str">
        <f>_xlfn.XLOOKUP(Tabla15[[#This Row],[cedula]],Tabla8[Numero Documento],Tabla8[Lugar de Funciones])</f>
        <v>DIVISION DE MANTENIMIENTO</v>
      </c>
      <c r="H411" s="107" t="s">
        <v>11</v>
      </c>
      <c r="I411" s="78" t="str">
        <f>_xlfn.XLOOKUP(Tabla15[[#This Row],[cedula]],TCARRERA[CEDULA],TCARRERA[CATEGORIA DEL SERVIDOR],0)</f>
        <v>CARRERA ADMINISTRATIVA</v>
      </c>
      <c r="J4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1" s="56" t="str">
        <f>IF(ISTEXT(Tabla15[[#This Row],[CARRERA]]),Tabla15[[#This Row],[CARRERA]],Tabla15[[#This Row],[STATUS_01]])</f>
        <v>CARRERA ADMINISTRATIVA</v>
      </c>
      <c r="L411" s="72">
        <v>25000</v>
      </c>
      <c r="M411" s="76">
        <v>0</v>
      </c>
      <c r="N411" s="72">
        <v>760</v>
      </c>
      <c r="O411" s="72">
        <v>717.5</v>
      </c>
      <c r="P411" s="33">
        <f>Tabla15[[#This Row],[sbruto]]-Tabla15[[#This Row],[ISR]]-Tabla15[[#This Row],[SFS]]-Tabla15[[#This Row],[AFP]]-Tabla15[[#This Row],[sneto]]</f>
        <v>16720.64</v>
      </c>
      <c r="Q411" s="33">
        <v>6801.86</v>
      </c>
      <c r="R411" s="56" t="str">
        <f>_xlfn.XLOOKUP(Tabla15[[#This Row],[cedula]],Tabla8[Numero Documento],Tabla8[Gen])</f>
        <v>M</v>
      </c>
      <c r="S411" s="56" t="str">
        <f>_xlfn.XLOOKUP(Tabla15[[#This Row],[cedula]],Tabla8[Numero Documento],Tabla8[Lugar Funciones Codigo])</f>
        <v>01.83.00.00.11.02.02</v>
      </c>
      <c r="T411">
        <v>177</v>
      </c>
    </row>
    <row r="412" spans="1:20" hidden="1">
      <c r="A412" s="56" t="s">
        <v>2522</v>
      </c>
      <c r="B412" s="56" t="s">
        <v>1771</v>
      </c>
      <c r="C412" s="56" t="s">
        <v>2552</v>
      </c>
      <c r="D412" s="56" t="str">
        <f>Tabla15[[#This Row],[cedula]]&amp;Tabla15[[#This Row],[prog]]&amp;LEFT(Tabla15[[#This Row],[TIPO]],3)</f>
        <v>2250026051201FIJ</v>
      </c>
      <c r="E412" s="56" t="str">
        <f>_xlfn.XLOOKUP(Tabla15[[#This Row],[cedula]],Tabla8[Numero Documento],Tabla8[Empleado])</f>
        <v>ANDERSON GOMERA GARCIA</v>
      </c>
      <c r="F412" s="56" t="str">
        <f>_xlfn.XLOOKUP(Tabla15[[#This Row],[cedula]],Tabla8[Numero Documento],Tabla8[Cargo])</f>
        <v>AYUDANTE DE MANTENIMIENTO</v>
      </c>
      <c r="G412" s="56" t="str">
        <f>_xlfn.XLOOKUP(Tabla15[[#This Row],[cedula]],Tabla8[Numero Documento],Tabla8[Lugar de Funciones])</f>
        <v>DIVISION DE MANTENIMIENTO</v>
      </c>
      <c r="H412" s="107" t="s">
        <v>11</v>
      </c>
      <c r="I412" s="78">
        <f>_xlfn.XLOOKUP(Tabla15[[#This Row],[cedula]],TCARRERA[CEDULA],TCARRERA[CATEGORIA DEL SERVIDOR],0)</f>
        <v>0</v>
      </c>
      <c r="J4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6" t="str">
        <f>IF(ISTEXT(Tabla15[[#This Row],[CARRERA]]),Tabla15[[#This Row],[CARRERA]],Tabla15[[#This Row],[STATUS_01]])</f>
        <v>ESTATUTO SIMPLIFICADO</v>
      </c>
      <c r="L412" s="72">
        <v>20000</v>
      </c>
      <c r="M412" s="75">
        <v>0</v>
      </c>
      <c r="N412" s="72">
        <v>608</v>
      </c>
      <c r="O412" s="72">
        <v>574</v>
      </c>
      <c r="P412" s="33">
        <f>Tabla15[[#This Row],[sbruto]]-Tabla15[[#This Row],[ISR]]-Tabla15[[#This Row],[SFS]]-Tabla15[[#This Row],[AFP]]-Tabla15[[#This Row],[sneto]]</f>
        <v>1602.4500000000007</v>
      </c>
      <c r="Q412" s="33">
        <v>17215.55</v>
      </c>
      <c r="R412" s="56" t="str">
        <f>_xlfn.XLOOKUP(Tabla15[[#This Row],[cedula]],Tabla8[Numero Documento],Tabla8[Gen])</f>
        <v>M</v>
      </c>
      <c r="S412" s="56" t="str">
        <f>_xlfn.XLOOKUP(Tabla15[[#This Row],[cedula]],Tabla8[Numero Documento],Tabla8[Lugar Funciones Codigo])</f>
        <v>01.83.00.00.11.02.02</v>
      </c>
      <c r="T412">
        <v>27</v>
      </c>
    </row>
    <row r="413" spans="1:20" hidden="1">
      <c r="A413" s="56" t="s">
        <v>2522</v>
      </c>
      <c r="B413" s="56" t="s">
        <v>1887</v>
      </c>
      <c r="C413" s="56" t="s">
        <v>2552</v>
      </c>
      <c r="D413" s="56" t="str">
        <f>Tabla15[[#This Row],[cedula]]&amp;Tabla15[[#This Row],[prog]]&amp;LEFT(Tabla15[[#This Row],[TIPO]],3)</f>
        <v>0011644095901FIJ</v>
      </c>
      <c r="E413" s="56" t="str">
        <f>_xlfn.XLOOKUP(Tabla15[[#This Row],[cedula]],Tabla8[Numero Documento],Tabla8[Empleado])</f>
        <v>KERLIN VENTURA REYES</v>
      </c>
      <c r="F413" s="56" t="str">
        <f>_xlfn.XLOOKUP(Tabla15[[#This Row],[cedula]],Tabla8[Numero Documento],Tabla8[Cargo])</f>
        <v>AYUDANTE DE MANTENIMIENTO</v>
      </c>
      <c r="G413" s="56" t="str">
        <f>_xlfn.XLOOKUP(Tabla15[[#This Row],[cedula]],Tabla8[Numero Documento],Tabla8[Lugar de Funciones])</f>
        <v>DIVISION DE MANTENIMIENTO</v>
      </c>
      <c r="H413" s="107" t="s">
        <v>11</v>
      </c>
      <c r="I413" s="78">
        <f>_xlfn.XLOOKUP(Tabla15[[#This Row],[cedula]],TCARRERA[CEDULA],TCARRERA[CATEGORIA DEL SERVIDOR],0)</f>
        <v>0</v>
      </c>
      <c r="J4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6" t="str">
        <f>IF(ISTEXT(Tabla15[[#This Row],[CARRERA]]),Tabla15[[#This Row],[CARRERA]],Tabla15[[#This Row],[STATUS_01]])</f>
        <v>ESTATUTO SIMPLIFICADO</v>
      </c>
      <c r="L413" s="72">
        <v>20000</v>
      </c>
      <c r="M413" s="75">
        <v>0</v>
      </c>
      <c r="N413" s="72">
        <v>608</v>
      </c>
      <c r="O413" s="72">
        <v>574</v>
      </c>
      <c r="P413" s="33">
        <f>Tabla15[[#This Row],[sbruto]]-Tabla15[[#This Row],[ISR]]-Tabla15[[#This Row],[SFS]]-Tabla15[[#This Row],[AFP]]-Tabla15[[#This Row],[sneto]]</f>
        <v>25</v>
      </c>
      <c r="Q413" s="33">
        <v>18793</v>
      </c>
      <c r="R413" s="56" t="str">
        <f>_xlfn.XLOOKUP(Tabla15[[#This Row],[cedula]],Tabla8[Numero Documento],Tabla8[Gen])</f>
        <v>M</v>
      </c>
      <c r="S413" s="56" t="str">
        <f>_xlfn.XLOOKUP(Tabla15[[#This Row],[cedula]],Tabla8[Numero Documento],Tabla8[Lugar Funciones Codigo])</f>
        <v>01.83.00.00.11.02.02</v>
      </c>
      <c r="T413">
        <v>200</v>
      </c>
    </row>
    <row r="414" spans="1:20" hidden="1">
      <c r="A414" s="56" t="s">
        <v>2522</v>
      </c>
      <c r="B414" s="56" t="s">
        <v>1787</v>
      </c>
      <c r="C414" s="56" t="s">
        <v>2552</v>
      </c>
      <c r="D414" s="56" t="str">
        <f>Tabla15[[#This Row],[cedula]]&amp;Tabla15[[#This Row],[prog]]&amp;LEFT(Tabla15[[#This Row],[TIPO]],3)</f>
        <v>0010107597601FIJ</v>
      </c>
      <c r="E414" s="56" t="str">
        <f>_xlfn.XLOOKUP(Tabla15[[#This Row],[cedula]],Tabla8[Numero Documento],Tabla8[Empleado])</f>
        <v>CARLOS MIGUEL SOSA ALMONTE</v>
      </c>
      <c r="F414" s="56" t="str">
        <f>_xlfn.XLOOKUP(Tabla15[[#This Row],[cedula]],Tabla8[Numero Documento],Tabla8[Cargo])</f>
        <v>SUPERVISOR (A) MAYORDOMIA</v>
      </c>
      <c r="G414" s="56" t="str">
        <f>_xlfn.XLOOKUP(Tabla15[[#This Row],[cedula]],Tabla8[Numero Documento],Tabla8[Lugar de Funciones])</f>
        <v>DIVISION DE MAYORDOMIA</v>
      </c>
      <c r="H414" s="107" t="s">
        <v>11</v>
      </c>
      <c r="I414" s="78">
        <f>_xlfn.XLOOKUP(Tabla15[[#This Row],[cedula]],TCARRERA[CEDULA],TCARRERA[CATEGORIA DEL SERVIDOR],0)</f>
        <v>0</v>
      </c>
      <c r="J4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6" t="str">
        <f>IF(ISTEXT(Tabla15[[#This Row],[CARRERA]]),Tabla15[[#This Row],[CARRERA]],Tabla15[[#This Row],[STATUS_01]])</f>
        <v>FIJO</v>
      </c>
      <c r="L414" s="72">
        <v>35000</v>
      </c>
      <c r="M414" s="76">
        <v>0</v>
      </c>
      <c r="N414" s="72">
        <v>1064</v>
      </c>
      <c r="O414" s="72">
        <v>1004.5</v>
      </c>
      <c r="P414" s="33">
        <f>Tabla15[[#This Row],[sbruto]]-Tabla15[[#This Row],[ISR]]-Tabla15[[#This Row],[SFS]]-Tabla15[[#This Row],[AFP]]-Tabla15[[#This Row],[sneto]]</f>
        <v>15947.259999999998</v>
      </c>
      <c r="Q414" s="33">
        <v>16984.240000000002</v>
      </c>
      <c r="R414" s="56" t="str">
        <f>_xlfn.XLOOKUP(Tabla15[[#This Row],[cedula]],Tabla8[Numero Documento],Tabla8[Gen])</f>
        <v>M</v>
      </c>
      <c r="S414" s="56" t="str">
        <f>_xlfn.XLOOKUP(Tabla15[[#This Row],[cedula]],Tabla8[Numero Documento],Tabla8[Lugar Funciones Codigo])</f>
        <v>01.83.00.00.11.02.03</v>
      </c>
      <c r="T414">
        <v>51</v>
      </c>
    </row>
    <row r="415" spans="1:20" hidden="1">
      <c r="A415" s="56" t="s">
        <v>2522</v>
      </c>
      <c r="B415" s="56" t="s">
        <v>1145</v>
      </c>
      <c r="C415" s="56" t="s">
        <v>2552</v>
      </c>
      <c r="D415" s="56" t="str">
        <f>Tabla15[[#This Row],[cedula]]&amp;Tabla15[[#This Row],[prog]]&amp;LEFT(Tabla15[[#This Row],[TIPO]],3)</f>
        <v>0010802971101FIJ</v>
      </c>
      <c r="E415" s="56" t="str">
        <f>_xlfn.XLOOKUP(Tabla15[[#This Row],[cedula]],Tabla8[Numero Documento],Tabla8[Empleado])</f>
        <v>MARIO DE LA CRUZ DE LA CRUZ</v>
      </c>
      <c r="F415" s="56" t="str">
        <f>_xlfn.XLOOKUP(Tabla15[[#This Row],[cedula]],Tabla8[Numero Documento],Tabla8[Cargo])</f>
        <v>AYUDANTE DE MANTENIMIENTO</v>
      </c>
      <c r="G415" s="56" t="str">
        <f>_xlfn.XLOOKUP(Tabla15[[#This Row],[cedula]],Tabla8[Numero Documento],Tabla8[Lugar de Funciones])</f>
        <v>DIVISION DE MAYORDOMIA</v>
      </c>
      <c r="H415" s="107" t="s">
        <v>11</v>
      </c>
      <c r="I415" s="78" t="str">
        <f>_xlfn.XLOOKUP(Tabla15[[#This Row],[cedula]],TCARRERA[CEDULA],TCARRERA[CATEGORIA DEL SERVIDOR],0)</f>
        <v>CARRERA ADMINISTRATIVA</v>
      </c>
      <c r="J4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6" t="str">
        <f>IF(ISTEXT(Tabla15[[#This Row],[CARRERA]]),Tabla15[[#This Row],[CARRERA]],Tabla15[[#This Row],[STATUS_01]])</f>
        <v>CARRERA ADMINISTRATIVA</v>
      </c>
      <c r="L415" s="72">
        <v>25000</v>
      </c>
      <c r="M415" s="75">
        <v>0</v>
      </c>
      <c r="N415" s="72">
        <v>760</v>
      </c>
      <c r="O415" s="72">
        <v>717.5</v>
      </c>
      <c r="P415" s="33">
        <f>Tabla15[[#This Row],[sbruto]]-Tabla15[[#This Row],[ISR]]-Tabla15[[#This Row],[SFS]]-Tabla15[[#This Row],[AFP]]-Tabla15[[#This Row],[sneto]]</f>
        <v>11878.61</v>
      </c>
      <c r="Q415" s="33">
        <v>11643.89</v>
      </c>
      <c r="R415" s="56" t="str">
        <f>_xlfn.XLOOKUP(Tabla15[[#This Row],[cedula]],Tabla8[Numero Documento],Tabla8[Gen])</f>
        <v>M</v>
      </c>
      <c r="S415" s="56" t="str">
        <f>_xlfn.XLOOKUP(Tabla15[[#This Row],[cedula]],Tabla8[Numero Documento],Tabla8[Lugar Funciones Codigo])</f>
        <v>01.83.00.00.11.02.03</v>
      </c>
      <c r="T415">
        <v>248</v>
      </c>
    </row>
    <row r="416" spans="1:20" hidden="1">
      <c r="A416" s="56" t="s">
        <v>2522</v>
      </c>
      <c r="B416" s="56" t="s">
        <v>1152</v>
      </c>
      <c r="C416" s="56" t="s">
        <v>2552</v>
      </c>
      <c r="D416" s="56" t="str">
        <f>Tabla15[[#This Row],[cedula]]&amp;Tabla15[[#This Row],[prog]]&amp;LEFT(Tabla15[[#This Row],[TIPO]],3)</f>
        <v>0010155185101FIJ</v>
      </c>
      <c r="E416" s="56" t="str">
        <f>_xlfn.XLOOKUP(Tabla15[[#This Row],[cedula]],Tabla8[Numero Documento],Tabla8[Empleado])</f>
        <v>MOISES CASTILLO TAVAREZ</v>
      </c>
      <c r="F416" s="56" t="str">
        <f>_xlfn.XLOOKUP(Tabla15[[#This Row],[cedula]],Tabla8[Numero Documento],Tabla8[Cargo])</f>
        <v>JARDINERO (A)</v>
      </c>
      <c r="G416" s="56" t="str">
        <f>_xlfn.XLOOKUP(Tabla15[[#This Row],[cedula]],Tabla8[Numero Documento],Tabla8[Lugar de Funciones])</f>
        <v>DIVISION DE MAYORDOMIA</v>
      </c>
      <c r="H416" s="107" t="s">
        <v>11</v>
      </c>
      <c r="I416" s="78" t="str">
        <f>_xlfn.XLOOKUP(Tabla15[[#This Row],[cedula]],TCARRERA[CEDULA],TCARRERA[CATEGORIA DEL SERVIDOR],0)</f>
        <v>CARRERA ADMINISTRATIVA</v>
      </c>
      <c r="J4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6" t="str">
        <f>IF(ISTEXT(Tabla15[[#This Row],[CARRERA]]),Tabla15[[#This Row],[CARRERA]],Tabla15[[#This Row],[STATUS_01]])</f>
        <v>CARRERA ADMINISTRATIVA</v>
      </c>
      <c r="L416" s="72">
        <v>22000</v>
      </c>
      <c r="M416" s="76">
        <v>0</v>
      </c>
      <c r="N416" s="72">
        <v>668.8</v>
      </c>
      <c r="O416" s="72">
        <v>631.4</v>
      </c>
      <c r="P416" s="33">
        <f>Tabla15[[#This Row],[sbruto]]-Tabla15[[#This Row],[ISR]]-Tabla15[[#This Row],[SFS]]-Tabla15[[#This Row],[AFP]]-Tabla15[[#This Row],[sneto]]</f>
        <v>7808.58</v>
      </c>
      <c r="Q416" s="33">
        <v>12891.22</v>
      </c>
      <c r="R416" s="56" t="str">
        <f>_xlfn.XLOOKUP(Tabla15[[#This Row],[cedula]],Tabla8[Numero Documento],Tabla8[Gen])</f>
        <v>M</v>
      </c>
      <c r="S416" s="56" t="str">
        <f>_xlfn.XLOOKUP(Tabla15[[#This Row],[cedula]],Tabla8[Numero Documento],Tabla8[Lugar Funciones Codigo])</f>
        <v>01.83.00.00.11.02.03</v>
      </c>
      <c r="T416">
        <v>270</v>
      </c>
    </row>
    <row r="417" spans="1:20" hidden="1">
      <c r="A417" s="56" t="s">
        <v>2522</v>
      </c>
      <c r="B417" s="56" t="s">
        <v>1941</v>
      </c>
      <c r="C417" s="56" t="s">
        <v>2552</v>
      </c>
      <c r="D417" s="56" t="str">
        <f>Tabla15[[#This Row],[cedula]]&amp;Tabla15[[#This Row],[prog]]&amp;LEFT(Tabla15[[#This Row],[TIPO]],3)</f>
        <v>0130038382301FIJ</v>
      </c>
      <c r="E417" s="56" t="str">
        <f>_xlfn.XLOOKUP(Tabla15[[#This Row],[cedula]],Tabla8[Numero Documento],Tabla8[Empleado])</f>
        <v>PEDRO PABLO VELAZQUEZ CALDERON</v>
      </c>
      <c r="F417" s="56" t="str">
        <f>_xlfn.XLOOKUP(Tabla15[[#This Row],[cedula]],Tabla8[Numero Documento],Tabla8[Cargo])</f>
        <v>JARDINERO (A)</v>
      </c>
      <c r="G417" s="56" t="str">
        <f>_xlfn.XLOOKUP(Tabla15[[#This Row],[cedula]],Tabla8[Numero Documento],Tabla8[Lugar de Funciones])</f>
        <v>DIVISION DE MAYORDOMIA</v>
      </c>
      <c r="H417" s="107" t="s">
        <v>11</v>
      </c>
      <c r="I417" s="78">
        <f>_xlfn.XLOOKUP(Tabla15[[#This Row],[cedula]],TCARRERA[CEDULA],TCARRERA[CATEGORIA DEL SERVIDOR],0)</f>
        <v>0</v>
      </c>
      <c r="J4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6" t="str">
        <f>IF(ISTEXT(Tabla15[[#This Row],[CARRERA]]),Tabla15[[#This Row],[CARRERA]],Tabla15[[#This Row],[STATUS_01]])</f>
        <v>ESTATUTO SIMPLIFICADO</v>
      </c>
      <c r="L417" s="72">
        <v>22000</v>
      </c>
      <c r="M417" s="76">
        <v>0</v>
      </c>
      <c r="N417" s="72">
        <v>668.8</v>
      </c>
      <c r="O417" s="72">
        <v>631.4</v>
      </c>
      <c r="P417" s="33">
        <f>Tabla15[[#This Row],[sbruto]]-Tabla15[[#This Row],[ISR]]-Tabla15[[#This Row],[SFS]]-Tabla15[[#This Row],[AFP]]-Tabla15[[#This Row],[sneto]]</f>
        <v>1071</v>
      </c>
      <c r="Q417" s="33">
        <v>19628.8</v>
      </c>
      <c r="R417" s="56" t="str">
        <f>_xlfn.XLOOKUP(Tabla15[[#This Row],[cedula]],Tabla8[Numero Documento],Tabla8[Gen])</f>
        <v>M</v>
      </c>
      <c r="S417" s="56" t="str">
        <f>_xlfn.XLOOKUP(Tabla15[[#This Row],[cedula]],Tabla8[Numero Documento],Tabla8[Lugar Funciones Codigo])</f>
        <v>01.83.00.00.11.02.03</v>
      </c>
      <c r="T417">
        <v>297</v>
      </c>
    </row>
    <row r="418" spans="1:20" hidden="1">
      <c r="A418" s="56" t="s">
        <v>2522</v>
      </c>
      <c r="B418" s="56" t="s">
        <v>1169</v>
      </c>
      <c r="C418" s="56" t="s">
        <v>2552</v>
      </c>
      <c r="D418" s="56" t="str">
        <f>Tabla15[[#This Row],[cedula]]&amp;Tabla15[[#This Row],[prog]]&amp;LEFT(Tabla15[[#This Row],[TIPO]],3)</f>
        <v>0010037033701FIJ</v>
      </c>
      <c r="E418" s="56" t="str">
        <f>_xlfn.XLOOKUP(Tabla15[[#This Row],[cedula]],Tabla8[Numero Documento],Tabla8[Empleado])</f>
        <v>SONIA MERCEDES GUZMAN ACOSTA</v>
      </c>
      <c r="F418" s="56" t="str">
        <f>_xlfn.XLOOKUP(Tabla15[[#This Row],[cedula]],Tabla8[Numero Documento],Tabla8[Cargo])</f>
        <v>CONSERJE</v>
      </c>
      <c r="G418" s="56" t="str">
        <f>_xlfn.XLOOKUP(Tabla15[[#This Row],[cedula]],Tabla8[Numero Documento],Tabla8[Lugar de Funciones])</f>
        <v>DIVISION DE MAYORDOMIA</v>
      </c>
      <c r="H418" s="107" t="s">
        <v>11</v>
      </c>
      <c r="I418" s="78" t="str">
        <f>_xlfn.XLOOKUP(Tabla15[[#This Row],[cedula]],TCARRERA[CEDULA],TCARRERA[CATEGORIA DEL SERVIDOR],0)</f>
        <v>CARRERA ADMINISTRATIVA</v>
      </c>
      <c r="J4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6" t="str">
        <f>IF(ISTEXT(Tabla15[[#This Row],[CARRERA]]),Tabla15[[#This Row],[CARRERA]],Tabla15[[#This Row],[STATUS_01]])</f>
        <v>CARRERA ADMINISTRATIVA</v>
      </c>
      <c r="L418" s="72">
        <v>22000</v>
      </c>
      <c r="M418" s="76">
        <v>0</v>
      </c>
      <c r="N418" s="72">
        <v>668.8</v>
      </c>
      <c r="O418" s="72">
        <v>631.4</v>
      </c>
      <c r="P418" s="33">
        <f>Tabla15[[#This Row],[sbruto]]-Tabla15[[#This Row],[ISR]]-Tabla15[[#This Row],[SFS]]-Tabla15[[#This Row],[AFP]]-Tabla15[[#This Row],[sneto]]</f>
        <v>14424.289999999999</v>
      </c>
      <c r="Q418" s="33">
        <v>6275.51</v>
      </c>
      <c r="R418" s="56" t="str">
        <f>_xlfn.XLOOKUP(Tabla15[[#This Row],[cedula]],Tabla8[Numero Documento],Tabla8[Gen])</f>
        <v>M</v>
      </c>
      <c r="S418" s="56" t="str">
        <f>_xlfn.XLOOKUP(Tabla15[[#This Row],[cedula]],Tabla8[Numero Documento],Tabla8[Lugar Funciones Codigo])</f>
        <v>01.83.00.00.11.02.03</v>
      </c>
      <c r="T418">
        <v>344</v>
      </c>
    </row>
    <row r="419" spans="1:20" hidden="1">
      <c r="A419" s="56" t="s">
        <v>2522</v>
      </c>
      <c r="B419" s="56" t="s">
        <v>1795</v>
      </c>
      <c r="C419" s="56" t="s">
        <v>2552</v>
      </c>
      <c r="D419" s="56" t="str">
        <f>Tabla15[[#This Row],[cedula]]&amp;Tabla15[[#This Row],[prog]]&amp;LEFT(Tabla15[[#This Row],[TIPO]],3)</f>
        <v>0011541568901FIJ</v>
      </c>
      <c r="E419" s="56" t="str">
        <f>_xlfn.XLOOKUP(Tabla15[[#This Row],[cedula]],Tabla8[Numero Documento],Tabla8[Empleado])</f>
        <v>CONFESORA MORENO BELTRAN</v>
      </c>
      <c r="F419" s="56" t="str">
        <f>_xlfn.XLOOKUP(Tabla15[[#This Row],[cedula]],Tabla8[Numero Documento],Tabla8[Cargo])</f>
        <v>CONSERJE</v>
      </c>
      <c r="G419" s="56" t="str">
        <f>_xlfn.XLOOKUP(Tabla15[[#This Row],[cedula]],Tabla8[Numero Documento],Tabla8[Lugar de Funciones])</f>
        <v>DIVISION DE MAYORDOMIA</v>
      </c>
      <c r="H419" s="107" t="s">
        <v>11</v>
      </c>
      <c r="I419" s="78">
        <f>_xlfn.XLOOKUP(Tabla15[[#This Row],[cedula]],TCARRERA[CEDULA],TCARRERA[CATEGORIA DEL SERVIDOR],0)</f>
        <v>0</v>
      </c>
      <c r="J4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6" t="str">
        <f>IF(ISTEXT(Tabla15[[#This Row],[CARRERA]]),Tabla15[[#This Row],[CARRERA]],Tabla15[[#This Row],[STATUS_01]])</f>
        <v>ESTATUTO SIMPLIFICADO</v>
      </c>
      <c r="L419" s="72">
        <v>20000</v>
      </c>
      <c r="M419" s="76">
        <v>0</v>
      </c>
      <c r="N419" s="72">
        <v>608</v>
      </c>
      <c r="O419" s="72">
        <v>574</v>
      </c>
      <c r="P419" s="33">
        <f>Tabla15[[#This Row],[sbruto]]-Tabla15[[#This Row],[ISR]]-Tabla15[[#This Row],[SFS]]-Tabla15[[#This Row],[AFP]]-Tabla15[[#This Row],[sneto]]</f>
        <v>12863.869999999999</v>
      </c>
      <c r="Q419" s="33">
        <v>5954.13</v>
      </c>
      <c r="R419" s="56" t="str">
        <f>_xlfn.XLOOKUP(Tabla15[[#This Row],[cedula]],Tabla8[Numero Documento],Tabla8[Gen])</f>
        <v>F</v>
      </c>
      <c r="S419" s="56" t="str">
        <f>_xlfn.XLOOKUP(Tabla15[[#This Row],[cedula]],Tabla8[Numero Documento],Tabla8[Lugar Funciones Codigo])</f>
        <v>01.83.00.00.11.02.03</v>
      </c>
      <c r="T419">
        <v>64</v>
      </c>
    </row>
    <row r="420" spans="1:20" hidden="1">
      <c r="A420" s="56" t="s">
        <v>2522</v>
      </c>
      <c r="B420" s="56" t="s">
        <v>1112</v>
      </c>
      <c r="C420" s="56" t="s">
        <v>2552</v>
      </c>
      <c r="D420" s="56" t="str">
        <f>Tabla15[[#This Row],[cedula]]&amp;Tabla15[[#This Row],[prog]]&amp;LEFT(Tabla15[[#This Row],[TIPO]],3)</f>
        <v>0010352890701FIJ</v>
      </c>
      <c r="E420" s="56" t="str">
        <f>_xlfn.XLOOKUP(Tabla15[[#This Row],[cedula]],Tabla8[Numero Documento],Tabla8[Empleado])</f>
        <v>ELBA MARIA MONTERO FLORIAN</v>
      </c>
      <c r="F420" s="56" t="str">
        <f>_xlfn.XLOOKUP(Tabla15[[#This Row],[cedula]],Tabla8[Numero Documento],Tabla8[Cargo])</f>
        <v>CONSERJE</v>
      </c>
      <c r="G420" s="56" t="str">
        <f>_xlfn.XLOOKUP(Tabla15[[#This Row],[cedula]],Tabla8[Numero Documento],Tabla8[Lugar de Funciones])</f>
        <v>DIVISION DE MAYORDOMIA</v>
      </c>
      <c r="H420" s="107" t="s">
        <v>11</v>
      </c>
      <c r="I420" s="78" t="str">
        <f>_xlfn.XLOOKUP(Tabla15[[#This Row],[cedula]],TCARRERA[CEDULA],TCARRERA[CATEGORIA DEL SERVIDOR],0)</f>
        <v>CARRERA ADMINISTRATIVA</v>
      </c>
      <c r="J4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6" t="str">
        <f>IF(ISTEXT(Tabla15[[#This Row],[CARRERA]]),Tabla15[[#This Row],[CARRERA]],Tabla15[[#This Row],[STATUS_01]])</f>
        <v>CARRERA ADMINISTRATIVA</v>
      </c>
      <c r="L420" s="72">
        <v>20000</v>
      </c>
      <c r="M420" s="76">
        <v>0</v>
      </c>
      <c r="N420" s="72">
        <v>608</v>
      </c>
      <c r="O420" s="72">
        <v>574</v>
      </c>
      <c r="P420" s="33">
        <f>Tabla15[[#This Row],[sbruto]]-Tabla15[[#This Row],[ISR]]-Tabla15[[#This Row],[SFS]]-Tabla15[[#This Row],[AFP]]-Tabla15[[#This Row],[sneto]]</f>
        <v>10177.219999999999</v>
      </c>
      <c r="Q420" s="33">
        <v>8640.7800000000007</v>
      </c>
      <c r="R420" s="56" t="str">
        <f>_xlfn.XLOOKUP(Tabla15[[#This Row],[cedula]],Tabla8[Numero Documento],Tabla8[Gen])</f>
        <v>F</v>
      </c>
      <c r="S420" s="56" t="str">
        <f>_xlfn.XLOOKUP(Tabla15[[#This Row],[cedula]],Tabla8[Numero Documento],Tabla8[Lugar Funciones Codigo])</f>
        <v>01.83.00.00.11.02.03</v>
      </c>
      <c r="T420">
        <v>92</v>
      </c>
    </row>
    <row r="421" spans="1:20" hidden="1">
      <c r="A421" s="56" t="s">
        <v>2522</v>
      </c>
      <c r="B421" s="56" t="s">
        <v>1848</v>
      </c>
      <c r="C421" s="56" t="s">
        <v>2552</v>
      </c>
      <c r="D421" s="56" t="str">
        <f>Tabla15[[#This Row],[cedula]]&amp;Tabla15[[#This Row],[prog]]&amp;LEFT(Tabla15[[#This Row],[TIPO]],3)</f>
        <v>0200009165801FIJ</v>
      </c>
      <c r="E421" s="56" t="str">
        <f>_xlfn.XLOOKUP(Tabla15[[#This Row],[cedula]],Tabla8[Numero Documento],Tabla8[Empleado])</f>
        <v>GUSTAVO FLRORIAN SEIS</v>
      </c>
      <c r="F421" s="56" t="str">
        <f>_xlfn.XLOOKUP(Tabla15[[#This Row],[cedula]],Tabla8[Numero Documento],Tabla8[Cargo])</f>
        <v>CONSERJE</v>
      </c>
      <c r="G421" s="56" t="str">
        <f>_xlfn.XLOOKUP(Tabla15[[#This Row],[cedula]],Tabla8[Numero Documento],Tabla8[Lugar de Funciones])</f>
        <v>DIVISION DE MAYORDOMIA</v>
      </c>
      <c r="H421" s="107" t="s">
        <v>11</v>
      </c>
      <c r="I421" s="78">
        <f>_xlfn.XLOOKUP(Tabla15[[#This Row],[cedula]],TCARRERA[CEDULA],TCARRERA[CATEGORIA DEL SERVIDOR],0)</f>
        <v>0</v>
      </c>
      <c r="J4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6" t="str">
        <f>IF(ISTEXT(Tabla15[[#This Row],[CARRERA]]),Tabla15[[#This Row],[CARRERA]],Tabla15[[#This Row],[STATUS_01]])</f>
        <v>ESTATUTO SIMPLIFICADO</v>
      </c>
      <c r="L421" s="72">
        <v>20000</v>
      </c>
      <c r="M421" s="73">
        <v>0</v>
      </c>
      <c r="N421" s="72">
        <v>608</v>
      </c>
      <c r="O421" s="72">
        <v>574</v>
      </c>
      <c r="P421" s="33">
        <f>Tabla15[[#This Row],[sbruto]]-Tabla15[[#This Row],[ISR]]-Tabla15[[#This Row],[SFS]]-Tabla15[[#This Row],[AFP]]-Tabla15[[#This Row],[sneto]]</f>
        <v>9405.67</v>
      </c>
      <c r="Q421" s="33">
        <v>9412.33</v>
      </c>
      <c r="R421" s="56" t="str">
        <f>_xlfn.XLOOKUP(Tabla15[[#This Row],[cedula]],Tabla8[Numero Documento],Tabla8[Gen])</f>
        <v>M</v>
      </c>
      <c r="S421" s="56" t="str">
        <f>_xlfn.XLOOKUP(Tabla15[[#This Row],[cedula]],Tabla8[Numero Documento],Tabla8[Lugar Funciones Codigo])</f>
        <v>01.83.00.00.11.02.03</v>
      </c>
      <c r="T421">
        <v>142</v>
      </c>
    </row>
    <row r="422" spans="1:20" hidden="1">
      <c r="A422" s="56" t="s">
        <v>2522</v>
      </c>
      <c r="B422" s="56" t="s">
        <v>1857</v>
      </c>
      <c r="C422" s="56" t="s">
        <v>2552</v>
      </c>
      <c r="D422" s="56" t="str">
        <f>Tabla15[[#This Row],[cedula]]&amp;Tabla15[[#This Row],[prog]]&amp;LEFT(Tabla15[[#This Row],[TIPO]],3)</f>
        <v>0011887168001FIJ</v>
      </c>
      <c r="E422" s="56" t="str">
        <f>_xlfn.XLOOKUP(Tabla15[[#This Row],[cedula]],Tabla8[Numero Documento],Tabla8[Empleado])</f>
        <v>JESUS REYNALDO RODRIGUEZ MOYA</v>
      </c>
      <c r="F422" s="56" t="str">
        <f>_xlfn.XLOOKUP(Tabla15[[#This Row],[cedula]],Tabla8[Numero Documento],Tabla8[Cargo])</f>
        <v>JARDINERO (A)</v>
      </c>
      <c r="G422" s="56" t="str">
        <f>_xlfn.XLOOKUP(Tabla15[[#This Row],[cedula]],Tabla8[Numero Documento],Tabla8[Lugar de Funciones])</f>
        <v>DIVISION DE MAYORDOMIA</v>
      </c>
      <c r="H422" s="107" t="s">
        <v>11</v>
      </c>
      <c r="I422" s="78">
        <f>_xlfn.XLOOKUP(Tabla15[[#This Row],[cedula]],TCARRERA[CEDULA],TCARRERA[CATEGORIA DEL SERVIDOR],0)</f>
        <v>0</v>
      </c>
      <c r="J4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6" t="str">
        <f>IF(ISTEXT(Tabla15[[#This Row],[CARRERA]]),Tabla15[[#This Row],[CARRERA]],Tabla15[[#This Row],[STATUS_01]])</f>
        <v>ESTATUTO SIMPLIFICADO</v>
      </c>
      <c r="L422" s="72">
        <v>20000</v>
      </c>
      <c r="M422" s="76">
        <v>0</v>
      </c>
      <c r="N422" s="75">
        <v>608</v>
      </c>
      <c r="O422" s="75">
        <v>574</v>
      </c>
      <c r="P422" s="33">
        <f>Tabla15[[#This Row],[sbruto]]-Tabla15[[#This Row],[ISR]]-Tabla15[[#This Row],[SFS]]-Tabla15[[#This Row],[AFP]]-Tabla15[[#This Row],[sneto]]</f>
        <v>14883.83</v>
      </c>
      <c r="Q422" s="33">
        <v>3934.17</v>
      </c>
      <c r="R422" s="56" t="str">
        <f>_xlfn.XLOOKUP(Tabla15[[#This Row],[cedula]],Tabla8[Numero Documento],Tabla8[Gen])</f>
        <v>M</v>
      </c>
      <c r="S422" s="56" t="str">
        <f>_xlfn.XLOOKUP(Tabla15[[#This Row],[cedula]],Tabla8[Numero Documento],Tabla8[Lugar Funciones Codigo])</f>
        <v>01.83.00.00.11.02.03</v>
      </c>
      <c r="T422">
        <v>157</v>
      </c>
    </row>
    <row r="423" spans="1:20" hidden="1">
      <c r="A423" s="56" t="s">
        <v>2522</v>
      </c>
      <c r="B423" s="56" t="s">
        <v>1905</v>
      </c>
      <c r="C423" s="56" t="s">
        <v>2552</v>
      </c>
      <c r="D423" s="56" t="str">
        <f>Tabla15[[#This Row],[cedula]]&amp;Tabla15[[#This Row],[prog]]&amp;LEFT(Tabla15[[#This Row],[TIPO]],3)</f>
        <v>0010264807801FIJ</v>
      </c>
      <c r="E423" s="56" t="str">
        <f>_xlfn.XLOOKUP(Tabla15[[#This Row],[cedula]],Tabla8[Numero Documento],Tabla8[Empleado])</f>
        <v>MARCELINA BUSI BERROA</v>
      </c>
      <c r="F423" s="56" t="str">
        <f>_xlfn.XLOOKUP(Tabla15[[#This Row],[cedula]],Tabla8[Numero Documento],Tabla8[Cargo])</f>
        <v>CONSERJE</v>
      </c>
      <c r="G423" s="56" t="str">
        <f>_xlfn.XLOOKUP(Tabla15[[#This Row],[cedula]],Tabla8[Numero Documento],Tabla8[Lugar de Funciones])</f>
        <v>DIVISION DE MAYORDOMIA</v>
      </c>
      <c r="H423" s="107" t="s">
        <v>11</v>
      </c>
      <c r="I423" s="78">
        <f>_xlfn.XLOOKUP(Tabla15[[#This Row],[cedula]],TCARRERA[CEDULA],TCARRERA[CATEGORIA DEL SERVIDOR],0)</f>
        <v>0</v>
      </c>
      <c r="J4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6" t="str">
        <f>IF(ISTEXT(Tabla15[[#This Row],[CARRERA]]),Tabla15[[#This Row],[CARRERA]],Tabla15[[#This Row],[STATUS_01]])</f>
        <v>ESTATUTO SIMPLIFICADO</v>
      </c>
      <c r="L423" s="72">
        <v>20000</v>
      </c>
      <c r="M423" s="76">
        <v>0</v>
      </c>
      <c r="N423" s="72">
        <v>608</v>
      </c>
      <c r="O423" s="72">
        <v>574</v>
      </c>
      <c r="P423" s="33">
        <f>Tabla15[[#This Row],[sbruto]]-Tabla15[[#This Row],[ISR]]-Tabla15[[#This Row],[SFS]]-Tabla15[[#This Row],[AFP]]-Tabla15[[#This Row],[sneto]]</f>
        <v>8609.7900000000009</v>
      </c>
      <c r="Q423" s="33">
        <v>10208.209999999999</v>
      </c>
      <c r="R423" s="56" t="str">
        <f>_xlfn.XLOOKUP(Tabla15[[#This Row],[cedula]],Tabla8[Numero Documento],Tabla8[Gen])</f>
        <v>F</v>
      </c>
      <c r="S423" s="56" t="str">
        <f>_xlfn.XLOOKUP(Tabla15[[#This Row],[cedula]],Tabla8[Numero Documento],Tabla8[Lugar Funciones Codigo])</f>
        <v>01.83.00.00.11.02.03</v>
      </c>
      <c r="T423">
        <v>235</v>
      </c>
    </row>
    <row r="424" spans="1:20" hidden="1">
      <c r="A424" s="56" t="s">
        <v>2522</v>
      </c>
      <c r="B424" s="56" t="s">
        <v>1142</v>
      </c>
      <c r="C424" s="56" t="s">
        <v>2552</v>
      </c>
      <c r="D424" s="56" t="str">
        <f>Tabla15[[#This Row],[cedula]]&amp;Tabla15[[#This Row],[prog]]&amp;LEFT(Tabla15[[#This Row],[TIPO]],3)</f>
        <v>0011767798901FIJ</v>
      </c>
      <c r="E424" s="56" t="str">
        <f>_xlfn.XLOOKUP(Tabla15[[#This Row],[cedula]],Tabla8[Numero Documento],Tabla8[Empleado])</f>
        <v>MARIA MERCEDES BAUTISTA SANCHEZ</v>
      </c>
      <c r="F424" s="56" t="str">
        <f>_xlfn.XLOOKUP(Tabla15[[#This Row],[cedula]],Tabla8[Numero Documento],Tabla8[Cargo])</f>
        <v>CONSERJE</v>
      </c>
      <c r="G424" s="56" t="str">
        <f>_xlfn.XLOOKUP(Tabla15[[#This Row],[cedula]],Tabla8[Numero Documento],Tabla8[Lugar de Funciones])</f>
        <v>DIVISION DE MAYORDOMIA</v>
      </c>
      <c r="H424" s="107" t="s">
        <v>11</v>
      </c>
      <c r="I424" s="78" t="str">
        <f>_xlfn.XLOOKUP(Tabla15[[#This Row],[cedula]],TCARRERA[CEDULA],TCARRERA[CATEGORIA DEL SERVIDOR],0)</f>
        <v>CARRERA ADMINISTRATIVA</v>
      </c>
      <c r="J4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6" t="str">
        <f>IF(ISTEXT(Tabla15[[#This Row],[CARRERA]]),Tabla15[[#This Row],[CARRERA]],Tabla15[[#This Row],[STATUS_01]])</f>
        <v>CARRERA ADMINISTRATIVA</v>
      </c>
      <c r="L424" s="72">
        <v>20000</v>
      </c>
      <c r="M424" s="76">
        <v>0</v>
      </c>
      <c r="N424" s="75">
        <v>608</v>
      </c>
      <c r="O424" s="75">
        <v>574</v>
      </c>
      <c r="P424" s="33">
        <f>Tabla15[[#This Row],[sbruto]]-Tabla15[[#This Row],[ISR]]-Tabla15[[#This Row],[SFS]]-Tabla15[[#This Row],[AFP]]-Tabla15[[#This Row],[sneto]]</f>
        <v>8741.48</v>
      </c>
      <c r="Q424" s="33">
        <v>10076.52</v>
      </c>
      <c r="R424" s="56" t="str">
        <f>_xlfn.XLOOKUP(Tabla15[[#This Row],[cedula]],Tabla8[Numero Documento],Tabla8[Gen])</f>
        <v>F</v>
      </c>
      <c r="S424" s="56" t="str">
        <f>_xlfn.XLOOKUP(Tabla15[[#This Row],[cedula]],Tabla8[Numero Documento],Tabla8[Lugar Funciones Codigo])</f>
        <v>01.83.00.00.11.02.03</v>
      </c>
      <c r="T424">
        <v>240</v>
      </c>
    </row>
    <row r="425" spans="1:20" hidden="1">
      <c r="A425" s="56" t="s">
        <v>2522</v>
      </c>
      <c r="B425" s="56" t="s">
        <v>1926</v>
      </c>
      <c r="C425" s="56" t="s">
        <v>2552</v>
      </c>
      <c r="D425" s="56" t="str">
        <f>Tabla15[[#This Row],[cedula]]&amp;Tabla15[[#This Row],[prog]]&amp;LEFT(Tabla15[[#This Row],[TIPO]],3)</f>
        <v>0010010460301FIJ</v>
      </c>
      <c r="E425" s="56" t="str">
        <f>_xlfn.XLOOKUP(Tabla15[[#This Row],[cedula]],Tabla8[Numero Documento],Tabla8[Empleado])</f>
        <v>NOEMI TORRE MERCEDES</v>
      </c>
      <c r="F425" s="56" t="str">
        <f>_xlfn.XLOOKUP(Tabla15[[#This Row],[cedula]],Tabla8[Numero Documento],Tabla8[Cargo])</f>
        <v>CONSERJE</v>
      </c>
      <c r="G425" s="56" t="str">
        <f>_xlfn.XLOOKUP(Tabla15[[#This Row],[cedula]],Tabla8[Numero Documento],Tabla8[Lugar de Funciones])</f>
        <v>DIVISION DE MAYORDOMIA</v>
      </c>
      <c r="H425" s="107" t="s">
        <v>11</v>
      </c>
      <c r="I425" s="78">
        <f>_xlfn.XLOOKUP(Tabla15[[#This Row],[cedula]],TCARRERA[CEDULA],TCARRERA[CATEGORIA DEL SERVIDOR],0)</f>
        <v>0</v>
      </c>
      <c r="J4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6" t="str">
        <f>IF(ISTEXT(Tabla15[[#This Row],[CARRERA]]),Tabla15[[#This Row],[CARRERA]],Tabla15[[#This Row],[STATUS_01]])</f>
        <v>ESTATUTO SIMPLIFICADO</v>
      </c>
      <c r="L425" s="72">
        <v>20000</v>
      </c>
      <c r="M425" s="76">
        <v>0</v>
      </c>
      <c r="N425" s="72">
        <v>608</v>
      </c>
      <c r="O425" s="72">
        <v>574</v>
      </c>
      <c r="P425" s="33">
        <f>Tabla15[[#This Row],[sbruto]]-Tabla15[[#This Row],[ISR]]-Tabla15[[#This Row],[SFS]]-Tabla15[[#This Row],[AFP]]-Tabla15[[#This Row],[sneto]]</f>
        <v>2985</v>
      </c>
      <c r="Q425" s="33">
        <v>15833</v>
      </c>
      <c r="R425" s="56" t="str">
        <f>_xlfn.XLOOKUP(Tabla15[[#This Row],[cedula]],Tabla8[Numero Documento],Tabla8[Gen])</f>
        <v>F</v>
      </c>
      <c r="S425" s="56" t="str">
        <f>_xlfn.XLOOKUP(Tabla15[[#This Row],[cedula]],Tabla8[Numero Documento],Tabla8[Lugar Funciones Codigo])</f>
        <v>01.83.00.00.11.02.03</v>
      </c>
      <c r="T425">
        <v>278</v>
      </c>
    </row>
    <row r="426" spans="1:20" hidden="1">
      <c r="A426" s="56" t="s">
        <v>2522</v>
      </c>
      <c r="B426" s="56" t="s">
        <v>2651</v>
      </c>
      <c r="C426" s="56" t="s">
        <v>2552</v>
      </c>
      <c r="D426" s="56" t="str">
        <f>Tabla15[[#This Row],[cedula]]&amp;Tabla15[[#This Row],[prog]]&amp;LEFT(Tabla15[[#This Row],[TIPO]],3)</f>
        <v>0011363972801FIJ</v>
      </c>
      <c r="E426" s="56" t="str">
        <f>_xlfn.XLOOKUP(Tabla15[[#This Row],[cedula]],Tabla8[Numero Documento],Tabla8[Empleado])</f>
        <v>BENITA CRUCEY CABRERA</v>
      </c>
      <c r="F426" s="56" t="str">
        <f>_xlfn.XLOOKUP(Tabla15[[#This Row],[cedula]],Tabla8[Numero Documento],Tabla8[Cargo])</f>
        <v>CONSERJE</v>
      </c>
      <c r="G426" s="56" t="str">
        <f>_xlfn.XLOOKUP(Tabla15[[#This Row],[cedula]],Tabla8[Numero Documento],Tabla8[Lugar de Funciones])</f>
        <v>DIVISION DE MAYORDOMIA</v>
      </c>
      <c r="H426" s="107" t="s">
        <v>11</v>
      </c>
      <c r="I426" s="78">
        <f>_xlfn.XLOOKUP(Tabla15[[#This Row],[cedula]],TCARRERA[CEDULA],TCARRERA[CATEGORIA DEL SERVIDOR],0)</f>
        <v>0</v>
      </c>
      <c r="J4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6" t="str">
        <f>IF(ISTEXT(Tabla15[[#This Row],[CARRERA]]),Tabla15[[#This Row],[CARRERA]],Tabla15[[#This Row],[STATUS_01]])</f>
        <v>ESTATUTO SIMPLIFICADO</v>
      </c>
      <c r="L426" s="72">
        <v>17000</v>
      </c>
      <c r="M426" s="76">
        <v>0</v>
      </c>
      <c r="N426" s="72">
        <v>516.79999999999995</v>
      </c>
      <c r="O426" s="72">
        <v>487.9</v>
      </c>
      <c r="P426" s="33">
        <f>Tabla15[[#This Row],[sbruto]]-Tabla15[[#This Row],[ISR]]-Tabla15[[#This Row],[SFS]]-Tabla15[[#This Row],[AFP]]-Tabla15[[#This Row],[sneto]]</f>
        <v>2091.0000000000018</v>
      </c>
      <c r="Q426" s="33">
        <v>13904.3</v>
      </c>
      <c r="R426" s="56" t="str">
        <f>_xlfn.XLOOKUP(Tabla15[[#This Row],[cedula]],Tabla8[Numero Documento],Tabla8[Gen])</f>
        <v>F</v>
      </c>
      <c r="S426" s="56" t="str">
        <f>_xlfn.XLOOKUP(Tabla15[[#This Row],[cedula]],Tabla8[Numero Documento],Tabla8[Lugar Funciones Codigo])</f>
        <v>01.83.00.00.11.02.03</v>
      </c>
      <c r="T426">
        <v>42</v>
      </c>
    </row>
    <row r="427" spans="1:20" hidden="1">
      <c r="A427" s="56" t="s">
        <v>2522</v>
      </c>
      <c r="B427" s="56" t="s">
        <v>2794</v>
      </c>
      <c r="C427" s="56" t="s">
        <v>2552</v>
      </c>
      <c r="D427" s="56" t="str">
        <f>Tabla15[[#This Row],[cedula]]&amp;Tabla15[[#This Row],[prog]]&amp;LEFT(Tabla15[[#This Row],[TIPO]],3)</f>
        <v>0011096857501FIJ</v>
      </c>
      <c r="E427" s="56" t="str">
        <f>_xlfn.XLOOKUP(Tabla15[[#This Row],[cedula]],Tabla8[Numero Documento],Tabla8[Empleado])</f>
        <v>LEDY ACOSTA FELIZ</v>
      </c>
      <c r="F427" s="56" t="str">
        <f>_xlfn.XLOOKUP(Tabla15[[#This Row],[cedula]],Tabla8[Numero Documento],Tabla8[Cargo])</f>
        <v>CONSERJE</v>
      </c>
      <c r="G427" s="56" t="str">
        <f>_xlfn.XLOOKUP(Tabla15[[#This Row],[cedula]],Tabla8[Numero Documento],Tabla8[Lugar de Funciones])</f>
        <v>DIVISION DE MAYORDOMIA</v>
      </c>
      <c r="H427" s="107" t="s">
        <v>11</v>
      </c>
      <c r="I427" s="78">
        <f>_xlfn.XLOOKUP(Tabla15[[#This Row],[cedula]],TCARRERA[CEDULA],TCARRERA[CATEGORIA DEL SERVIDOR],0)</f>
        <v>0</v>
      </c>
      <c r="J4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6" t="str">
        <f>IF(ISTEXT(Tabla15[[#This Row],[CARRERA]]),Tabla15[[#This Row],[CARRERA]],Tabla15[[#This Row],[STATUS_01]])</f>
        <v>ESTATUTO SIMPLIFICADO</v>
      </c>
      <c r="L427" s="72">
        <v>17000</v>
      </c>
      <c r="M427" s="76">
        <v>0</v>
      </c>
      <c r="N427" s="72">
        <v>516.79999999999995</v>
      </c>
      <c r="O427" s="72">
        <v>487.9</v>
      </c>
      <c r="P427" s="33">
        <f>Tabla15[[#This Row],[sbruto]]-Tabla15[[#This Row],[ISR]]-Tabla15[[#This Row],[SFS]]-Tabla15[[#This Row],[AFP]]-Tabla15[[#This Row],[sneto]]</f>
        <v>1571.0000000000018</v>
      </c>
      <c r="Q427" s="33">
        <v>14424.3</v>
      </c>
      <c r="R427" s="56" t="str">
        <f>_xlfn.XLOOKUP(Tabla15[[#This Row],[cedula]],Tabla8[Numero Documento],Tabla8[Gen])</f>
        <v>F</v>
      </c>
      <c r="S427" s="56" t="str">
        <f>_xlfn.XLOOKUP(Tabla15[[#This Row],[cedula]],Tabla8[Numero Documento],Tabla8[Lugar Funciones Codigo])</f>
        <v>01.83.00.00.11.02.03</v>
      </c>
      <c r="T427">
        <v>205</v>
      </c>
    </row>
    <row r="428" spans="1:20" hidden="1">
      <c r="A428" s="56" t="s">
        <v>2522</v>
      </c>
      <c r="B428" s="56" t="s">
        <v>2650</v>
      </c>
      <c r="C428" s="56" t="s">
        <v>2552</v>
      </c>
      <c r="D428" s="56" t="str">
        <f>Tabla15[[#This Row],[cedula]]&amp;Tabla15[[#This Row],[prog]]&amp;LEFT(Tabla15[[#This Row],[TIPO]],3)</f>
        <v>0010722691201FIJ</v>
      </c>
      <c r="E428" s="56" t="str">
        <f>_xlfn.XLOOKUP(Tabla15[[#This Row],[cedula]],Tabla8[Numero Documento],Tabla8[Empleado])</f>
        <v>PAULINA MOREL GRULLAR</v>
      </c>
      <c r="F428" s="56" t="str">
        <f>_xlfn.XLOOKUP(Tabla15[[#This Row],[cedula]],Tabla8[Numero Documento],Tabla8[Cargo])</f>
        <v>CONSERJE</v>
      </c>
      <c r="G428" s="56" t="str">
        <f>_xlfn.XLOOKUP(Tabla15[[#This Row],[cedula]],Tabla8[Numero Documento],Tabla8[Lugar de Funciones])</f>
        <v>DIVISION DE MAYORDOMIA</v>
      </c>
      <c r="H428" s="107" t="s">
        <v>11</v>
      </c>
      <c r="I428" s="78">
        <f>_xlfn.XLOOKUP(Tabla15[[#This Row],[cedula]],TCARRERA[CEDULA],TCARRERA[CATEGORIA DEL SERVIDOR],0)</f>
        <v>0</v>
      </c>
      <c r="J4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6" t="str">
        <f>IF(ISTEXT(Tabla15[[#This Row],[CARRERA]]),Tabla15[[#This Row],[CARRERA]],Tabla15[[#This Row],[STATUS_01]])</f>
        <v>ESTATUTO SIMPLIFICADO</v>
      </c>
      <c r="L428" s="72">
        <v>17000</v>
      </c>
      <c r="M428" s="74">
        <v>0</v>
      </c>
      <c r="N428" s="72">
        <v>516.79999999999995</v>
      </c>
      <c r="O428" s="72">
        <v>487.9</v>
      </c>
      <c r="P428" s="33">
        <f>Tabla15[[#This Row],[sbruto]]-Tabla15[[#This Row],[ISR]]-Tabla15[[#This Row],[SFS]]-Tabla15[[#This Row],[AFP]]-Tabla15[[#This Row],[sneto]]</f>
        <v>6071.0000000000018</v>
      </c>
      <c r="Q428" s="33">
        <v>9924.2999999999993</v>
      </c>
      <c r="R428" s="56" t="str">
        <f>_xlfn.XLOOKUP(Tabla15[[#This Row],[cedula]],Tabla8[Numero Documento],Tabla8[Gen])</f>
        <v>F</v>
      </c>
      <c r="S428" s="56" t="str">
        <f>_xlfn.XLOOKUP(Tabla15[[#This Row],[cedula]],Tabla8[Numero Documento],Tabla8[Lugar Funciones Codigo])</f>
        <v>01.83.00.00.11.02.03</v>
      </c>
      <c r="T428">
        <v>294</v>
      </c>
    </row>
    <row r="429" spans="1:20" hidden="1">
      <c r="A429" s="56" t="s">
        <v>2522</v>
      </c>
      <c r="B429" s="56" t="s">
        <v>2812</v>
      </c>
      <c r="C429" s="56" t="s">
        <v>2552</v>
      </c>
      <c r="D429" s="56" t="str">
        <f>Tabla15[[#This Row],[cedula]]&amp;Tabla15[[#This Row],[prog]]&amp;LEFT(Tabla15[[#This Row],[TIPO]],3)</f>
        <v>0011929753901FIJ</v>
      </c>
      <c r="E429" s="56" t="str">
        <f>_xlfn.XLOOKUP(Tabla15[[#This Row],[cedula]],Tabla8[Numero Documento],Tabla8[Empleado])</f>
        <v>YELISA CASTILLO AGUERO</v>
      </c>
      <c r="F429" s="56" t="str">
        <f>_xlfn.XLOOKUP(Tabla15[[#This Row],[cedula]],Tabla8[Numero Documento],Tabla8[Cargo])</f>
        <v>CONSERJE</v>
      </c>
      <c r="G429" s="56" t="str">
        <f>_xlfn.XLOOKUP(Tabla15[[#This Row],[cedula]],Tabla8[Numero Documento],Tabla8[Lugar de Funciones])</f>
        <v>DIVISION DE MAYORDOMIA</v>
      </c>
      <c r="H429" s="107" t="s">
        <v>11</v>
      </c>
      <c r="I429" s="78">
        <f>_xlfn.XLOOKUP(Tabla15[[#This Row],[cedula]],TCARRERA[CEDULA],TCARRERA[CATEGORIA DEL SERVIDOR],0)</f>
        <v>0</v>
      </c>
      <c r="J4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6" t="str">
        <f>IF(ISTEXT(Tabla15[[#This Row],[CARRERA]]),Tabla15[[#This Row],[CARRERA]],Tabla15[[#This Row],[STATUS_01]])</f>
        <v>ESTATUTO SIMPLIFICADO</v>
      </c>
      <c r="L429" s="72">
        <v>17000</v>
      </c>
      <c r="M429" s="75">
        <v>0</v>
      </c>
      <c r="N429" s="72">
        <v>516.79999999999995</v>
      </c>
      <c r="O429" s="72">
        <v>487.9</v>
      </c>
      <c r="P429" s="33">
        <f>Tabla15[[#This Row],[sbruto]]-Tabla15[[#This Row],[ISR]]-Tabla15[[#This Row],[SFS]]-Tabla15[[#This Row],[AFP]]-Tabla15[[#This Row],[sneto]]</f>
        <v>7818.5000000000009</v>
      </c>
      <c r="Q429" s="33">
        <v>8176.8</v>
      </c>
      <c r="R429" s="56" t="str">
        <f>_xlfn.XLOOKUP(Tabla15[[#This Row],[cedula]],Tabla8[Numero Documento],Tabla8[Gen])</f>
        <v>F</v>
      </c>
      <c r="S429" s="56" t="str">
        <f>_xlfn.XLOOKUP(Tabla15[[#This Row],[cedula]],Tabla8[Numero Documento],Tabla8[Lugar Funciones Codigo])</f>
        <v>01.83.00.00.11.02.03</v>
      </c>
      <c r="T429">
        <v>372</v>
      </c>
    </row>
    <row r="430" spans="1:20" hidden="1">
      <c r="A430" s="56" t="s">
        <v>2522</v>
      </c>
      <c r="B430" s="56" t="s">
        <v>1992</v>
      </c>
      <c r="C430" s="56" t="s">
        <v>2552</v>
      </c>
      <c r="D430" s="56" t="str">
        <f>Tabla15[[#This Row],[cedula]]&amp;Tabla15[[#This Row],[prog]]&amp;LEFT(Tabla15[[#This Row],[TIPO]],3)</f>
        <v>0011700068701FIJ</v>
      </c>
      <c r="E430" s="56" t="str">
        <f>_xlfn.XLOOKUP(Tabla15[[#This Row],[cedula]],Tabla8[Numero Documento],Tabla8[Empleado])</f>
        <v>WENDI ARACELIS PEREZ BRITO</v>
      </c>
      <c r="F430" s="56" t="str">
        <f>_xlfn.XLOOKUP(Tabla15[[#This Row],[cedula]],Tabla8[Numero Documento],Tabla8[Cargo])</f>
        <v>CONSERJE</v>
      </c>
      <c r="G430" s="56" t="str">
        <f>_xlfn.XLOOKUP(Tabla15[[#This Row],[cedula]],Tabla8[Numero Documento],Tabla8[Lugar de Funciones])</f>
        <v>DIVISION DE MAYORDOMIA</v>
      </c>
      <c r="H430" s="107" t="s">
        <v>11</v>
      </c>
      <c r="I430" s="78">
        <f>_xlfn.XLOOKUP(Tabla15[[#This Row],[cedula]],TCARRERA[CEDULA],TCARRERA[CATEGORIA DEL SERVIDOR],0)</f>
        <v>0</v>
      </c>
      <c r="J4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6" t="str">
        <f>IF(ISTEXT(Tabla15[[#This Row],[CARRERA]]),Tabla15[[#This Row],[CARRERA]],Tabla15[[#This Row],[STATUS_01]])</f>
        <v>ESTATUTO SIMPLIFICADO</v>
      </c>
      <c r="L430" s="72">
        <v>16500</v>
      </c>
      <c r="M430" s="76">
        <v>0</v>
      </c>
      <c r="N430" s="72">
        <v>501.6</v>
      </c>
      <c r="O430" s="72">
        <v>473.55</v>
      </c>
      <c r="P430" s="33">
        <f>Tabla15[[#This Row],[sbruto]]-Tabla15[[#This Row],[ISR]]-Tabla15[[#This Row],[SFS]]-Tabla15[[#This Row],[AFP]]-Tabla15[[#This Row],[sneto]]</f>
        <v>3694.75</v>
      </c>
      <c r="Q430" s="33">
        <v>11830.1</v>
      </c>
      <c r="R430" s="56" t="str">
        <f>_xlfn.XLOOKUP(Tabla15[[#This Row],[cedula]],Tabla8[Numero Documento],Tabla8[Gen])</f>
        <v>F</v>
      </c>
      <c r="S430" s="56" t="str">
        <f>_xlfn.XLOOKUP(Tabla15[[#This Row],[cedula]],Tabla8[Numero Documento],Tabla8[Lugar Funciones Codigo])</f>
        <v>01.83.00.00.11.02.03</v>
      </c>
      <c r="T430">
        <v>360</v>
      </c>
    </row>
    <row r="431" spans="1:20" hidden="1">
      <c r="A431" s="56" t="s">
        <v>2522</v>
      </c>
      <c r="B431" s="56" t="s">
        <v>1792</v>
      </c>
      <c r="C431" s="56" t="s">
        <v>2552</v>
      </c>
      <c r="D431" s="56" t="str">
        <f>Tabla15[[#This Row],[cedula]]&amp;Tabla15[[#This Row],[prog]]&amp;LEFT(Tabla15[[#This Row],[TIPO]],3)</f>
        <v>4022945310101FIJ</v>
      </c>
      <c r="E431" s="56" t="str">
        <f>_xlfn.XLOOKUP(Tabla15[[#This Row],[cedula]],Tabla8[Numero Documento],Tabla8[Empleado])</f>
        <v>CHARLENNY MICHEL TAVERAS CARVAJAL</v>
      </c>
      <c r="F431" s="56" t="str">
        <f>_xlfn.XLOOKUP(Tabla15[[#This Row],[cedula]],Tabla8[Numero Documento],Tabla8[Cargo])</f>
        <v>CONSERJE</v>
      </c>
      <c r="G431" s="56" t="str">
        <f>_xlfn.XLOOKUP(Tabla15[[#This Row],[cedula]],Tabla8[Numero Documento],Tabla8[Lugar de Funciones])</f>
        <v>DIVISION DE MAYORDOMIA</v>
      </c>
      <c r="H431" s="107" t="s">
        <v>11</v>
      </c>
      <c r="I431" s="78">
        <f>_xlfn.XLOOKUP(Tabla15[[#This Row],[cedula]],TCARRERA[CEDULA],TCARRERA[CATEGORIA DEL SERVIDOR],0)</f>
        <v>0</v>
      </c>
      <c r="J43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6" t="str">
        <f>IF(ISTEXT(Tabla15[[#This Row],[CARRERA]]),Tabla15[[#This Row],[CARRERA]],Tabla15[[#This Row],[STATUS_01]])</f>
        <v>ESTATUTO SIMPLIFICADO</v>
      </c>
      <c r="L431" s="72">
        <v>16000</v>
      </c>
      <c r="M431" s="76">
        <v>0</v>
      </c>
      <c r="N431" s="72">
        <v>486.4</v>
      </c>
      <c r="O431" s="72">
        <v>459.2</v>
      </c>
      <c r="P431" s="33">
        <f>Tabla15[[#This Row],[sbruto]]-Tabla15[[#This Row],[ISR]]-Tabla15[[#This Row],[SFS]]-Tabla15[[#This Row],[AFP]]-Tabla15[[#This Row],[sneto]]</f>
        <v>1071</v>
      </c>
      <c r="Q431" s="33">
        <v>13983.4</v>
      </c>
      <c r="R431" s="56" t="str">
        <f>_xlfn.XLOOKUP(Tabla15[[#This Row],[cedula]],Tabla8[Numero Documento],Tabla8[Gen])</f>
        <v>F</v>
      </c>
      <c r="S431" s="56" t="str">
        <f>_xlfn.XLOOKUP(Tabla15[[#This Row],[cedula]],Tabla8[Numero Documento],Tabla8[Lugar Funciones Codigo])</f>
        <v>01.83.00.00.11.02.03</v>
      </c>
      <c r="T431">
        <v>58</v>
      </c>
    </row>
    <row r="432" spans="1:20" hidden="1">
      <c r="A432" s="56" t="s">
        <v>2522</v>
      </c>
      <c r="B432" s="56" t="s">
        <v>1967</v>
      </c>
      <c r="C432" s="56" t="s">
        <v>2552</v>
      </c>
      <c r="D432" s="56" t="str">
        <f>Tabla15[[#This Row],[cedula]]&amp;Tabla15[[#This Row],[prog]]&amp;LEFT(Tabla15[[#This Row],[TIPO]],3)</f>
        <v>0011493885501FIJ</v>
      </c>
      <c r="E432" s="56" t="str">
        <f>_xlfn.XLOOKUP(Tabla15[[#This Row],[cedula]],Tabla8[Numero Documento],Tabla8[Empleado])</f>
        <v>ROSA ANGELICA NELCIDA NUÑEZ CASTRO</v>
      </c>
      <c r="F432" s="56" t="str">
        <f>_xlfn.XLOOKUP(Tabla15[[#This Row],[cedula]],Tabla8[Numero Documento],Tabla8[Cargo])</f>
        <v>CONSERJE</v>
      </c>
      <c r="G432" s="56" t="str">
        <f>_xlfn.XLOOKUP(Tabla15[[#This Row],[cedula]],Tabla8[Numero Documento],Tabla8[Lugar de Funciones])</f>
        <v>DIVISION DE MAYORDOMIA</v>
      </c>
      <c r="H432" s="107" t="s">
        <v>11</v>
      </c>
      <c r="I432" s="78">
        <f>_xlfn.XLOOKUP(Tabla15[[#This Row],[cedula]],TCARRERA[CEDULA],TCARRERA[CATEGORIA DEL SERVIDOR],0)</f>
        <v>0</v>
      </c>
      <c r="J4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6" t="str">
        <f>IF(ISTEXT(Tabla15[[#This Row],[CARRERA]]),Tabla15[[#This Row],[CARRERA]],Tabla15[[#This Row],[STATUS_01]])</f>
        <v>ESTATUTO SIMPLIFICADO</v>
      </c>
      <c r="L432" s="72">
        <v>15000</v>
      </c>
      <c r="M432" s="73">
        <v>0</v>
      </c>
      <c r="N432" s="72">
        <v>456</v>
      </c>
      <c r="O432" s="72">
        <v>430.5</v>
      </c>
      <c r="P432" s="33">
        <f>Tabla15[[#This Row],[sbruto]]-Tabla15[[#This Row],[ISR]]-Tabla15[[#This Row],[SFS]]-Tabla15[[#This Row],[AFP]]-Tabla15[[#This Row],[sneto]]</f>
        <v>5763.8799999999992</v>
      </c>
      <c r="Q432" s="33">
        <v>8349.6200000000008</v>
      </c>
      <c r="R432" s="56" t="str">
        <f>_xlfn.XLOOKUP(Tabla15[[#This Row],[cedula]],Tabla8[Numero Documento],Tabla8[Gen])</f>
        <v>F</v>
      </c>
      <c r="S432" s="56" t="str">
        <f>_xlfn.XLOOKUP(Tabla15[[#This Row],[cedula]],Tabla8[Numero Documento],Tabla8[Lugar Funciones Codigo])</f>
        <v>01.83.00.00.11.02.03</v>
      </c>
      <c r="T432">
        <v>324</v>
      </c>
    </row>
    <row r="433" spans="1:20" hidden="1">
      <c r="A433" s="56" t="s">
        <v>2522</v>
      </c>
      <c r="B433" s="56" t="s">
        <v>1897</v>
      </c>
      <c r="C433" s="56" t="s">
        <v>2552</v>
      </c>
      <c r="D433" s="56" t="str">
        <f>Tabla15[[#This Row],[cedula]]&amp;Tabla15[[#This Row],[prog]]&amp;LEFT(Tabla15[[#This Row],[TIPO]],3)</f>
        <v>0590009094401FIJ</v>
      </c>
      <c r="E433" s="56" t="str">
        <f>_xlfn.XLOOKUP(Tabla15[[#This Row],[cedula]],Tabla8[Numero Documento],Tabla8[Empleado])</f>
        <v>LUCRECIO AMPARO</v>
      </c>
      <c r="F433" s="56" t="str">
        <f>_xlfn.XLOOKUP(Tabla15[[#This Row],[cedula]],Tabla8[Numero Documento],Tabla8[Cargo])</f>
        <v>MENSAJERO</v>
      </c>
      <c r="G433" s="56" t="str">
        <f>_xlfn.XLOOKUP(Tabla15[[#This Row],[cedula]],Tabla8[Numero Documento],Tabla8[Lugar de Funciones])</f>
        <v>DIVISION DE MAYORDOMIA</v>
      </c>
      <c r="H433" s="107" t="s">
        <v>11</v>
      </c>
      <c r="I433" s="78">
        <f>_xlfn.XLOOKUP(Tabla15[[#This Row],[cedula]],TCARRERA[CEDULA],TCARRERA[CATEGORIA DEL SERVIDOR],0)</f>
        <v>0</v>
      </c>
      <c r="J4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6" t="str">
        <f>IF(ISTEXT(Tabla15[[#This Row],[CARRERA]]),Tabla15[[#This Row],[CARRERA]],Tabla15[[#This Row],[STATUS_01]])</f>
        <v>FIJO</v>
      </c>
      <c r="L433" s="72">
        <v>13200</v>
      </c>
      <c r="M433" s="76">
        <v>0</v>
      </c>
      <c r="N433" s="75">
        <v>401.28</v>
      </c>
      <c r="O433" s="75">
        <v>378.84</v>
      </c>
      <c r="P433" s="33">
        <f>Tabla15[[#This Row],[sbruto]]-Tabla15[[#This Row],[ISR]]-Tabla15[[#This Row],[SFS]]-Tabla15[[#This Row],[AFP]]-Tabla15[[#This Row],[sneto]]</f>
        <v>1163</v>
      </c>
      <c r="Q433" s="33">
        <v>11256.88</v>
      </c>
      <c r="R433" s="56" t="str">
        <f>_xlfn.XLOOKUP(Tabla15[[#This Row],[cedula]],Tabla8[Numero Documento],Tabla8[Gen])</f>
        <v>M</v>
      </c>
      <c r="S433" s="56" t="str">
        <f>_xlfn.XLOOKUP(Tabla15[[#This Row],[cedula]],Tabla8[Numero Documento],Tabla8[Lugar Funciones Codigo])</f>
        <v>01.83.00.00.11.02.03</v>
      </c>
      <c r="T433">
        <v>221</v>
      </c>
    </row>
    <row r="434" spans="1:20" hidden="1">
      <c r="A434" s="56" t="s">
        <v>2522</v>
      </c>
      <c r="B434" s="56" t="s">
        <v>1790</v>
      </c>
      <c r="C434" s="56" t="s">
        <v>2552</v>
      </c>
      <c r="D434" s="56" t="str">
        <f>Tabla15[[#This Row],[cedula]]&amp;Tabla15[[#This Row],[prog]]&amp;LEFT(Tabla15[[#This Row],[TIPO]],3)</f>
        <v>0010685654501FIJ</v>
      </c>
      <c r="E434" s="56" t="str">
        <f>_xlfn.XLOOKUP(Tabla15[[#This Row],[cedula]],Tabla8[Numero Documento],Tabla8[Empleado])</f>
        <v>CARMEN TERRERO</v>
      </c>
      <c r="F434" s="56" t="str">
        <f>_xlfn.XLOOKUP(Tabla15[[#This Row],[cedula]],Tabla8[Numero Documento],Tabla8[Cargo])</f>
        <v>CONSERJE</v>
      </c>
      <c r="G434" s="56" t="str">
        <f>_xlfn.XLOOKUP(Tabla15[[#This Row],[cedula]],Tabla8[Numero Documento],Tabla8[Lugar de Funciones])</f>
        <v>DIVISION DE MAYORDOMIA</v>
      </c>
      <c r="H434" s="107" t="s">
        <v>11</v>
      </c>
      <c r="I434" s="78">
        <f>_xlfn.XLOOKUP(Tabla15[[#This Row],[cedula]],TCARRERA[CEDULA],TCARRERA[CATEGORIA DEL SERVIDOR],0)</f>
        <v>0</v>
      </c>
      <c r="J43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6" t="str">
        <f>IF(ISTEXT(Tabla15[[#This Row],[CARRERA]]),Tabla15[[#This Row],[CARRERA]],Tabla15[[#This Row],[STATUS_01]])</f>
        <v>ESTATUTO SIMPLIFICADO</v>
      </c>
      <c r="L434" s="72">
        <v>11000</v>
      </c>
      <c r="M434" s="73">
        <v>0</v>
      </c>
      <c r="N434" s="72">
        <v>334.4</v>
      </c>
      <c r="O434" s="72">
        <v>315.7</v>
      </c>
      <c r="P434" s="33">
        <f>Tabla15[[#This Row],[sbruto]]-Tabla15[[#This Row],[ISR]]-Tabla15[[#This Row],[SFS]]-Tabla15[[#This Row],[AFP]]-Tabla15[[#This Row],[sneto]]</f>
        <v>451</v>
      </c>
      <c r="Q434" s="33">
        <v>9898.9</v>
      </c>
      <c r="R434" s="56" t="str">
        <f>_xlfn.XLOOKUP(Tabla15[[#This Row],[cedula]],Tabla8[Numero Documento],Tabla8[Gen])</f>
        <v>F</v>
      </c>
      <c r="S434" s="56" t="str">
        <f>_xlfn.XLOOKUP(Tabla15[[#This Row],[cedula]],Tabla8[Numero Documento],Tabla8[Lugar Funciones Codigo])</f>
        <v>01.83.00.00.11.02.03</v>
      </c>
      <c r="T434">
        <v>54</v>
      </c>
    </row>
    <row r="435" spans="1:20" hidden="1">
      <c r="A435" s="56" t="s">
        <v>2522</v>
      </c>
      <c r="B435" s="56" t="s">
        <v>1893</v>
      </c>
      <c r="C435" s="56" t="s">
        <v>2552</v>
      </c>
      <c r="D435" s="56" t="str">
        <f>Tabla15[[#This Row],[cedula]]&amp;Tabla15[[#This Row],[prog]]&amp;LEFT(Tabla15[[#This Row],[TIPO]],3)</f>
        <v>0010430705301FIJ</v>
      </c>
      <c r="E435" s="56" t="str">
        <f>_xlfn.XLOOKUP(Tabla15[[#This Row],[cedula]],Tabla8[Numero Documento],Tabla8[Empleado])</f>
        <v>LIDIA RODRIGUEZ</v>
      </c>
      <c r="F435" s="56" t="str">
        <f>_xlfn.XLOOKUP(Tabla15[[#This Row],[cedula]],Tabla8[Numero Documento],Tabla8[Cargo])</f>
        <v>CONSERJE</v>
      </c>
      <c r="G435" s="56" t="str">
        <f>_xlfn.XLOOKUP(Tabla15[[#This Row],[cedula]],Tabla8[Numero Documento],Tabla8[Lugar de Funciones])</f>
        <v>DIVISION DE MAYORDOMIA</v>
      </c>
      <c r="H435" s="107" t="s">
        <v>11</v>
      </c>
      <c r="I435" s="78">
        <f>_xlfn.XLOOKUP(Tabla15[[#This Row],[cedula]],TCARRERA[CEDULA],TCARRERA[CATEGORIA DEL SERVIDOR],0)</f>
        <v>0</v>
      </c>
      <c r="J4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5" s="56" t="str">
        <f>IF(ISTEXT(Tabla15[[#This Row],[CARRERA]]),Tabla15[[#This Row],[CARRERA]],Tabla15[[#This Row],[STATUS_01]])</f>
        <v>ESTATUTO SIMPLIFICADO</v>
      </c>
      <c r="L435" s="72">
        <v>10000</v>
      </c>
      <c r="M435" s="76">
        <v>0</v>
      </c>
      <c r="N435" s="72">
        <v>304</v>
      </c>
      <c r="O435" s="72">
        <v>287</v>
      </c>
      <c r="P435" s="33">
        <f>Tabla15[[#This Row],[sbruto]]-Tabla15[[#This Row],[ISR]]-Tabla15[[#This Row],[SFS]]-Tabla15[[#This Row],[AFP]]-Tabla15[[#This Row],[sneto]]</f>
        <v>75</v>
      </c>
      <c r="Q435" s="33">
        <v>9334</v>
      </c>
      <c r="R435" s="56" t="str">
        <f>_xlfn.XLOOKUP(Tabla15[[#This Row],[cedula]],Tabla8[Numero Documento],Tabla8[Gen])</f>
        <v>F</v>
      </c>
      <c r="S435" s="56" t="str">
        <f>_xlfn.XLOOKUP(Tabla15[[#This Row],[cedula]],Tabla8[Numero Documento],Tabla8[Lugar Funciones Codigo])</f>
        <v>01.83.00.00.11.02.03</v>
      </c>
      <c r="T435">
        <v>212</v>
      </c>
    </row>
    <row r="436" spans="1:20" hidden="1">
      <c r="A436" s="56" t="s">
        <v>2522</v>
      </c>
      <c r="B436" s="56" t="s">
        <v>1170</v>
      </c>
      <c r="C436" s="56" t="s">
        <v>2552</v>
      </c>
      <c r="D436" s="56" t="str">
        <f>Tabla15[[#This Row],[cedula]]&amp;Tabla15[[#This Row],[prog]]&amp;LEFT(Tabla15[[#This Row],[TIPO]],3)</f>
        <v>0010802706101FIJ</v>
      </c>
      <c r="E436" s="56" t="str">
        <f>_xlfn.XLOOKUP(Tabla15[[#This Row],[cedula]],Tabla8[Numero Documento],Tabla8[Empleado])</f>
        <v>SORAYDA ISABEL VERAS LUNA</v>
      </c>
      <c r="F436" s="56" t="str">
        <f>_xlfn.XLOOKUP(Tabla15[[#This Row],[cedula]],Tabla8[Numero Documento],Tabla8[Cargo])</f>
        <v>ENCARGADO (A)</v>
      </c>
      <c r="G436" s="56" t="str">
        <f>_xlfn.XLOOKUP(Tabla15[[#This Row],[cedula]],Tabla8[Numero Documento],Tabla8[Lugar de Funciones])</f>
        <v>DIVISION DE ALMACEN Y SUMINISTRO</v>
      </c>
      <c r="H436" s="107" t="s">
        <v>11</v>
      </c>
      <c r="I436" s="78" t="str">
        <f>_xlfn.XLOOKUP(Tabla15[[#This Row],[cedula]],TCARRERA[CEDULA],TCARRERA[CATEGORIA DEL SERVIDOR],0)</f>
        <v>CARRERA ADMINISTRATIVA</v>
      </c>
      <c r="J4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6" t="str">
        <f>IF(ISTEXT(Tabla15[[#This Row],[CARRERA]]),Tabla15[[#This Row],[CARRERA]],Tabla15[[#This Row],[STATUS_01]])</f>
        <v>CARRERA ADMINISTRATIVA</v>
      </c>
      <c r="L436" s="72">
        <v>70000</v>
      </c>
      <c r="M436" s="76">
        <v>5368.48</v>
      </c>
      <c r="N436" s="72">
        <v>2128</v>
      </c>
      <c r="O436" s="72">
        <v>2009</v>
      </c>
      <c r="P436" s="33">
        <f>Tabla15[[#This Row],[sbruto]]-Tabla15[[#This Row],[ISR]]-Tabla15[[#This Row],[SFS]]-Tabla15[[#This Row],[AFP]]-Tabla15[[#This Row],[sneto]]</f>
        <v>3747.9700000000012</v>
      </c>
      <c r="Q436" s="33">
        <v>56746.55</v>
      </c>
      <c r="R436" s="56" t="str">
        <f>_xlfn.XLOOKUP(Tabla15[[#This Row],[cedula]],Tabla8[Numero Documento],Tabla8[Gen])</f>
        <v>F</v>
      </c>
      <c r="S436" s="56" t="str">
        <f>_xlfn.XLOOKUP(Tabla15[[#This Row],[cedula]],Tabla8[Numero Documento],Tabla8[Lugar Funciones Codigo])</f>
        <v>01.83.00.00.11.02.04</v>
      </c>
      <c r="T436">
        <v>346</v>
      </c>
    </row>
    <row r="437" spans="1:20" hidden="1">
      <c r="A437" s="56" t="s">
        <v>2522</v>
      </c>
      <c r="B437" s="56" t="s">
        <v>1124</v>
      </c>
      <c r="C437" s="56" t="s">
        <v>2552</v>
      </c>
      <c r="D437" s="56" t="str">
        <f>Tabla15[[#This Row],[cedula]]&amp;Tabla15[[#This Row],[prog]]&amp;LEFT(Tabla15[[#This Row],[TIPO]],3)</f>
        <v>0011401071301FIJ</v>
      </c>
      <c r="E437" s="56" t="str">
        <f>_xlfn.XLOOKUP(Tabla15[[#This Row],[cedula]],Tabla8[Numero Documento],Tabla8[Empleado])</f>
        <v>JUAN ANTONIO MARTIR PUJOLS</v>
      </c>
      <c r="F437" s="56" t="str">
        <f>_xlfn.XLOOKUP(Tabla15[[#This Row],[cedula]],Tabla8[Numero Documento],Tabla8[Cargo])</f>
        <v>AUXILIAR</v>
      </c>
      <c r="G437" s="56" t="str">
        <f>_xlfn.XLOOKUP(Tabla15[[#This Row],[cedula]],Tabla8[Numero Documento],Tabla8[Lugar de Funciones])</f>
        <v>DIVISION DE ALMACEN Y SUMINISTRO</v>
      </c>
      <c r="H437" s="107" t="s">
        <v>11</v>
      </c>
      <c r="I437" s="78" t="str">
        <f>_xlfn.XLOOKUP(Tabla15[[#This Row],[cedula]],TCARRERA[CEDULA],TCARRERA[CATEGORIA DEL SERVIDOR],0)</f>
        <v>CARRERA ADMINISTRATIVA</v>
      </c>
      <c r="J4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7" s="56" t="str">
        <f>IF(ISTEXT(Tabla15[[#This Row],[CARRERA]]),Tabla15[[#This Row],[CARRERA]],Tabla15[[#This Row],[STATUS_01]])</f>
        <v>CARRERA ADMINISTRATIVA</v>
      </c>
      <c r="L437" s="72">
        <v>30000</v>
      </c>
      <c r="M437" s="73">
        <v>0</v>
      </c>
      <c r="N437" s="72">
        <v>912</v>
      </c>
      <c r="O437" s="72">
        <v>861</v>
      </c>
      <c r="P437" s="33">
        <f>Tabla15[[#This Row],[sbruto]]-Tabla15[[#This Row],[ISR]]-Tabla15[[#This Row],[SFS]]-Tabla15[[#This Row],[AFP]]-Tabla15[[#This Row],[sneto]]</f>
        <v>12095.08</v>
      </c>
      <c r="Q437" s="33">
        <v>16131.92</v>
      </c>
      <c r="R437" s="56" t="str">
        <f>_xlfn.XLOOKUP(Tabla15[[#This Row],[cedula]],Tabla8[Numero Documento],Tabla8[Gen])</f>
        <v>M</v>
      </c>
      <c r="S437" s="56" t="str">
        <f>_xlfn.XLOOKUP(Tabla15[[#This Row],[cedula]],Tabla8[Numero Documento],Tabla8[Lugar Funciones Codigo])</f>
        <v>01.83.00.00.11.02.04</v>
      </c>
      <c r="T437">
        <v>181</v>
      </c>
    </row>
    <row r="438" spans="1:20" hidden="1">
      <c r="A438" s="56" t="s">
        <v>2522</v>
      </c>
      <c r="B438" s="56" t="s">
        <v>2783</v>
      </c>
      <c r="C438" s="56" t="s">
        <v>2552</v>
      </c>
      <c r="D438" s="56" t="str">
        <f>Tabla15[[#This Row],[cedula]]&amp;Tabla15[[#This Row],[prog]]&amp;LEFT(Tabla15[[#This Row],[TIPO]],3)</f>
        <v>2230092928201FIJ</v>
      </c>
      <c r="E438" s="56" t="str">
        <f>_xlfn.XLOOKUP(Tabla15[[#This Row],[cedula]],Tabla8[Numero Documento],Tabla8[Empleado])</f>
        <v>EDWARD KARELL RAMIREZ FLORIAN</v>
      </c>
      <c r="F438" s="56" t="str">
        <f>_xlfn.XLOOKUP(Tabla15[[#This Row],[cedula]],Tabla8[Numero Documento],Tabla8[Cargo])</f>
        <v>AUXILIAR ALMACEN Y SUMINISTRO</v>
      </c>
      <c r="G438" s="56" t="str">
        <f>_xlfn.XLOOKUP(Tabla15[[#This Row],[cedula]],Tabla8[Numero Documento],Tabla8[Lugar de Funciones])</f>
        <v>DIVISION DE ALMACEN Y SUMINISTRO</v>
      </c>
      <c r="H438" s="107" t="s">
        <v>11</v>
      </c>
      <c r="I438" s="78">
        <f>_xlfn.XLOOKUP(Tabla15[[#This Row],[cedula]],TCARRERA[CEDULA],TCARRERA[CATEGORIA DEL SERVIDOR],0)</f>
        <v>0</v>
      </c>
      <c r="J4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6" t="str">
        <f>IF(ISTEXT(Tabla15[[#This Row],[CARRERA]]),Tabla15[[#This Row],[CARRERA]],Tabla15[[#This Row],[STATUS_01]])</f>
        <v>FIJO</v>
      </c>
      <c r="L438" s="72">
        <v>25000</v>
      </c>
      <c r="M438" s="72">
        <v>0</v>
      </c>
      <c r="N438" s="72">
        <v>760</v>
      </c>
      <c r="O438" s="72">
        <v>717.5</v>
      </c>
      <c r="P438" s="33">
        <f>Tabla15[[#This Row],[sbruto]]-Tabla15[[#This Row],[ISR]]-Tabla15[[#This Row],[SFS]]-Tabla15[[#This Row],[AFP]]-Tabla15[[#This Row],[sneto]]</f>
        <v>25</v>
      </c>
      <c r="Q438" s="33">
        <v>23497.5</v>
      </c>
      <c r="R438" s="56" t="str">
        <f>_xlfn.XLOOKUP(Tabla15[[#This Row],[cedula]],Tabla8[Numero Documento],Tabla8[Gen])</f>
        <v>M</v>
      </c>
      <c r="S438" s="56" t="str">
        <f>_xlfn.XLOOKUP(Tabla15[[#This Row],[cedula]],Tabla8[Numero Documento],Tabla8[Lugar Funciones Codigo])</f>
        <v>01.83.00.00.11.02.04</v>
      </c>
      <c r="T438">
        <v>91</v>
      </c>
    </row>
    <row r="439" spans="1:20" hidden="1">
      <c r="A439" s="56" t="s">
        <v>2522</v>
      </c>
      <c r="B439" s="56" t="s">
        <v>1603</v>
      </c>
      <c r="C439" s="56" t="s">
        <v>2552</v>
      </c>
      <c r="D439" s="56" t="str">
        <f>Tabla15[[#This Row],[cedula]]&amp;Tabla15[[#This Row],[prog]]&amp;LEFT(Tabla15[[#This Row],[TIPO]],3)</f>
        <v>0010411248701FIJ</v>
      </c>
      <c r="E439" s="56" t="str">
        <f>_xlfn.XLOOKUP(Tabla15[[#This Row],[cedula]],Tabla8[Numero Documento],Tabla8[Empleado])</f>
        <v>ANGEL FELICIANO CUEVAS RIJO</v>
      </c>
      <c r="F439" s="56" t="str">
        <f>_xlfn.XLOOKUP(Tabla15[[#This Row],[cedula]],Tabla8[Numero Documento],Tabla8[Cargo])</f>
        <v>TECNICO EN COMPRAS Y CONTRATACIONES</v>
      </c>
      <c r="G439" s="56" t="str">
        <f>_xlfn.XLOOKUP(Tabla15[[#This Row],[cedula]],Tabla8[Numero Documento],Tabla8[Lugar de Funciones])</f>
        <v>DEPARTAMENTO DE COMPRAS Y CONTRATACIONES</v>
      </c>
      <c r="H439" s="107" t="s">
        <v>11</v>
      </c>
      <c r="I439" s="78" t="str">
        <f>_xlfn.XLOOKUP(Tabla15[[#This Row],[cedula]],TCARRERA[CEDULA],TCARRERA[CATEGORIA DEL SERVIDOR],0)</f>
        <v>CARRERA ADMINISTRATIVA</v>
      </c>
      <c r="J4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6" t="str">
        <f>IF(ISTEXT(Tabla15[[#This Row],[CARRERA]]),Tabla15[[#This Row],[CARRERA]],Tabla15[[#This Row],[STATUS_01]])</f>
        <v>CARRERA ADMINISTRATIVA</v>
      </c>
      <c r="L439" s="72">
        <v>100000</v>
      </c>
      <c r="M439" s="76">
        <v>11316.64</v>
      </c>
      <c r="N439" s="72">
        <v>3040</v>
      </c>
      <c r="O439" s="72">
        <v>2870</v>
      </c>
      <c r="P439" s="33">
        <f>Tabla15[[#This Row],[sbruto]]-Tabla15[[#This Row],[ISR]]-Tabla15[[#This Row],[SFS]]-Tabla15[[#This Row],[AFP]]-Tabla15[[#This Row],[sneto]]</f>
        <v>6225.8999999999942</v>
      </c>
      <c r="Q439" s="33">
        <v>76547.460000000006</v>
      </c>
      <c r="R439" s="56" t="str">
        <f>_xlfn.XLOOKUP(Tabla15[[#This Row],[cedula]],Tabla8[Numero Documento],Tabla8[Gen])</f>
        <v>M</v>
      </c>
      <c r="S439" s="56" t="str">
        <f>_xlfn.XLOOKUP(Tabla15[[#This Row],[cedula]],Tabla8[Numero Documento],Tabla8[Lugar Funciones Codigo])</f>
        <v>01.83.00.00.11.03</v>
      </c>
      <c r="T439">
        <v>28</v>
      </c>
    </row>
    <row r="440" spans="1:20">
      <c r="A440" s="56" t="s">
        <v>4942</v>
      </c>
      <c r="B440" s="56" t="s">
        <v>4945</v>
      </c>
      <c r="C440" s="56" t="s">
        <v>2552</v>
      </c>
      <c r="D440" s="56" t="str">
        <f>Tabla15[[#This Row],[cedula]]&amp;Tabla15[[#This Row],[prog]]&amp;LEFT(Tabla15[[#This Row],[TIPO]],3)</f>
        <v>0011935246601PER</v>
      </c>
      <c r="E440" s="56" t="str">
        <f>_xlfn.XLOOKUP(Tabla15[[#This Row],[cedula]],Tabla8[Numero Documento],Tabla8[Empleado])</f>
        <v>ELIANA ANTONIA PICHARDO PEÑA</v>
      </c>
      <c r="F440" s="56" t="str">
        <f>_xlfn.XLOOKUP(Tabla15[[#This Row],[cedula]],Tabla8[Numero Documento],Tabla8[Cargo])</f>
        <v>ANALISTA DE COMPRAS Y CONTRATA</v>
      </c>
      <c r="G440" s="56" t="str">
        <f>_xlfn.XLOOKUP(Tabla15[[#This Row],[cedula]],Tabla8[Numero Documento],Tabla8[Lugar de Funciones])</f>
        <v>DEPARTAMENTO DE COMPRAS Y CONTRATACIONES</v>
      </c>
      <c r="H440" s="107" t="s">
        <v>4943</v>
      </c>
      <c r="I440" s="78">
        <f>_xlfn.XLOOKUP(Tabla15[[#This Row],[cedula]],TCARRERA[CEDULA],TCARRERA[CATEGORIA DEL SERVIDOR],0)</f>
        <v>0</v>
      </c>
      <c r="J440" s="56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440" s="56" t="str">
        <f>IF(ISTEXT(Tabla15[[#This Row],[CARRERA]]),Tabla15[[#This Row],[CARRERA]],Tabla15[[#This Row],[STATUS_01]])</f>
        <v>PERIODO PROBATORIO</v>
      </c>
      <c r="L440" s="72">
        <v>70000</v>
      </c>
      <c r="M440" s="76">
        <v>5368.48</v>
      </c>
      <c r="N440" s="72">
        <v>2128</v>
      </c>
      <c r="O440" s="72">
        <v>2009</v>
      </c>
      <c r="P440" s="33">
        <f>Tabla15[[#This Row],[sbruto]]-Tabla15[[#This Row],[ISR]]-Tabla15[[#This Row],[SFS]]-Tabla15[[#This Row],[AFP]]-Tabla15[[#This Row],[sneto]]</f>
        <v>0</v>
      </c>
      <c r="Q440" s="33">
        <v>60494.52</v>
      </c>
      <c r="R440" s="56" t="str">
        <f>_xlfn.XLOOKUP(Tabla15[[#This Row],[cedula]],Tabla8[Numero Documento],Tabla8[Gen])</f>
        <v>F</v>
      </c>
      <c r="S440" s="56" t="str">
        <f>_xlfn.XLOOKUP(Tabla15[[#This Row],[cedula]],Tabla8[Numero Documento],Tabla8[Lugar Funciones Codigo])</f>
        <v>01.83.00.00.11.03</v>
      </c>
      <c r="T440">
        <v>770</v>
      </c>
    </row>
    <row r="441" spans="1:20" hidden="1">
      <c r="A441" s="56" t="s">
        <v>2521</v>
      </c>
      <c r="B441" s="56" t="s">
        <v>2387</v>
      </c>
      <c r="C441" s="56" t="s">
        <v>2552</v>
      </c>
      <c r="D441" s="56" t="str">
        <f>Tabla15[[#This Row],[cedula]]&amp;Tabla15[[#This Row],[prog]]&amp;LEFT(Tabla15[[#This Row],[TIPO]],3)</f>
        <v>4022180101801TEM</v>
      </c>
      <c r="E441" s="56" t="str">
        <f>_xlfn.XLOOKUP(Tabla15[[#This Row],[cedula]],Tabla8[Numero Documento],Tabla8[Empleado])</f>
        <v>YEMELI PAMELA SANTOS GARCIA</v>
      </c>
      <c r="F441" s="56" t="str">
        <f>_xlfn.XLOOKUP(Tabla15[[#This Row],[cedula]],Tabla8[Numero Documento],Tabla8[Cargo])</f>
        <v>ANALISTA DE COMPRAS Y CONTRATACIONES</v>
      </c>
      <c r="G441" s="56" t="str">
        <f>_xlfn.XLOOKUP(Tabla15[[#This Row],[cedula]],Tabla8[Numero Documento],Tabla8[Lugar de Funciones])</f>
        <v>DEPARTAMENTO DE COMPRAS Y CONTRATACIONES</v>
      </c>
      <c r="H441" s="107" t="s">
        <v>2743</v>
      </c>
      <c r="I441" s="78">
        <f>_xlfn.XLOOKUP(Tabla15[[#This Row],[cedula]],TCARRERA[CEDULA],TCARRERA[CATEGORIA DEL SERVIDOR],0)</f>
        <v>0</v>
      </c>
      <c r="J4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6" t="str">
        <f>IF(ISTEXT(Tabla15[[#This Row],[CARRERA]]),Tabla15[[#This Row],[CARRERA]],Tabla15[[#This Row],[STATUS_01]])</f>
        <v>TEMPORALES</v>
      </c>
      <c r="L441" s="72">
        <v>70000</v>
      </c>
      <c r="M441" s="73">
        <v>5368.48</v>
      </c>
      <c r="N441" s="72">
        <v>2128</v>
      </c>
      <c r="O441" s="72">
        <v>2009</v>
      </c>
      <c r="P441" s="33">
        <f>Tabla15[[#This Row],[sbruto]]-Tabla15[[#This Row],[ISR]]-Tabla15[[#This Row],[SFS]]-Tabla15[[#This Row],[AFP]]-Tabla15[[#This Row],[sneto]]</f>
        <v>2171.0000000000073</v>
      </c>
      <c r="Q441" s="33">
        <v>58323.519999999997</v>
      </c>
      <c r="R441" s="56" t="str">
        <f>_xlfn.XLOOKUP(Tabla15[[#This Row],[cedula]],Tabla8[Numero Documento],Tabla8[Gen])</f>
        <v>F</v>
      </c>
      <c r="S441" s="56" t="str">
        <f>_xlfn.XLOOKUP(Tabla15[[#This Row],[cedula]],Tabla8[Numero Documento],Tabla8[Lugar Funciones Codigo])</f>
        <v>01.83.00.00.11.03</v>
      </c>
      <c r="T441">
        <v>1036</v>
      </c>
    </row>
    <row r="442" spans="1:20" hidden="1">
      <c r="A442" s="56" t="s">
        <v>2521</v>
      </c>
      <c r="B442" s="56" t="s">
        <v>2329</v>
      </c>
      <c r="C442" s="56" t="s">
        <v>2552</v>
      </c>
      <c r="D442" s="56" t="str">
        <f>Tabla15[[#This Row],[cedula]]&amp;Tabla15[[#This Row],[prog]]&amp;LEFT(Tabla15[[#This Row],[TIPO]],3)</f>
        <v>4022324997601TEM</v>
      </c>
      <c r="E442" s="56" t="str">
        <f>_xlfn.XLOOKUP(Tabla15[[#This Row],[cedula]],Tabla8[Numero Documento],Tabla8[Empleado])</f>
        <v>VASQUEZ NOLASCO KEILA TERESITA</v>
      </c>
      <c r="F442" s="56" t="str">
        <f>_xlfn.XLOOKUP(Tabla15[[#This Row],[cedula]],Tabla8[Numero Documento],Tabla8[Cargo])</f>
        <v>ANALISTA DE COMPRAS Y CONTRATACIONES</v>
      </c>
      <c r="G442" s="56" t="str">
        <f>_xlfn.XLOOKUP(Tabla15[[#This Row],[cedula]],Tabla8[Numero Documento],Tabla8[Lugar de Funciones])</f>
        <v>DEPARTAMENTO DE COMPRAS Y CONTRATACIONES</v>
      </c>
      <c r="H442" s="107" t="s">
        <v>2743</v>
      </c>
      <c r="I442" s="78">
        <f>_xlfn.XLOOKUP(Tabla15[[#This Row],[cedula]],TCARRERA[CEDULA],TCARRERA[CATEGORIA DEL SERVIDOR],0)</f>
        <v>0</v>
      </c>
      <c r="J4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6" t="str">
        <f>IF(ISTEXT(Tabla15[[#This Row],[CARRERA]]),Tabla15[[#This Row],[CARRERA]],Tabla15[[#This Row],[STATUS_01]])</f>
        <v>TEMPORALES</v>
      </c>
      <c r="L442" s="72">
        <v>65000</v>
      </c>
      <c r="M442" s="76">
        <v>4427.58</v>
      </c>
      <c r="N442" s="72">
        <v>1976</v>
      </c>
      <c r="O442" s="72">
        <v>1865.5</v>
      </c>
      <c r="P442" s="33">
        <f>Tabla15[[#This Row],[sbruto]]-Tabla15[[#This Row],[ISR]]-Tabla15[[#This Row],[SFS]]-Tabla15[[#This Row],[AFP]]-Tabla15[[#This Row],[sneto]]</f>
        <v>25</v>
      </c>
      <c r="Q442" s="33">
        <v>56705.919999999998</v>
      </c>
      <c r="R442" s="56" t="str">
        <f>_xlfn.XLOOKUP(Tabla15[[#This Row],[cedula]],Tabla8[Numero Documento],Tabla8[Gen])</f>
        <v>F</v>
      </c>
      <c r="S442" s="56" t="str">
        <f>_xlfn.XLOOKUP(Tabla15[[#This Row],[cedula]],Tabla8[Numero Documento],Tabla8[Lugar Funciones Codigo])</f>
        <v>01.83.00.00.11.03</v>
      </c>
      <c r="T442">
        <v>910</v>
      </c>
    </row>
    <row r="443" spans="1:20" hidden="1">
      <c r="A443" s="56" t="s">
        <v>2521</v>
      </c>
      <c r="B443" s="56" t="s">
        <v>2753</v>
      </c>
      <c r="C443" s="56" t="s">
        <v>2552</v>
      </c>
      <c r="D443" s="56" t="str">
        <f>Tabla15[[#This Row],[cedula]]&amp;Tabla15[[#This Row],[prog]]&amp;LEFT(Tabla15[[#This Row],[TIPO]],3)</f>
        <v>0011503337501TEM</v>
      </c>
      <c r="E443" s="56" t="str">
        <f>_xlfn.XLOOKUP(Tabla15[[#This Row],[cedula]],Tabla8[Numero Documento],Tabla8[Empleado])</f>
        <v>IRANY LUCRECIA FLORES DE LOS SANTOS</v>
      </c>
      <c r="F443" s="56" t="str">
        <f>_xlfn.XLOOKUP(Tabla15[[#This Row],[cedula]],Tabla8[Numero Documento],Tabla8[Cargo])</f>
        <v>ANALISTA DE COMPRAS Y CONTRATACIONES</v>
      </c>
      <c r="G443" s="56" t="str">
        <f>_xlfn.XLOOKUP(Tabla15[[#This Row],[cedula]],Tabla8[Numero Documento],Tabla8[Lugar de Funciones])</f>
        <v>DEPARTAMENTO DE COMPRAS Y CONTRATACIONES</v>
      </c>
      <c r="H443" s="107" t="s">
        <v>2743</v>
      </c>
      <c r="I443" s="78">
        <f>_xlfn.XLOOKUP(Tabla15[[#This Row],[cedula]],TCARRERA[CEDULA],TCARRERA[CATEGORIA DEL SERVIDOR],0)</f>
        <v>0</v>
      </c>
      <c r="J4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3" s="56" t="str">
        <f>IF(ISTEXT(Tabla15[[#This Row],[CARRERA]]),Tabla15[[#This Row],[CARRERA]],Tabla15[[#This Row],[STATUS_01]])</f>
        <v>TEMPORALES</v>
      </c>
      <c r="L443" s="72">
        <v>50000</v>
      </c>
      <c r="M443" s="76">
        <v>1854</v>
      </c>
      <c r="N443" s="72">
        <v>1520</v>
      </c>
      <c r="O443" s="72">
        <v>1435</v>
      </c>
      <c r="P443" s="33">
        <f>Tabla15[[#This Row],[sbruto]]-Tabla15[[#This Row],[ISR]]-Tabla15[[#This Row],[SFS]]-Tabla15[[#This Row],[AFP]]-Tabla15[[#This Row],[sneto]]</f>
        <v>7071</v>
      </c>
      <c r="Q443" s="33">
        <v>38120</v>
      </c>
      <c r="R443" s="56" t="str">
        <f>_xlfn.XLOOKUP(Tabla15[[#This Row],[cedula]],Tabla8[Numero Documento],Tabla8[Gen])</f>
        <v>F</v>
      </c>
      <c r="S443" s="56" t="str">
        <f>_xlfn.XLOOKUP(Tabla15[[#This Row],[cedula]],Tabla8[Numero Documento],Tabla8[Lugar Funciones Codigo])</f>
        <v>01.83.00.00.11.03</v>
      </c>
      <c r="T443">
        <v>860</v>
      </c>
    </row>
    <row r="444" spans="1:20" hidden="1">
      <c r="A444" s="56" t="s">
        <v>2521</v>
      </c>
      <c r="B444" s="56" t="s">
        <v>2762</v>
      </c>
      <c r="C444" s="56" t="s">
        <v>2552</v>
      </c>
      <c r="D444" s="56" t="str">
        <f>Tabla15[[#This Row],[cedula]]&amp;Tabla15[[#This Row],[prog]]&amp;LEFT(Tabla15[[#This Row],[TIPO]],3)</f>
        <v>2230119483701TEM</v>
      </c>
      <c r="E444" s="56" t="str">
        <f>_xlfn.XLOOKUP(Tabla15[[#This Row],[cedula]],Tabla8[Numero Documento],Tabla8[Empleado])</f>
        <v>SHAILYN CATHERINE ROBLES PIMENTEL</v>
      </c>
      <c r="F444" s="56" t="str">
        <f>_xlfn.XLOOKUP(Tabla15[[#This Row],[cedula]],Tabla8[Numero Documento],Tabla8[Cargo])</f>
        <v>ANALISTA DE COMPRAS Y CONTRATACIONES</v>
      </c>
      <c r="G444" s="56" t="str">
        <f>_xlfn.XLOOKUP(Tabla15[[#This Row],[cedula]],Tabla8[Numero Documento],Tabla8[Lugar de Funciones])</f>
        <v>DEPARTAMENTO DE COMPRAS Y CONTRATACIONES</v>
      </c>
      <c r="H444" s="107" t="s">
        <v>2743</v>
      </c>
      <c r="I444" s="78">
        <f>_xlfn.XLOOKUP(Tabla15[[#This Row],[cedula]],TCARRERA[CEDULA],TCARRERA[CATEGORIA DEL SERVIDOR],0)</f>
        <v>0</v>
      </c>
      <c r="J44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6" t="str">
        <f>IF(ISTEXT(Tabla15[[#This Row],[CARRERA]]),Tabla15[[#This Row],[CARRERA]],Tabla15[[#This Row],[STATUS_01]])</f>
        <v>TEMPORALES</v>
      </c>
      <c r="L444" s="72">
        <v>50000</v>
      </c>
      <c r="M444" s="76">
        <v>1854</v>
      </c>
      <c r="N444" s="72">
        <v>1520</v>
      </c>
      <c r="O444" s="72">
        <v>1435</v>
      </c>
      <c r="P444" s="33">
        <f>Tabla15[[#This Row],[sbruto]]-Tabla15[[#This Row],[ISR]]-Tabla15[[#This Row],[SFS]]-Tabla15[[#This Row],[AFP]]-Tabla15[[#This Row],[sneto]]</f>
        <v>25</v>
      </c>
      <c r="Q444" s="33">
        <v>45166</v>
      </c>
      <c r="R444" s="56" t="str">
        <f>_xlfn.XLOOKUP(Tabla15[[#This Row],[cedula]],Tabla8[Numero Documento],Tabla8[Gen])</f>
        <v>F</v>
      </c>
      <c r="S444" s="56" t="str">
        <f>_xlfn.XLOOKUP(Tabla15[[#This Row],[cedula]],Tabla8[Numero Documento],Tabla8[Lugar Funciones Codigo])</f>
        <v>01.83.00.00.11.03</v>
      </c>
      <c r="T444">
        <v>1004</v>
      </c>
    </row>
    <row r="445" spans="1:20" hidden="1">
      <c r="A445" s="56" t="s">
        <v>2521</v>
      </c>
      <c r="B445" s="56" t="s">
        <v>2328</v>
      </c>
      <c r="C445" s="56" t="s">
        <v>2552</v>
      </c>
      <c r="D445" s="56" t="str">
        <f>Tabla15[[#This Row],[cedula]]&amp;Tabla15[[#This Row],[prog]]&amp;LEFT(Tabla15[[#This Row],[TIPO]],3)</f>
        <v>2250032297301TEM</v>
      </c>
      <c r="E445" s="56" t="str">
        <f>_xlfn.XLOOKUP(Tabla15[[#This Row],[cedula]],Tabla8[Numero Documento],Tabla8[Empleado])</f>
        <v>JULISSA VARGAS MORENO</v>
      </c>
      <c r="F445" s="56" t="str">
        <f>_xlfn.XLOOKUP(Tabla15[[#This Row],[cedula]],Tabla8[Numero Documento],Tabla8[Cargo])</f>
        <v>ANALISTA DE COMPRAS Y CONTRATACIONES</v>
      </c>
      <c r="G445" s="56" t="str">
        <f>_xlfn.XLOOKUP(Tabla15[[#This Row],[cedula]],Tabla8[Numero Documento],Tabla8[Lugar de Funciones])</f>
        <v>DEPARTAMENTO DE COMPRAS Y CONTRATACIONES</v>
      </c>
      <c r="H445" s="107" t="s">
        <v>2743</v>
      </c>
      <c r="I445" s="78">
        <f>_xlfn.XLOOKUP(Tabla15[[#This Row],[cedula]],TCARRERA[CEDULA],TCARRERA[CATEGORIA DEL SERVIDOR],0)</f>
        <v>0</v>
      </c>
      <c r="J44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6" t="str">
        <f>IF(ISTEXT(Tabla15[[#This Row],[CARRERA]]),Tabla15[[#This Row],[CARRERA]],Tabla15[[#This Row],[STATUS_01]])</f>
        <v>TEMPORALES</v>
      </c>
      <c r="L445" s="72">
        <v>45000</v>
      </c>
      <c r="M445" s="76">
        <v>1148.33</v>
      </c>
      <c r="N445" s="72">
        <v>1368</v>
      </c>
      <c r="O445" s="72">
        <v>1291.5</v>
      </c>
      <c r="P445" s="33">
        <f>Tabla15[[#This Row],[sbruto]]-Tabla15[[#This Row],[ISR]]-Tabla15[[#This Row],[SFS]]-Tabla15[[#This Row],[AFP]]-Tabla15[[#This Row],[sneto]]</f>
        <v>5515</v>
      </c>
      <c r="Q445" s="33">
        <v>35677.17</v>
      </c>
      <c r="R445" s="56" t="str">
        <f>_xlfn.XLOOKUP(Tabla15[[#This Row],[cedula]],Tabla8[Numero Documento],Tabla8[Gen])</f>
        <v>F</v>
      </c>
      <c r="S445" s="56" t="str">
        <f>_xlfn.XLOOKUP(Tabla15[[#This Row],[cedula]],Tabla8[Numero Documento],Tabla8[Lugar Funciones Codigo])</f>
        <v>01.83.00.00.11.03</v>
      </c>
      <c r="T445">
        <v>909</v>
      </c>
    </row>
    <row r="446" spans="1:20" hidden="1">
      <c r="A446" s="56" t="s">
        <v>3120</v>
      </c>
      <c r="B446" s="56" t="s">
        <v>1603</v>
      </c>
      <c r="C446" s="56" t="s">
        <v>2552</v>
      </c>
      <c r="D446" s="56" t="str">
        <f>Tabla15[[#This Row],[cedula]]&amp;Tabla15[[#This Row],[prog]]&amp;LEFT(Tabla15[[#This Row],[TIPO]],3)</f>
        <v>0010411248701SUP</v>
      </c>
      <c r="E446" s="56" t="str">
        <f>_xlfn.XLOOKUP(Tabla15[[#This Row],[cedula]],Tabla8[Numero Documento],Tabla8[Empleado])</f>
        <v>ANGEL FELICIANO CUEVAS RIJO</v>
      </c>
      <c r="F446" s="56" t="str">
        <f>_xlfn.XLOOKUP(Tabla15[[#This Row],[cedula]],Tabla8[Numero Documento],Tabla8[Cargo])</f>
        <v>TECNICO EN COMPRAS Y CONTRATACIONES</v>
      </c>
      <c r="G446" s="56" t="str">
        <f>_xlfn.XLOOKUP(Tabla15[[#This Row],[cedula]],Tabla8[Numero Documento],Tabla8[Lugar de Funciones])</f>
        <v>DEPARTAMENTO DE COMPRAS Y CONTRATACIONES</v>
      </c>
      <c r="H446" s="107" t="s">
        <v>2831</v>
      </c>
      <c r="I446" s="78" t="str">
        <f>_xlfn.XLOOKUP(Tabla15[[#This Row],[cedula]],TCARRERA[CEDULA],TCARRERA[CATEGORIA DEL SERVIDOR],0)</f>
        <v>CARRERA ADMINISTRATIVA</v>
      </c>
      <c r="J446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6" s="56" t="str">
        <f>IF(ISTEXT(Tabla15[[#This Row],[CARRERA]]),Tabla15[[#This Row],[CARRERA]],Tabla15[[#This Row],[STATUS_01]])</f>
        <v>CARRERA ADMINISTRATIVA</v>
      </c>
      <c r="L446" s="72">
        <v>35000</v>
      </c>
      <c r="M446" s="74">
        <v>8232.8799999999992</v>
      </c>
      <c r="N446" s="72">
        <v>1004.5</v>
      </c>
      <c r="O446" s="72">
        <v>1064</v>
      </c>
      <c r="P446" s="33">
        <f>Tabla15[[#This Row],[sbruto]]-Tabla15[[#This Row],[ISR]]-Tabla15[[#This Row],[SFS]]-Tabla15[[#This Row],[AFP]]-Tabla15[[#This Row],[sneto]]</f>
        <v>0</v>
      </c>
      <c r="Q446" s="33">
        <v>24698.62</v>
      </c>
      <c r="R446" s="56" t="str">
        <f>_xlfn.XLOOKUP(Tabla15[[#This Row],[cedula]],Tabla8[Numero Documento],Tabla8[Gen])</f>
        <v>M</v>
      </c>
      <c r="S446" s="56" t="str">
        <f>_xlfn.XLOOKUP(Tabla15[[#This Row],[cedula]],Tabla8[Numero Documento],Tabla8[Lugar Funciones Codigo])</f>
        <v>01.83.00.00.11.03</v>
      </c>
      <c r="T446">
        <v>758</v>
      </c>
    </row>
    <row r="447" spans="1:20" hidden="1">
      <c r="A447" s="56" t="s">
        <v>2522</v>
      </c>
      <c r="B447" s="56" t="s">
        <v>1118</v>
      </c>
      <c r="C447" s="56" t="s">
        <v>2552</v>
      </c>
      <c r="D447" s="56" t="str">
        <f>Tabla15[[#This Row],[cedula]]&amp;Tabla15[[#This Row],[prog]]&amp;LEFT(Tabla15[[#This Row],[TIPO]],3)</f>
        <v>0011188872301FIJ</v>
      </c>
      <c r="E447" s="56" t="str">
        <f>_xlfn.XLOOKUP(Tabla15[[#This Row],[cedula]],Tabla8[Numero Documento],Tabla8[Empleado])</f>
        <v>GENRI RAFAEL UREÑA REYNOSO</v>
      </c>
      <c r="F447" s="56" t="str">
        <f>_xlfn.XLOOKUP(Tabla15[[#This Row],[cedula]],Tabla8[Numero Documento],Tabla8[Cargo])</f>
        <v>MENSAJERO</v>
      </c>
      <c r="G447" s="56" t="str">
        <f>_xlfn.XLOOKUP(Tabla15[[#This Row],[cedula]],Tabla8[Numero Documento],Tabla8[Lugar de Funciones])</f>
        <v>DEPARTAMENTO DE COMPRAS Y CONTRATACIONES</v>
      </c>
      <c r="H447" s="107" t="s">
        <v>11</v>
      </c>
      <c r="I447" s="78" t="str">
        <f>_xlfn.XLOOKUP(Tabla15[[#This Row],[cedula]],TCARRERA[CEDULA],TCARRERA[CATEGORIA DEL SERVIDOR],0)</f>
        <v>CARRERA ADMINISTRATIVA</v>
      </c>
      <c r="J4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6" t="str">
        <f>IF(ISTEXT(Tabla15[[#This Row],[CARRERA]]),Tabla15[[#This Row],[CARRERA]],Tabla15[[#This Row],[STATUS_01]])</f>
        <v>CARRERA ADMINISTRATIVA</v>
      </c>
      <c r="L447" s="72">
        <v>24000</v>
      </c>
      <c r="M447" s="76">
        <v>0</v>
      </c>
      <c r="N447" s="75">
        <v>729.6</v>
      </c>
      <c r="O447" s="75">
        <v>688.8</v>
      </c>
      <c r="P447" s="33">
        <f>Tabla15[[#This Row],[sbruto]]-Tabla15[[#This Row],[ISR]]-Tabla15[[#This Row],[SFS]]-Tabla15[[#This Row],[AFP]]-Tabla15[[#This Row],[sneto]]</f>
        <v>16753.200000000004</v>
      </c>
      <c r="Q447" s="33">
        <v>5828.4</v>
      </c>
      <c r="R447" s="56" t="str">
        <f>_xlfn.XLOOKUP(Tabla15[[#This Row],[cedula]],Tabla8[Numero Documento],Tabla8[Gen])</f>
        <v>M</v>
      </c>
      <c r="S447" s="56" t="str">
        <f>_xlfn.XLOOKUP(Tabla15[[#This Row],[cedula]],Tabla8[Numero Documento],Tabla8[Lugar Funciones Codigo])</f>
        <v>01.83.00.00.11.03</v>
      </c>
      <c r="T447">
        <v>132</v>
      </c>
    </row>
    <row r="448" spans="1:20" hidden="1">
      <c r="A448" s="56" t="s">
        <v>5606</v>
      </c>
      <c r="B448" s="56" t="s">
        <v>1118</v>
      </c>
      <c r="C448" s="56" t="s">
        <v>2552</v>
      </c>
      <c r="D448" s="56" t="str">
        <f>Tabla15[[#This Row],[cedula]]&amp;Tabla15[[#This Row],[prog]]&amp;LEFT(Tabla15[[#This Row],[TIPO]],3)</f>
        <v>0011188872301PRI</v>
      </c>
      <c r="E448" s="56" t="str">
        <f>_xlfn.XLOOKUP(Tabla15[[#This Row],[cedula]],Tabla8[Numero Documento],Tabla8[Empleado])</f>
        <v>GENRI RAFAEL UREÑA REYNOSO</v>
      </c>
      <c r="F448" s="56" t="str">
        <f>_xlfn.XLOOKUP(Tabla15[[#This Row],[cedula]],Tabla8[Numero Documento],Tabla8[Cargo])</f>
        <v>MENSAJERO</v>
      </c>
      <c r="G448" s="56" t="str">
        <f>_xlfn.XLOOKUP(Tabla15[[#This Row],[cedula]],Tabla8[Numero Documento],Tabla8[Lugar de Funciones])</f>
        <v>DEPARTAMENTO DE COMPRAS Y CONTRATACIONES</v>
      </c>
      <c r="H448" s="107" t="s">
        <v>5607</v>
      </c>
      <c r="I448" s="78" t="str">
        <f>_xlfn.XLOOKUP(Tabla15[[#This Row],[cedula]],TCARRERA[CEDULA],TCARRERA[CATEGORIA DEL SERVIDOR],0)</f>
        <v>CARRERA ADMINISTRATIVA</v>
      </c>
      <c r="J448" s="5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48" s="56" t="str">
        <f>IF(ISTEXT(Tabla15[[#This Row],[CARRERA]]),Tabla15[[#This Row],[CARRERA]],Tabla15[[#This Row],[STATUS_01]])</f>
        <v>CARRERA ADMINISTRATIVA</v>
      </c>
      <c r="L448" s="72">
        <v>2500</v>
      </c>
      <c r="M448" s="76">
        <v>0</v>
      </c>
      <c r="N448" s="72">
        <v>0</v>
      </c>
      <c r="O448" s="72">
        <v>0</v>
      </c>
      <c r="P448" s="33">
        <f>Tabla15[[#This Row],[sbruto]]-Tabla15[[#This Row],[ISR]]-Tabla15[[#This Row],[SFS]]-Tabla15[[#This Row],[AFP]]-Tabla15[[#This Row],[sneto]]</f>
        <v>0</v>
      </c>
      <c r="Q448" s="33">
        <v>2500</v>
      </c>
      <c r="R448" s="56" t="str">
        <f>_xlfn.XLOOKUP(Tabla15[[#This Row],[cedula]],Tabla8[Numero Documento],Tabla8[Gen])</f>
        <v>M</v>
      </c>
      <c r="S448" s="56" t="str">
        <f>_xlfn.XLOOKUP(Tabla15[[#This Row],[cedula]],Tabla8[Numero Documento],Tabla8[Lugar Funciones Codigo])</f>
        <v>01.83.00.00.11.03</v>
      </c>
      <c r="T448">
        <v>1089</v>
      </c>
    </row>
    <row r="449" spans="1:20" hidden="1">
      <c r="A449" s="56" t="s">
        <v>2521</v>
      </c>
      <c r="B449" s="56" t="s">
        <v>2370</v>
      </c>
      <c r="C449" s="56" t="s">
        <v>2552</v>
      </c>
      <c r="D449" s="56" t="str">
        <f>Tabla15[[#This Row],[cedula]]&amp;Tabla15[[#This Row],[prog]]&amp;LEFT(Tabla15[[#This Row],[TIPO]],3)</f>
        <v>2230054725801TEM</v>
      </c>
      <c r="E449" s="56" t="str">
        <f>_xlfn.XLOOKUP(Tabla15[[#This Row],[cedula]],Tabla8[Numero Documento],Tabla8[Empleado])</f>
        <v>ROXANNA LAKE GUERRERO</v>
      </c>
      <c r="F449" s="56" t="str">
        <f>_xlfn.XLOOKUP(Tabla15[[#This Row],[cedula]],Tabla8[Numero Documento],Tabla8[Cargo])</f>
        <v>ENCARGADO (A)</v>
      </c>
      <c r="G449" s="56" t="str">
        <f>_xlfn.XLOOKUP(Tabla15[[#This Row],[cedula]],Tabla8[Numero Documento],Tabla8[Lugar de Funciones])</f>
        <v>DEPARTAMENTO DE INFRAESTRUCTURA</v>
      </c>
      <c r="H449" s="107" t="s">
        <v>2743</v>
      </c>
      <c r="I449" s="78">
        <f>_xlfn.XLOOKUP(Tabla15[[#This Row],[cedula]],TCARRERA[CEDULA],TCARRERA[CATEGORIA DEL SERVIDOR],0)</f>
        <v>0</v>
      </c>
      <c r="J4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9" s="56" t="str">
        <f>IF(ISTEXT(Tabla15[[#This Row],[CARRERA]]),Tabla15[[#This Row],[CARRERA]],Tabla15[[#This Row],[STATUS_01]])</f>
        <v>TEMPORALES</v>
      </c>
      <c r="L449" s="72">
        <v>135000</v>
      </c>
      <c r="M449" s="76">
        <v>20338.240000000002</v>
      </c>
      <c r="N449" s="75">
        <v>4104</v>
      </c>
      <c r="O449" s="75">
        <v>3874.5</v>
      </c>
      <c r="P449" s="33">
        <f>Tabla15[[#This Row],[sbruto]]-Tabla15[[#This Row],[ISR]]-Tabla15[[#This Row],[SFS]]-Tabla15[[#This Row],[AFP]]-Tabla15[[#This Row],[sneto]]</f>
        <v>25</v>
      </c>
      <c r="Q449" s="33">
        <v>106658.26</v>
      </c>
      <c r="R449" s="56" t="str">
        <f>_xlfn.XLOOKUP(Tabla15[[#This Row],[cedula]],Tabla8[Numero Documento],Tabla8[Gen])</f>
        <v>F</v>
      </c>
      <c r="S449" s="56" t="str">
        <f>_xlfn.XLOOKUP(Tabla15[[#This Row],[cedula]],Tabla8[Numero Documento],Tabla8[Lugar Funciones Codigo])</f>
        <v>01.83.00.00.11.04</v>
      </c>
      <c r="T449">
        <v>999</v>
      </c>
    </row>
    <row r="450" spans="1:20" hidden="1">
      <c r="A450" s="56" t="s">
        <v>2521</v>
      </c>
      <c r="B450" s="56" t="s">
        <v>2344</v>
      </c>
      <c r="C450" s="56" t="s">
        <v>2552</v>
      </c>
      <c r="D450" s="56" t="str">
        <f>Tabla15[[#This Row],[cedula]]&amp;Tabla15[[#This Row],[prog]]&amp;LEFT(Tabla15[[#This Row],[TIPO]],3)</f>
        <v>0011609837701TEM</v>
      </c>
      <c r="E450" s="56" t="str">
        <f>_xlfn.XLOOKUP(Tabla15[[#This Row],[cedula]],Tabla8[Numero Documento],Tabla8[Empleado])</f>
        <v>MAXIMO MICHEL GUZMAN PERICHE</v>
      </c>
      <c r="F450" s="56" t="str">
        <f>_xlfn.XLOOKUP(Tabla15[[#This Row],[cedula]],Tabla8[Numero Documento],Tabla8[Cargo])</f>
        <v>COORD. OPERATIVO</v>
      </c>
      <c r="G450" s="56" t="str">
        <f>_xlfn.XLOOKUP(Tabla15[[#This Row],[cedula]],Tabla8[Numero Documento],Tabla8[Lugar de Funciones])</f>
        <v>DEPARTAMENTO DE INFRAESTRUCTURA</v>
      </c>
      <c r="H450" s="107" t="s">
        <v>2743</v>
      </c>
      <c r="I450" s="78">
        <f>_xlfn.XLOOKUP(Tabla15[[#This Row],[cedula]],TCARRERA[CEDULA],TCARRERA[CATEGORIA DEL SERVIDOR],0)</f>
        <v>0</v>
      </c>
      <c r="J4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6" t="str">
        <f>IF(ISTEXT(Tabla15[[#This Row],[CARRERA]]),Tabla15[[#This Row],[CARRERA]],Tabla15[[#This Row],[STATUS_01]])</f>
        <v>TEMPORALES</v>
      </c>
      <c r="L450" s="72">
        <v>70000</v>
      </c>
      <c r="M450" s="76">
        <v>5368.48</v>
      </c>
      <c r="N450" s="72">
        <v>2128</v>
      </c>
      <c r="O450" s="72">
        <v>2009</v>
      </c>
      <c r="P450" s="33">
        <f>Tabla15[[#This Row],[sbruto]]-Tabla15[[#This Row],[ISR]]-Tabla15[[#This Row],[SFS]]-Tabla15[[#This Row],[AFP]]-Tabla15[[#This Row],[sneto]]</f>
        <v>25.000000000007276</v>
      </c>
      <c r="Q450" s="33">
        <v>60469.52</v>
      </c>
      <c r="R450" s="56" t="str">
        <f>_xlfn.XLOOKUP(Tabla15[[#This Row],[cedula]],Tabla8[Numero Documento],Tabla8[Gen])</f>
        <v>M</v>
      </c>
      <c r="S450" s="56" t="str">
        <f>_xlfn.XLOOKUP(Tabla15[[#This Row],[cedula]],Tabla8[Numero Documento],Tabla8[Lugar Funciones Codigo])</f>
        <v>01.83.00.00.11.04</v>
      </c>
      <c r="T450">
        <v>944</v>
      </c>
    </row>
    <row r="451" spans="1:20" hidden="1">
      <c r="A451" s="56" t="s">
        <v>2522</v>
      </c>
      <c r="B451" s="56" t="s">
        <v>1767</v>
      </c>
      <c r="C451" s="56" t="s">
        <v>2552</v>
      </c>
      <c r="D451" s="56" t="str">
        <f>Tabla15[[#This Row],[cedula]]&amp;Tabla15[[#This Row],[prog]]&amp;LEFT(Tabla15[[#This Row],[TIPO]],3)</f>
        <v>0010003879301FIJ</v>
      </c>
      <c r="E451" s="56" t="str">
        <f>_xlfn.XLOOKUP(Tabla15[[#This Row],[cedula]],Tabla8[Numero Documento],Tabla8[Empleado])</f>
        <v>ANA MARIA OVIEDO HERNANDEZ</v>
      </c>
      <c r="F451" s="56" t="str">
        <f>_xlfn.XLOOKUP(Tabla15[[#This Row],[cedula]],Tabla8[Numero Documento],Tabla8[Cargo])</f>
        <v>ARQUITECTO (A)</v>
      </c>
      <c r="G451" s="56" t="str">
        <f>_xlfn.XLOOKUP(Tabla15[[#This Row],[cedula]],Tabla8[Numero Documento],Tabla8[Lugar de Funciones])</f>
        <v>DEPARTAMENTO DE INFRAESTRUCTURA</v>
      </c>
      <c r="H451" s="107" t="s">
        <v>11</v>
      </c>
      <c r="I451" s="78">
        <f>_xlfn.XLOOKUP(Tabla15[[#This Row],[cedula]],TCARRERA[CEDULA],TCARRERA[CATEGORIA DEL SERVIDOR],0)</f>
        <v>0</v>
      </c>
      <c r="J4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6" t="str">
        <f>IF(ISTEXT(Tabla15[[#This Row],[CARRERA]]),Tabla15[[#This Row],[CARRERA]],Tabla15[[#This Row],[STATUS_01]])</f>
        <v>FIJO</v>
      </c>
      <c r="L451" s="72">
        <v>60000</v>
      </c>
      <c r="M451" s="75">
        <v>3486.68</v>
      </c>
      <c r="N451" s="72">
        <v>1824</v>
      </c>
      <c r="O451" s="72">
        <v>1722</v>
      </c>
      <c r="P451" s="33">
        <f>Tabla15[[#This Row],[sbruto]]-Tabla15[[#This Row],[ISR]]-Tabla15[[#This Row],[SFS]]-Tabla15[[#This Row],[AFP]]-Tabla15[[#This Row],[sneto]]</f>
        <v>125</v>
      </c>
      <c r="Q451" s="33">
        <v>52842.32</v>
      </c>
      <c r="R451" s="56" t="str">
        <f>_xlfn.XLOOKUP(Tabla15[[#This Row],[cedula]],Tabla8[Numero Documento],Tabla8[Gen])</f>
        <v>F</v>
      </c>
      <c r="S451" s="56" t="str">
        <f>_xlfn.XLOOKUP(Tabla15[[#This Row],[cedula]],Tabla8[Numero Documento],Tabla8[Lugar Funciones Codigo])</f>
        <v>01.83.00.00.11.04</v>
      </c>
      <c r="T451">
        <v>23</v>
      </c>
    </row>
    <row r="452" spans="1:20" hidden="1">
      <c r="A452" s="56" t="s">
        <v>2521</v>
      </c>
      <c r="B452" s="56" t="s">
        <v>2342</v>
      </c>
      <c r="C452" s="56" t="s">
        <v>2552</v>
      </c>
      <c r="D452" s="56" t="str">
        <f>Tabla15[[#This Row],[cedula]]&amp;Tabla15[[#This Row],[prog]]&amp;LEFT(Tabla15[[#This Row],[TIPO]],3)</f>
        <v>0020149125501TEM</v>
      </c>
      <c r="E452" s="56" t="str">
        <f>_xlfn.XLOOKUP(Tabla15[[#This Row],[cedula]],Tabla8[Numero Documento],Tabla8[Empleado])</f>
        <v>MAXILANIA FERREIRA RUIZ</v>
      </c>
      <c r="F452" s="56" t="str">
        <f>_xlfn.XLOOKUP(Tabla15[[#This Row],[cedula]],Tabla8[Numero Documento],Tabla8[Cargo])</f>
        <v>ARQUITECTO (A)</v>
      </c>
      <c r="G452" s="56" t="str">
        <f>_xlfn.XLOOKUP(Tabla15[[#This Row],[cedula]],Tabla8[Numero Documento],Tabla8[Lugar de Funciones])</f>
        <v>DEPARTAMENTO DE INFRAESTRUCTURA</v>
      </c>
      <c r="H452" s="107" t="s">
        <v>2743</v>
      </c>
      <c r="I452" s="78">
        <f>_xlfn.XLOOKUP(Tabla15[[#This Row],[cedula]],TCARRERA[CEDULA],TCARRERA[CATEGORIA DEL SERVIDOR],0)</f>
        <v>0</v>
      </c>
      <c r="J45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6" t="str">
        <f>IF(ISTEXT(Tabla15[[#This Row],[CARRERA]]),Tabla15[[#This Row],[CARRERA]],Tabla15[[#This Row],[STATUS_01]])</f>
        <v>TEMPORALES</v>
      </c>
      <c r="L452" s="72">
        <v>60000</v>
      </c>
      <c r="M452" s="72">
        <v>3486.68</v>
      </c>
      <c r="N452" s="72">
        <v>1824</v>
      </c>
      <c r="O452" s="72">
        <v>1722</v>
      </c>
      <c r="P452" s="33">
        <f>Tabla15[[#This Row],[sbruto]]-Tabla15[[#This Row],[ISR]]-Tabla15[[#This Row],[SFS]]-Tabla15[[#This Row],[AFP]]-Tabla15[[#This Row],[sneto]]</f>
        <v>6896.07</v>
      </c>
      <c r="Q452" s="33">
        <v>46071.25</v>
      </c>
      <c r="R452" s="56" t="str">
        <f>_xlfn.XLOOKUP(Tabla15[[#This Row],[cedula]],Tabla8[Numero Documento],Tabla8[Gen])</f>
        <v>F</v>
      </c>
      <c r="S452" s="56" t="str">
        <f>_xlfn.XLOOKUP(Tabla15[[#This Row],[cedula]],Tabla8[Numero Documento],Tabla8[Lugar Funciones Codigo])</f>
        <v>01.83.00.00.11.04</v>
      </c>
      <c r="T452">
        <v>942</v>
      </c>
    </row>
    <row r="453" spans="1:20" hidden="1">
      <c r="A453" s="56" t="s">
        <v>2522</v>
      </c>
      <c r="B453" s="56" t="s">
        <v>1173</v>
      </c>
      <c r="C453" s="56" t="s">
        <v>2552</v>
      </c>
      <c r="D453" s="56" t="str">
        <f>Tabla15[[#This Row],[cedula]]&amp;Tabla15[[#This Row],[prog]]&amp;LEFT(Tabla15[[#This Row],[TIPO]],3)</f>
        <v>0011636047001FIJ</v>
      </c>
      <c r="E453" s="56" t="str">
        <f>_xlfn.XLOOKUP(Tabla15[[#This Row],[cedula]],Tabla8[Numero Documento],Tabla8[Empleado])</f>
        <v>VIRGINIA MARIA PEREZ TOLENTINO</v>
      </c>
      <c r="F453" s="56" t="str">
        <f>_xlfn.XLOOKUP(Tabla15[[#This Row],[cedula]],Tabla8[Numero Documento],Tabla8[Cargo])</f>
        <v>ARQUITECTO (A)</v>
      </c>
      <c r="G453" s="56" t="str">
        <f>_xlfn.XLOOKUP(Tabla15[[#This Row],[cedula]],Tabla8[Numero Documento],Tabla8[Lugar de Funciones])</f>
        <v>DEPARTAMENTO DE INFRAESTRUCTURA</v>
      </c>
      <c r="H453" s="107" t="s">
        <v>11</v>
      </c>
      <c r="I453" s="78" t="str">
        <f>_xlfn.XLOOKUP(Tabla15[[#This Row],[cedula]],TCARRERA[CEDULA],TCARRERA[CATEGORIA DEL SERVIDOR],0)</f>
        <v>CARRERA ADMINISTRATIVA</v>
      </c>
      <c r="J4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6" t="str">
        <f>IF(ISTEXT(Tabla15[[#This Row],[CARRERA]]),Tabla15[[#This Row],[CARRERA]],Tabla15[[#This Row],[STATUS_01]])</f>
        <v>CARRERA ADMINISTRATIVA</v>
      </c>
      <c r="L453" s="72">
        <v>60000</v>
      </c>
      <c r="M453" s="73">
        <v>3171.19</v>
      </c>
      <c r="N453" s="72">
        <v>1824</v>
      </c>
      <c r="O453" s="72">
        <v>1722</v>
      </c>
      <c r="P453" s="33">
        <f>Tabla15[[#This Row],[sbruto]]-Tabla15[[#This Row],[ISR]]-Tabla15[[#This Row],[SFS]]-Tabla15[[#This Row],[AFP]]-Tabla15[[#This Row],[sneto]]</f>
        <v>2902.4499999999971</v>
      </c>
      <c r="Q453" s="33">
        <v>50380.36</v>
      </c>
      <c r="R453" s="56" t="str">
        <f>_xlfn.XLOOKUP(Tabla15[[#This Row],[cedula]],Tabla8[Numero Documento],Tabla8[Gen])</f>
        <v>F</v>
      </c>
      <c r="S453" s="56" t="str">
        <f>_xlfn.XLOOKUP(Tabla15[[#This Row],[cedula]],Tabla8[Numero Documento],Tabla8[Lugar Funciones Codigo])</f>
        <v>01.83.00.00.11.04</v>
      </c>
      <c r="T453">
        <v>358</v>
      </c>
    </row>
    <row r="454" spans="1:20" hidden="1">
      <c r="A454" s="56" t="s">
        <v>2522</v>
      </c>
      <c r="B454" s="56" t="s">
        <v>1934</v>
      </c>
      <c r="C454" s="56" t="s">
        <v>2552</v>
      </c>
      <c r="D454" s="56" t="str">
        <f>Tabla15[[#This Row],[cedula]]&amp;Tabla15[[#This Row],[prog]]&amp;LEFT(Tabla15[[#This Row],[TIPO]],3)</f>
        <v>0011790615601FIJ</v>
      </c>
      <c r="E454" s="56" t="str">
        <f>_xlfn.XLOOKUP(Tabla15[[#This Row],[cedula]],Tabla8[Numero Documento],Tabla8[Empleado])</f>
        <v>PAMELA JOSEFINA RAMIREZ ALMANZAR</v>
      </c>
      <c r="F454" s="56" t="str">
        <f>_xlfn.XLOOKUP(Tabla15[[#This Row],[cedula]],Tabla8[Numero Documento],Tabla8[Cargo])</f>
        <v>INGENIERO</v>
      </c>
      <c r="G454" s="56" t="str">
        <f>_xlfn.XLOOKUP(Tabla15[[#This Row],[cedula]],Tabla8[Numero Documento],Tabla8[Lugar de Funciones])</f>
        <v>DEPARTAMENTO DE INFRAESTRUCTURA</v>
      </c>
      <c r="H454" s="107" t="s">
        <v>11</v>
      </c>
      <c r="I454" s="78">
        <f>_xlfn.XLOOKUP(Tabla15[[#This Row],[cedula]],TCARRERA[CEDULA],TCARRERA[CATEGORIA DEL SERVIDOR],0)</f>
        <v>0</v>
      </c>
      <c r="J4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6" t="str">
        <f>IF(ISTEXT(Tabla15[[#This Row],[CARRERA]]),Tabla15[[#This Row],[CARRERA]],Tabla15[[#This Row],[STATUS_01]])</f>
        <v>FIJO</v>
      </c>
      <c r="L454" s="72">
        <v>55000</v>
      </c>
      <c r="M454" s="76">
        <v>2559.6799999999998</v>
      </c>
      <c r="N454" s="72">
        <v>1672</v>
      </c>
      <c r="O454" s="72">
        <v>1578.5</v>
      </c>
      <c r="P454" s="33">
        <f>Tabla15[[#This Row],[sbruto]]-Tabla15[[#This Row],[ISR]]-Tabla15[[#This Row],[SFS]]-Tabla15[[#This Row],[AFP]]-Tabla15[[#This Row],[sneto]]</f>
        <v>25</v>
      </c>
      <c r="Q454" s="33">
        <v>49164.82</v>
      </c>
      <c r="R454" s="56" t="str">
        <f>_xlfn.XLOOKUP(Tabla15[[#This Row],[cedula]],Tabla8[Numero Documento],Tabla8[Gen])</f>
        <v>F</v>
      </c>
      <c r="S454" s="56" t="str">
        <f>_xlfn.XLOOKUP(Tabla15[[#This Row],[cedula]],Tabla8[Numero Documento],Tabla8[Lugar Funciones Codigo])</f>
        <v>01.83.00.00.11.04</v>
      </c>
      <c r="T454">
        <v>288</v>
      </c>
    </row>
    <row r="455" spans="1:20" hidden="1">
      <c r="A455" s="56" t="s">
        <v>2521</v>
      </c>
      <c r="B455" s="56" t="s">
        <v>3027</v>
      </c>
      <c r="C455" s="56" t="s">
        <v>2552</v>
      </c>
      <c r="D455" s="56" t="str">
        <f>Tabla15[[#This Row],[cedula]]&amp;Tabla15[[#This Row],[prog]]&amp;LEFT(Tabla15[[#This Row],[TIPO]],3)</f>
        <v>0310494953601TEM</v>
      </c>
      <c r="E455" s="56" t="str">
        <f>_xlfn.XLOOKUP(Tabla15[[#This Row],[cedula]],Tabla8[Numero Documento],Tabla8[Empleado])</f>
        <v>NILO ANTONIO PEÑA BENJAMIN-GARNETT</v>
      </c>
      <c r="F455" s="56" t="str">
        <f>_xlfn.XLOOKUP(Tabla15[[#This Row],[cedula]],Tabla8[Numero Documento],Tabla8[Cargo])</f>
        <v>ARQUITECTO (A)</v>
      </c>
      <c r="G455" s="56" t="str">
        <f>_xlfn.XLOOKUP(Tabla15[[#This Row],[cedula]],Tabla8[Numero Documento],Tabla8[Lugar de Funciones])</f>
        <v>DEPARTAMENTO DE INFRAESTRUCTURA</v>
      </c>
      <c r="H455" s="107" t="s">
        <v>2743</v>
      </c>
      <c r="I455" s="78">
        <f>_xlfn.XLOOKUP(Tabla15[[#This Row],[cedula]],TCARRERA[CEDULA],TCARRERA[CATEGORIA DEL SERVIDOR],0)</f>
        <v>0</v>
      </c>
      <c r="J45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6" t="str">
        <f>IF(ISTEXT(Tabla15[[#This Row],[CARRERA]]),Tabla15[[#This Row],[CARRERA]],Tabla15[[#This Row],[STATUS_01]])</f>
        <v>TEMPORALES</v>
      </c>
      <c r="L455" s="72">
        <v>50000</v>
      </c>
      <c r="M455" s="75">
        <v>1854</v>
      </c>
      <c r="N455" s="75">
        <v>1520</v>
      </c>
      <c r="O455" s="75">
        <v>1435</v>
      </c>
      <c r="P455" s="33">
        <f>Tabla15[[#This Row],[sbruto]]-Tabla15[[#This Row],[ISR]]-Tabla15[[#This Row],[SFS]]-Tabla15[[#This Row],[AFP]]-Tabla15[[#This Row],[sneto]]</f>
        <v>25</v>
      </c>
      <c r="Q455" s="33">
        <v>45166</v>
      </c>
      <c r="R455" s="56" t="str">
        <f>_xlfn.XLOOKUP(Tabla15[[#This Row],[cedula]],Tabla8[Numero Documento],Tabla8[Gen])</f>
        <v>M</v>
      </c>
      <c r="S455" s="56" t="str">
        <f>_xlfn.XLOOKUP(Tabla15[[#This Row],[cedula]],Tabla8[Numero Documento],Tabla8[Lugar Funciones Codigo])</f>
        <v>01.83.00.00.11.04</v>
      </c>
      <c r="T455">
        <v>964</v>
      </c>
    </row>
    <row r="456" spans="1:20" hidden="1">
      <c r="A456" s="56" t="s">
        <v>2521</v>
      </c>
      <c r="B456" s="56" t="s">
        <v>3047</v>
      </c>
      <c r="C456" s="56" t="s">
        <v>2552</v>
      </c>
      <c r="D456" s="56" t="str">
        <f>Tabla15[[#This Row],[cedula]]&amp;Tabla15[[#This Row],[prog]]&amp;LEFT(Tabla15[[#This Row],[TIPO]],3)</f>
        <v>2250029395001TEM</v>
      </c>
      <c r="E456" s="56" t="str">
        <f>_xlfn.XLOOKUP(Tabla15[[#This Row],[cedula]],Tabla8[Numero Documento],Tabla8[Empleado])</f>
        <v>REYBELYS PEREZ NUÑEZ</v>
      </c>
      <c r="F456" s="56" t="str">
        <f>_xlfn.XLOOKUP(Tabla15[[#This Row],[cedula]],Tabla8[Numero Documento],Tabla8[Cargo])</f>
        <v>ARQUITECTO (A)</v>
      </c>
      <c r="G456" s="56" t="str">
        <f>_xlfn.XLOOKUP(Tabla15[[#This Row],[cedula]],Tabla8[Numero Documento],Tabla8[Lugar de Funciones])</f>
        <v>DEPARTAMENTO DE INFRAESTRUCTURA</v>
      </c>
      <c r="H456" s="107" t="s">
        <v>2743</v>
      </c>
      <c r="I456" s="78">
        <f>_xlfn.XLOOKUP(Tabla15[[#This Row],[cedula]],TCARRERA[CEDULA],TCARRERA[CATEGORIA DEL SERVIDOR],0)</f>
        <v>0</v>
      </c>
      <c r="J4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6" s="56" t="str">
        <f>IF(ISTEXT(Tabla15[[#This Row],[CARRERA]]),Tabla15[[#This Row],[CARRERA]],Tabla15[[#This Row],[STATUS_01]])</f>
        <v>TEMPORALES</v>
      </c>
      <c r="L456" s="72">
        <v>50000</v>
      </c>
      <c r="M456" s="76">
        <v>1854</v>
      </c>
      <c r="N456" s="72">
        <v>1520</v>
      </c>
      <c r="O456" s="72">
        <v>1435</v>
      </c>
      <c r="P456" s="33">
        <f>Tabla15[[#This Row],[sbruto]]-Tabla15[[#This Row],[ISR]]-Tabla15[[#This Row],[SFS]]-Tabla15[[#This Row],[AFP]]-Tabla15[[#This Row],[sneto]]</f>
        <v>25</v>
      </c>
      <c r="Q456" s="33">
        <v>45166</v>
      </c>
      <c r="R456" s="56" t="str">
        <f>_xlfn.XLOOKUP(Tabla15[[#This Row],[cedula]],Tabla8[Numero Documento],Tabla8[Gen])</f>
        <v>F</v>
      </c>
      <c r="S456" s="56" t="str">
        <f>_xlfn.XLOOKUP(Tabla15[[#This Row],[cedula]],Tabla8[Numero Documento],Tabla8[Lugar Funciones Codigo])</f>
        <v>01.83.00.00.11.04</v>
      </c>
      <c r="T456">
        <v>985</v>
      </c>
    </row>
    <row r="457" spans="1:20" hidden="1">
      <c r="A457" s="56" t="s">
        <v>2521</v>
      </c>
      <c r="B457" s="56" t="s">
        <v>2648</v>
      </c>
      <c r="C457" s="56" t="s">
        <v>2552</v>
      </c>
      <c r="D457" s="56" t="str">
        <f>Tabla15[[#This Row],[cedula]]&amp;Tabla15[[#This Row],[prog]]&amp;LEFT(Tabla15[[#This Row],[TIPO]],3)</f>
        <v>0010977412501TEM</v>
      </c>
      <c r="E457" s="56" t="str">
        <f>_xlfn.XLOOKUP(Tabla15[[#This Row],[cedula]],Tabla8[Numero Documento],Tabla8[Empleado])</f>
        <v>FLORINDA MARIA MATRILLE LAJARA</v>
      </c>
      <c r="F457" s="56" t="str">
        <f>_xlfn.XLOOKUP(Tabla15[[#This Row],[cedula]],Tabla8[Numero Documento],Tabla8[Cargo])</f>
        <v>DIRECTOR (A)</v>
      </c>
      <c r="G457" s="56" t="str">
        <f>_xlfn.XLOOKUP(Tabla15[[#This Row],[cedula]],Tabla8[Numero Documento],Tabla8[Lugar de Funciones])</f>
        <v>DIRECCION FINANCIERA</v>
      </c>
      <c r="H457" s="107" t="s">
        <v>2743</v>
      </c>
      <c r="I457" s="78">
        <f>_xlfn.XLOOKUP(Tabla15[[#This Row],[cedula]],TCARRERA[CEDULA],TCARRERA[CATEGORIA DEL SERVIDOR],0)</f>
        <v>0</v>
      </c>
      <c r="J4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7" s="56" t="str">
        <f>IF(ISTEXT(Tabla15[[#This Row],[CARRERA]]),Tabla15[[#This Row],[CARRERA]],Tabla15[[#This Row],[STATUS_01]])</f>
        <v>TEMPORALES</v>
      </c>
      <c r="L457" s="72">
        <v>175000</v>
      </c>
      <c r="M457" s="76">
        <v>29747.24</v>
      </c>
      <c r="N457" s="72">
        <v>5320</v>
      </c>
      <c r="O457" s="72">
        <v>5022.5</v>
      </c>
      <c r="P457" s="33">
        <f>Tabla15[[#This Row],[sbruto]]-Tabla15[[#This Row],[ISR]]-Tabla15[[#This Row],[SFS]]-Tabla15[[#This Row],[AFP]]-Tabla15[[#This Row],[sneto]]</f>
        <v>25</v>
      </c>
      <c r="Q457" s="33">
        <v>134885.26</v>
      </c>
      <c r="R457" s="56" t="str">
        <f>_xlfn.XLOOKUP(Tabla15[[#This Row],[cedula]],Tabla8[Numero Documento],Tabla8[Gen])</f>
        <v>F</v>
      </c>
      <c r="S457" s="56" t="str">
        <f>_xlfn.XLOOKUP(Tabla15[[#This Row],[cedula]],Tabla8[Numero Documento],Tabla8[Lugar Funciones Codigo])</f>
        <v>01.83.00.00.12</v>
      </c>
      <c r="T457">
        <v>842</v>
      </c>
    </row>
    <row r="458" spans="1:20" hidden="1">
      <c r="A458" s="56" t="s">
        <v>2522</v>
      </c>
      <c r="B458" s="56" t="s">
        <v>1986</v>
      </c>
      <c r="C458" s="56" t="s">
        <v>2552</v>
      </c>
      <c r="D458" s="56" t="str">
        <f>Tabla15[[#This Row],[cedula]]&amp;Tabla15[[#This Row],[prog]]&amp;LEFT(Tabla15[[#This Row],[TIPO]],3)</f>
        <v>0011416372801FIJ</v>
      </c>
      <c r="E458" s="56" t="str">
        <f>_xlfn.XLOOKUP(Tabla15[[#This Row],[cedula]],Tabla8[Numero Documento],Tabla8[Empleado])</f>
        <v>VIANELA MARIA SANTANA MARTE</v>
      </c>
      <c r="F458" s="56" t="str">
        <f>_xlfn.XLOOKUP(Tabla15[[#This Row],[cedula]],Tabla8[Numero Documento],Tabla8[Cargo])</f>
        <v>ANALISTA FINANCIERO</v>
      </c>
      <c r="G458" s="56" t="str">
        <f>_xlfn.XLOOKUP(Tabla15[[#This Row],[cedula]],Tabla8[Numero Documento],Tabla8[Lugar de Funciones])</f>
        <v>DIRECCION FINANCIERA</v>
      </c>
      <c r="H458" s="107" t="s">
        <v>11</v>
      </c>
      <c r="I458" s="78">
        <f>_xlfn.XLOOKUP(Tabla15[[#This Row],[cedula]],TCARRERA[CEDULA],TCARRERA[CATEGORIA DEL SERVIDOR],0)</f>
        <v>0</v>
      </c>
      <c r="J4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6" t="str">
        <f>IF(ISTEXT(Tabla15[[#This Row],[CARRERA]]),Tabla15[[#This Row],[CARRERA]],Tabla15[[#This Row],[STATUS_01]])</f>
        <v>FIJO</v>
      </c>
      <c r="L458" s="72">
        <v>70000</v>
      </c>
      <c r="M458" s="76">
        <v>5368.48</v>
      </c>
      <c r="N458" s="72">
        <v>2128</v>
      </c>
      <c r="O458" s="72">
        <v>2009</v>
      </c>
      <c r="P458" s="33">
        <f>Tabla15[[#This Row],[sbruto]]-Tabla15[[#This Row],[ISR]]-Tabla15[[#This Row],[SFS]]-Tabla15[[#This Row],[AFP]]-Tabla15[[#This Row],[sneto]]</f>
        <v>19571.000000000007</v>
      </c>
      <c r="Q458" s="33">
        <v>40923.519999999997</v>
      </c>
      <c r="R458" s="56" t="str">
        <f>_xlfn.XLOOKUP(Tabla15[[#This Row],[cedula]],Tabla8[Numero Documento],Tabla8[Gen])</f>
        <v>F</v>
      </c>
      <c r="S458" s="56" t="str">
        <f>_xlfn.XLOOKUP(Tabla15[[#This Row],[cedula]],Tabla8[Numero Documento],Tabla8[Lugar Funciones Codigo])</f>
        <v>01.83.00.00.12</v>
      </c>
      <c r="T458">
        <v>351</v>
      </c>
    </row>
    <row r="459" spans="1:20" hidden="1">
      <c r="A459" s="56" t="s">
        <v>2521</v>
      </c>
      <c r="B459" s="56" t="s">
        <v>3139</v>
      </c>
      <c r="C459" s="56" t="s">
        <v>2552</v>
      </c>
      <c r="D459" s="56" t="str">
        <f>Tabla15[[#This Row],[cedula]]&amp;Tabla15[[#This Row],[prog]]&amp;LEFT(Tabla15[[#This Row],[TIPO]],3)</f>
        <v>0030088824501TEM</v>
      </c>
      <c r="E459" s="56" t="str">
        <f>_xlfn.XLOOKUP(Tabla15[[#This Row],[cedula]],Tabla8[Numero Documento],Tabla8[Empleado])</f>
        <v>YOMAIRA MIROSLEIRIS BAEZ CABRERA</v>
      </c>
      <c r="F459" s="56" t="str">
        <f>_xlfn.XLOOKUP(Tabla15[[#This Row],[cedula]],Tabla8[Numero Documento],Tabla8[Cargo])</f>
        <v>ANALISTA FINANCIERO</v>
      </c>
      <c r="G459" s="56" t="str">
        <f>_xlfn.XLOOKUP(Tabla15[[#This Row],[cedula]],Tabla8[Numero Documento],Tabla8[Lugar de Funciones])</f>
        <v>DIRECCION FINANCIERA</v>
      </c>
      <c r="H459" s="107" t="s">
        <v>2743</v>
      </c>
      <c r="I459" s="78">
        <f>_xlfn.XLOOKUP(Tabla15[[#This Row],[cedula]],TCARRERA[CEDULA],TCARRERA[CATEGORIA DEL SERVIDOR],0)</f>
        <v>0</v>
      </c>
      <c r="J4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6" t="str">
        <f>IF(ISTEXT(Tabla15[[#This Row],[CARRERA]]),Tabla15[[#This Row],[CARRERA]],Tabla15[[#This Row],[STATUS_01]])</f>
        <v>TEMPORALES</v>
      </c>
      <c r="L459" s="72">
        <v>70000</v>
      </c>
      <c r="M459" s="74">
        <v>5368.48</v>
      </c>
      <c r="N459" s="72">
        <v>2128</v>
      </c>
      <c r="O459" s="72">
        <v>2009</v>
      </c>
      <c r="P459" s="33">
        <f>Tabla15[[#This Row],[sbruto]]-Tabla15[[#This Row],[ISR]]-Tabla15[[#This Row],[SFS]]-Tabla15[[#This Row],[AFP]]-Tabla15[[#This Row],[sneto]]</f>
        <v>8171.0000000000073</v>
      </c>
      <c r="Q459" s="33">
        <v>52323.519999999997</v>
      </c>
      <c r="R459" s="56" t="str">
        <f>_xlfn.XLOOKUP(Tabla15[[#This Row],[cedula]],Tabla8[Numero Documento],Tabla8[Gen])</f>
        <v>F</v>
      </c>
      <c r="S459" s="56" t="str">
        <f>_xlfn.XLOOKUP(Tabla15[[#This Row],[cedula]],Tabla8[Numero Documento],Tabla8[Lugar Funciones Codigo])</f>
        <v>01.83.00.00.12</v>
      </c>
      <c r="T459">
        <v>1040</v>
      </c>
    </row>
    <row r="460" spans="1:20" hidden="1">
      <c r="A460" s="56" t="s">
        <v>2521</v>
      </c>
      <c r="B460" s="56" t="s">
        <v>2757</v>
      </c>
      <c r="C460" s="56" t="s">
        <v>2552</v>
      </c>
      <c r="D460" s="56" t="str">
        <f>Tabla15[[#This Row],[cedula]]&amp;Tabla15[[#This Row],[prog]]&amp;LEFT(Tabla15[[#This Row],[TIPO]],3)</f>
        <v>0930029780201TEM</v>
      </c>
      <c r="E460" s="56" t="str">
        <f>_xlfn.XLOOKUP(Tabla15[[#This Row],[cedula]],Tabla8[Numero Documento],Tabla8[Empleado])</f>
        <v>LIGIA ALTAGRACIA VOLQUEZ PEREZ</v>
      </c>
      <c r="F460" s="56" t="str">
        <f>_xlfn.XLOOKUP(Tabla15[[#This Row],[cedula]],Tabla8[Numero Documento],Tabla8[Cargo])</f>
        <v>ANALISTA PRESUPUESTO</v>
      </c>
      <c r="G460" s="56" t="str">
        <f>_xlfn.XLOOKUP(Tabla15[[#This Row],[cedula]],Tabla8[Numero Documento],Tabla8[Lugar de Funciones])</f>
        <v>DIRECCION FINANCIERA</v>
      </c>
      <c r="H460" s="107" t="s">
        <v>2743</v>
      </c>
      <c r="I460" s="78">
        <f>_xlfn.XLOOKUP(Tabla15[[#This Row],[cedula]],TCARRERA[CEDULA],TCARRERA[CATEGORIA DEL SERVIDOR],0)</f>
        <v>0</v>
      </c>
      <c r="J4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6" t="str">
        <f>IF(ISTEXT(Tabla15[[#This Row],[CARRERA]]),Tabla15[[#This Row],[CARRERA]],Tabla15[[#This Row],[STATUS_01]])</f>
        <v>TEMPORALES</v>
      </c>
      <c r="L460" s="72">
        <v>60000</v>
      </c>
      <c r="M460" s="73">
        <v>3486.68</v>
      </c>
      <c r="N460" s="72">
        <v>1824</v>
      </c>
      <c r="O460" s="72">
        <v>1722</v>
      </c>
      <c r="P460" s="33">
        <f>Tabla15[[#This Row],[sbruto]]-Tabla15[[#This Row],[ISR]]-Tabla15[[#This Row],[SFS]]-Tabla15[[#This Row],[AFP]]-Tabla15[[#This Row],[sneto]]</f>
        <v>25</v>
      </c>
      <c r="Q460" s="33">
        <v>52942.32</v>
      </c>
      <c r="R460" s="56" t="str">
        <f>_xlfn.XLOOKUP(Tabla15[[#This Row],[cedula]],Tabla8[Numero Documento],Tabla8[Gen])</f>
        <v>F</v>
      </c>
      <c r="S460" s="56" t="str">
        <f>_xlfn.XLOOKUP(Tabla15[[#This Row],[cedula]],Tabla8[Numero Documento],Tabla8[Lugar Funciones Codigo])</f>
        <v>01.83.00.00.12</v>
      </c>
      <c r="T460">
        <v>920</v>
      </c>
    </row>
    <row r="461" spans="1:20" hidden="1">
      <c r="A461" s="56" t="s">
        <v>2521</v>
      </c>
      <c r="B461" s="56" t="s">
        <v>2345</v>
      </c>
      <c r="C461" s="56" t="s">
        <v>2552</v>
      </c>
      <c r="D461" s="56" t="str">
        <f>Tabla15[[#This Row],[cedula]]&amp;Tabla15[[#This Row],[prog]]&amp;LEFT(Tabla15[[#This Row],[TIPO]],3)</f>
        <v>0130049657501TEM</v>
      </c>
      <c r="E461" s="56" t="str">
        <f>_xlfn.XLOOKUP(Tabla15[[#This Row],[cedula]],Tabla8[Numero Documento],Tabla8[Empleado])</f>
        <v>MAYRA CRISTINA JIMENEZ ARIAS</v>
      </c>
      <c r="F461" s="56" t="str">
        <f>_xlfn.XLOOKUP(Tabla15[[#This Row],[cedula]],Tabla8[Numero Documento],Tabla8[Cargo])</f>
        <v>ANALISTA PRESUPUESTO</v>
      </c>
      <c r="G461" s="56" t="str">
        <f>_xlfn.XLOOKUP(Tabla15[[#This Row],[cedula]],Tabla8[Numero Documento],Tabla8[Lugar de Funciones])</f>
        <v>DIRECCION FINANCIERA</v>
      </c>
      <c r="H461" s="107" t="s">
        <v>2743</v>
      </c>
      <c r="I461" s="78">
        <f>_xlfn.XLOOKUP(Tabla15[[#This Row],[cedula]],TCARRERA[CEDULA],TCARRERA[CATEGORIA DEL SERVIDOR],0)</f>
        <v>0</v>
      </c>
      <c r="J4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56" t="str">
        <f>IF(ISTEXT(Tabla15[[#This Row],[CARRERA]]),Tabla15[[#This Row],[CARRERA]],Tabla15[[#This Row],[STATUS_01]])</f>
        <v>TEMPORALES</v>
      </c>
      <c r="L461" s="72">
        <v>60000</v>
      </c>
      <c r="M461" s="74">
        <v>3486.68</v>
      </c>
      <c r="N461" s="72">
        <v>1824</v>
      </c>
      <c r="O461" s="72">
        <v>1722</v>
      </c>
      <c r="P461" s="33">
        <f>Tabla15[[#This Row],[sbruto]]-Tabla15[[#This Row],[ISR]]-Tabla15[[#This Row],[SFS]]-Tabla15[[#This Row],[AFP]]-Tabla15[[#This Row],[sneto]]</f>
        <v>7630.3399999999965</v>
      </c>
      <c r="Q461" s="33">
        <v>45336.98</v>
      </c>
      <c r="R461" s="56" t="str">
        <f>_xlfn.XLOOKUP(Tabla15[[#This Row],[cedula]],Tabla8[Numero Documento],Tabla8[Gen])</f>
        <v>F</v>
      </c>
      <c r="S461" s="56" t="str">
        <f>_xlfn.XLOOKUP(Tabla15[[#This Row],[cedula]],Tabla8[Numero Documento],Tabla8[Lugar Funciones Codigo])</f>
        <v>01.83.00.00.12</v>
      </c>
      <c r="T461">
        <v>945</v>
      </c>
    </row>
    <row r="462" spans="1:20" hidden="1">
      <c r="A462" s="56" t="s">
        <v>2521</v>
      </c>
      <c r="B462" s="56" t="s">
        <v>3094</v>
      </c>
      <c r="C462" s="56" t="s">
        <v>2552</v>
      </c>
      <c r="D462" s="56" t="str">
        <f>Tabla15[[#This Row],[cedula]]&amp;Tabla15[[#This Row],[prog]]&amp;LEFT(Tabla15[[#This Row],[TIPO]],3)</f>
        <v>2230119020701TEM</v>
      </c>
      <c r="E462" s="56" t="str">
        <f>_xlfn.XLOOKUP(Tabla15[[#This Row],[cedula]],Tabla8[Numero Documento],Tabla8[Empleado])</f>
        <v>YESIKA ARIAS SANTANA</v>
      </c>
      <c r="F462" s="56" t="str">
        <f>_xlfn.XLOOKUP(Tabla15[[#This Row],[cedula]],Tabla8[Numero Documento],Tabla8[Cargo])</f>
        <v>ANALISTA FINANCIERO</v>
      </c>
      <c r="G462" s="56" t="str">
        <f>_xlfn.XLOOKUP(Tabla15[[#This Row],[cedula]],Tabla8[Numero Documento],Tabla8[Lugar de Funciones])</f>
        <v>DIRECCION FINANCIERA</v>
      </c>
      <c r="H462" s="107" t="s">
        <v>2743</v>
      </c>
      <c r="I462" s="78">
        <f>_xlfn.XLOOKUP(Tabla15[[#This Row],[cedula]],TCARRERA[CEDULA],TCARRERA[CATEGORIA DEL SERVIDOR],0)</f>
        <v>0</v>
      </c>
      <c r="J4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6" t="str">
        <f>IF(ISTEXT(Tabla15[[#This Row],[CARRERA]]),Tabla15[[#This Row],[CARRERA]],Tabla15[[#This Row],[STATUS_01]])</f>
        <v>TEMPORALES</v>
      </c>
      <c r="L462" s="72">
        <v>60000</v>
      </c>
      <c r="M462" s="76">
        <v>3486.68</v>
      </c>
      <c r="N462" s="72">
        <v>1824</v>
      </c>
      <c r="O462" s="72">
        <v>1722</v>
      </c>
      <c r="P462" s="33">
        <f>Tabla15[[#This Row],[sbruto]]-Tabla15[[#This Row],[ISR]]-Tabla15[[#This Row],[SFS]]-Tabla15[[#This Row],[AFP]]-Tabla15[[#This Row],[sneto]]</f>
        <v>25</v>
      </c>
      <c r="Q462" s="33">
        <v>52942.32</v>
      </c>
      <c r="R462" s="56" t="str">
        <f>_xlfn.XLOOKUP(Tabla15[[#This Row],[cedula]],Tabla8[Numero Documento],Tabla8[Gen])</f>
        <v>F</v>
      </c>
      <c r="S462" s="56" t="str">
        <f>_xlfn.XLOOKUP(Tabla15[[#This Row],[cedula]],Tabla8[Numero Documento],Tabla8[Lugar Funciones Codigo])</f>
        <v>01.83.00.00.12</v>
      </c>
      <c r="T462">
        <v>1037</v>
      </c>
    </row>
    <row r="463" spans="1:20" hidden="1">
      <c r="A463" s="56" t="s">
        <v>2522</v>
      </c>
      <c r="B463" s="56" t="s">
        <v>3133</v>
      </c>
      <c r="C463" s="56" t="s">
        <v>2552</v>
      </c>
      <c r="D463" s="56" t="str">
        <f>Tabla15[[#This Row],[cedula]]&amp;Tabla15[[#This Row],[prog]]&amp;LEFT(Tabla15[[#This Row],[TIPO]],3)</f>
        <v>0011238344301FIJ</v>
      </c>
      <c r="E463" s="56" t="str">
        <f>_xlfn.XLOOKUP(Tabla15[[#This Row],[cedula]],Tabla8[Numero Documento],Tabla8[Empleado])</f>
        <v>CLARIBEL DE LA ROSA CABRERA</v>
      </c>
      <c r="F463" s="56" t="str">
        <f>_xlfn.XLOOKUP(Tabla15[[#This Row],[cedula]],Tabla8[Numero Documento],Tabla8[Cargo])</f>
        <v>TECNICO ADMINISTRATIVO</v>
      </c>
      <c r="G463" s="56" t="str">
        <f>_xlfn.XLOOKUP(Tabla15[[#This Row],[cedula]],Tabla8[Numero Documento],Tabla8[Lugar de Funciones])</f>
        <v>DIRECCION FINANCIERA</v>
      </c>
      <c r="H463" s="107" t="s">
        <v>11</v>
      </c>
      <c r="I463" s="78">
        <f>_xlfn.XLOOKUP(Tabla15[[#This Row],[cedula]],TCARRERA[CEDULA],TCARRERA[CATEGORIA DEL SERVIDOR],0)</f>
        <v>0</v>
      </c>
      <c r="J4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6" t="str">
        <f>IF(ISTEXT(Tabla15[[#This Row],[CARRERA]]),Tabla15[[#This Row],[CARRERA]],Tabla15[[#This Row],[STATUS_01]])</f>
        <v>FIJO</v>
      </c>
      <c r="L463" s="72">
        <v>45000</v>
      </c>
      <c r="M463" s="76">
        <v>1148.33</v>
      </c>
      <c r="N463" s="72">
        <v>1368</v>
      </c>
      <c r="O463" s="72">
        <v>1291.5</v>
      </c>
      <c r="P463" s="33">
        <f>Tabla15[[#This Row],[sbruto]]-Tabla15[[#This Row],[ISR]]-Tabla15[[#This Row],[SFS]]-Tabla15[[#This Row],[AFP]]-Tabla15[[#This Row],[sneto]]</f>
        <v>25</v>
      </c>
      <c r="Q463" s="33">
        <v>41167.17</v>
      </c>
      <c r="R463" s="56" t="str">
        <f>_xlfn.XLOOKUP(Tabla15[[#This Row],[cedula]],Tabla8[Numero Documento],Tabla8[Gen])</f>
        <v>F</v>
      </c>
      <c r="S463" s="56" t="str">
        <f>_xlfn.XLOOKUP(Tabla15[[#This Row],[cedula]],Tabla8[Numero Documento],Tabla8[Lugar Funciones Codigo])</f>
        <v>01.83.00.00.12</v>
      </c>
      <c r="T463">
        <v>61</v>
      </c>
    </row>
    <row r="464" spans="1:20" hidden="1">
      <c r="A464" s="56" t="s">
        <v>2522</v>
      </c>
      <c r="B464" s="56" t="s">
        <v>2781</v>
      </c>
      <c r="C464" s="56" t="s">
        <v>2552</v>
      </c>
      <c r="D464" s="56" t="str">
        <f>Tabla15[[#This Row],[cedula]]&amp;Tabla15[[#This Row],[prog]]&amp;LEFT(Tabla15[[#This Row],[TIPO]],3)</f>
        <v>2230180165401FIJ</v>
      </c>
      <c r="E464" s="56" t="str">
        <f>_xlfn.XLOOKUP(Tabla15[[#This Row],[cedula]],Tabla8[Numero Documento],Tabla8[Empleado])</f>
        <v>DIANA ALICIA DIAZ DE LA CRUZ</v>
      </c>
      <c r="F464" s="56" t="str">
        <f>_xlfn.XLOOKUP(Tabla15[[#This Row],[cedula]],Tabla8[Numero Documento],Tabla8[Cargo])</f>
        <v>SECRETARIA</v>
      </c>
      <c r="G464" s="56" t="str">
        <f>_xlfn.XLOOKUP(Tabla15[[#This Row],[cedula]],Tabla8[Numero Documento],Tabla8[Lugar de Funciones])</f>
        <v>DIRECCION FINANCIERA</v>
      </c>
      <c r="H464" s="107" t="s">
        <v>11</v>
      </c>
      <c r="I464" s="78">
        <f>_xlfn.XLOOKUP(Tabla15[[#This Row],[cedula]],TCARRERA[CEDULA],TCARRERA[CATEGORIA DEL SERVIDOR],0)</f>
        <v>0</v>
      </c>
      <c r="J46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6" t="str">
        <f>IF(ISTEXT(Tabla15[[#This Row],[CARRERA]]),Tabla15[[#This Row],[CARRERA]],Tabla15[[#This Row],[STATUS_01]])</f>
        <v>ESTATUTO SIMPLIFICADO</v>
      </c>
      <c r="L464" s="72">
        <v>35000</v>
      </c>
      <c r="M464" s="76">
        <v>0</v>
      </c>
      <c r="N464" s="75">
        <v>1064</v>
      </c>
      <c r="O464" s="75">
        <v>1004.5</v>
      </c>
      <c r="P464" s="33">
        <f>Tabla15[[#This Row],[sbruto]]-Tabla15[[#This Row],[ISR]]-Tabla15[[#This Row],[SFS]]-Tabla15[[#This Row],[AFP]]-Tabla15[[#This Row],[sneto]]</f>
        <v>25</v>
      </c>
      <c r="Q464" s="33">
        <v>32906.5</v>
      </c>
      <c r="R464" s="56" t="str">
        <f>_xlfn.XLOOKUP(Tabla15[[#This Row],[cedula]],Tabla8[Numero Documento],Tabla8[Gen])</f>
        <v>F</v>
      </c>
      <c r="S464" s="56" t="str">
        <f>_xlfn.XLOOKUP(Tabla15[[#This Row],[cedula]],Tabla8[Numero Documento],Tabla8[Lugar Funciones Codigo])</f>
        <v>01.83.00.00.12</v>
      </c>
      <c r="T464">
        <v>75</v>
      </c>
    </row>
    <row r="465" spans="1:20" hidden="1">
      <c r="A465" s="56" t="s">
        <v>2522</v>
      </c>
      <c r="B465" s="56" t="s">
        <v>1938</v>
      </c>
      <c r="C465" s="56" t="s">
        <v>2552</v>
      </c>
      <c r="D465" s="56" t="str">
        <f>Tabla15[[#This Row],[cedula]]&amp;Tabla15[[#This Row],[prog]]&amp;LEFT(Tabla15[[#This Row],[TIPO]],3)</f>
        <v>0010069499101FIJ</v>
      </c>
      <c r="E465" s="56" t="str">
        <f>_xlfn.XLOOKUP(Tabla15[[#This Row],[cedula]],Tabla8[Numero Documento],Tabla8[Empleado])</f>
        <v>PATRICIO RAMIREZ MARTE</v>
      </c>
      <c r="F465" s="56" t="str">
        <f>_xlfn.XLOOKUP(Tabla15[[#This Row],[cedula]],Tabla8[Numero Documento],Tabla8[Cargo])</f>
        <v>AUXILIAR</v>
      </c>
      <c r="G465" s="56" t="str">
        <f>_xlfn.XLOOKUP(Tabla15[[#This Row],[cedula]],Tabla8[Numero Documento],Tabla8[Lugar de Funciones])</f>
        <v>DIRECCION FINANCIERA</v>
      </c>
      <c r="H465" s="107" t="s">
        <v>11</v>
      </c>
      <c r="I465" s="78">
        <f>_xlfn.XLOOKUP(Tabla15[[#This Row],[cedula]],TCARRERA[CEDULA],TCARRERA[CATEGORIA DEL SERVIDOR],0)</f>
        <v>0</v>
      </c>
      <c r="J4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6" t="str">
        <f>IF(ISTEXT(Tabla15[[#This Row],[CARRERA]]),Tabla15[[#This Row],[CARRERA]],Tabla15[[#This Row],[STATUS_01]])</f>
        <v>FIJO</v>
      </c>
      <c r="L465" s="72">
        <v>35000</v>
      </c>
      <c r="M465" s="73">
        <v>0</v>
      </c>
      <c r="N465" s="72">
        <v>1064</v>
      </c>
      <c r="O465" s="72">
        <v>1004.5</v>
      </c>
      <c r="P465" s="33">
        <f>Tabla15[[#This Row],[sbruto]]-Tabla15[[#This Row],[ISR]]-Tabla15[[#This Row],[SFS]]-Tabla15[[#This Row],[AFP]]-Tabla15[[#This Row],[sneto]]</f>
        <v>24726.75</v>
      </c>
      <c r="Q465" s="33">
        <v>8204.75</v>
      </c>
      <c r="R465" s="56" t="str">
        <f>_xlfn.XLOOKUP(Tabla15[[#This Row],[cedula]],Tabla8[Numero Documento],Tabla8[Gen])</f>
        <v>M</v>
      </c>
      <c r="S465" s="56" t="str">
        <f>_xlfn.XLOOKUP(Tabla15[[#This Row],[cedula]],Tabla8[Numero Documento],Tabla8[Lugar Funciones Codigo])</f>
        <v>01.83.00.00.12</v>
      </c>
      <c r="T465">
        <v>293</v>
      </c>
    </row>
    <row r="466" spans="1:20" hidden="1">
      <c r="A466" s="56" t="s">
        <v>2522</v>
      </c>
      <c r="B466" s="56" t="s">
        <v>2788</v>
      </c>
      <c r="C466" s="56" t="s">
        <v>2552</v>
      </c>
      <c r="D466" s="56" t="str">
        <f>Tabla15[[#This Row],[cedula]]&amp;Tabla15[[#This Row],[prog]]&amp;LEFT(Tabla15[[#This Row],[TIPO]],3)</f>
        <v>0570010536301FIJ</v>
      </c>
      <c r="E466" s="56" t="str">
        <f>_xlfn.XLOOKUP(Tabla15[[#This Row],[cedula]],Tabla8[Numero Documento],Tabla8[Empleado])</f>
        <v>FELIPE PERDOMO MEJIA</v>
      </c>
      <c r="F466" s="56" t="str">
        <f>_xlfn.XLOOKUP(Tabla15[[#This Row],[cedula]],Tabla8[Numero Documento],Tabla8[Cargo])</f>
        <v>CHOFER I</v>
      </c>
      <c r="G466" s="56" t="str">
        <f>_xlfn.XLOOKUP(Tabla15[[#This Row],[cedula]],Tabla8[Numero Documento],Tabla8[Lugar de Funciones])</f>
        <v>DIRECCION FINANCIERA</v>
      </c>
      <c r="H466" s="107" t="s">
        <v>11</v>
      </c>
      <c r="I466" s="78">
        <f>_xlfn.XLOOKUP(Tabla15[[#This Row],[cedula]],TCARRERA[CEDULA],TCARRERA[CATEGORIA DEL SERVIDOR],0)</f>
        <v>0</v>
      </c>
      <c r="J46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6" s="56" t="str">
        <f>IF(ISTEXT(Tabla15[[#This Row],[CARRERA]]),Tabla15[[#This Row],[CARRERA]],Tabla15[[#This Row],[STATUS_01]])</f>
        <v>ESTATUTO SIMPLIFICADO</v>
      </c>
      <c r="L466" s="72">
        <v>24000</v>
      </c>
      <c r="M466" s="76">
        <v>0</v>
      </c>
      <c r="N466" s="72">
        <v>729.6</v>
      </c>
      <c r="O466" s="72">
        <v>688.8</v>
      </c>
      <c r="P466" s="33">
        <f>Tabla15[[#This Row],[sbruto]]-Tabla15[[#This Row],[ISR]]-Tabla15[[#This Row],[SFS]]-Tabla15[[#This Row],[AFP]]-Tabla15[[#This Row],[sneto]]</f>
        <v>25.000000000003638</v>
      </c>
      <c r="Q466" s="33">
        <v>22556.6</v>
      </c>
      <c r="R466" s="56" t="str">
        <f>_xlfn.XLOOKUP(Tabla15[[#This Row],[cedula]],Tabla8[Numero Documento],Tabla8[Gen])</f>
        <v>M</v>
      </c>
      <c r="S466" s="56" t="str">
        <f>_xlfn.XLOOKUP(Tabla15[[#This Row],[cedula]],Tabla8[Numero Documento],Tabla8[Lugar Funciones Codigo])</f>
        <v>01.83.00.00.12</v>
      </c>
      <c r="T466">
        <v>108</v>
      </c>
    </row>
    <row r="467" spans="1:20" hidden="1">
      <c r="A467" s="56" t="s">
        <v>2521</v>
      </c>
      <c r="B467" s="56" t="s">
        <v>2274</v>
      </c>
      <c r="C467" s="56" t="s">
        <v>2552</v>
      </c>
      <c r="D467" s="56" t="str">
        <f>Tabla15[[#This Row],[cedula]]&amp;Tabla15[[#This Row],[prog]]&amp;LEFT(Tabla15[[#This Row],[TIPO]],3)</f>
        <v>0011833417601TEM</v>
      </c>
      <c r="E467" s="56" t="str">
        <f>_xlfn.XLOOKUP(Tabla15[[#This Row],[cedula]],Tabla8[Numero Documento],Tabla8[Empleado])</f>
        <v>ANA ESTHER VIZCAINO NUÑEZ</v>
      </c>
      <c r="F467" s="56" t="str">
        <f>_xlfn.XLOOKUP(Tabla15[[#This Row],[cedula]],Tabla8[Numero Documento],Tabla8[Cargo])</f>
        <v>ENCARGADO (A)</v>
      </c>
      <c r="G467" s="56" t="str">
        <f>_xlfn.XLOOKUP(Tabla15[[#This Row],[cedula]],Tabla8[Numero Documento],Tabla8[Lugar de Funciones])</f>
        <v>DEPARTAMENTO DE CONTABILIDAD</v>
      </c>
      <c r="H467" s="107" t="s">
        <v>2743</v>
      </c>
      <c r="I467" s="78">
        <f>_xlfn.XLOOKUP(Tabla15[[#This Row],[cedula]],TCARRERA[CEDULA],TCARRERA[CATEGORIA DEL SERVIDOR],0)</f>
        <v>0</v>
      </c>
      <c r="J46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7" s="56" t="str">
        <f>IF(ISTEXT(Tabla15[[#This Row],[CARRERA]]),Tabla15[[#This Row],[CARRERA]],Tabla15[[#This Row],[STATUS_01]])</f>
        <v>TEMPORALES</v>
      </c>
      <c r="L467" s="72">
        <v>100000</v>
      </c>
      <c r="M467" s="75">
        <v>12105.37</v>
      </c>
      <c r="N467" s="75">
        <v>3040</v>
      </c>
      <c r="O467" s="75">
        <v>2870</v>
      </c>
      <c r="P467" s="33">
        <f>Tabla15[[#This Row],[sbruto]]-Tabla15[[#This Row],[ISR]]-Tabla15[[#This Row],[SFS]]-Tabla15[[#This Row],[AFP]]-Tabla15[[#This Row],[sneto]]</f>
        <v>6071</v>
      </c>
      <c r="Q467" s="33">
        <v>75913.63</v>
      </c>
      <c r="R467" s="56" t="str">
        <f>_xlfn.XLOOKUP(Tabla15[[#This Row],[cedula]],Tabla8[Numero Documento],Tabla8[Gen])</f>
        <v>F</v>
      </c>
      <c r="S467" s="56" t="str">
        <f>_xlfn.XLOOKUP(Tabla15[[#This Row],[cedula]],Tabla8[Numero Documento],Tabla8[Lugar Funciones Codigo])</f>
        <v>01.83.00.00.12.01</v>
      </c>
      <c r="T467">
        <v>779</v>
      </c>
    </row>
    <row r="468" spans="1:20" hidden="1">
      <c r="A468" s="56" t="s">
        <v>2522</v>
      </c>
      <c r="B468" s="56" t="s">
        <v>1144</v>
      </c>
      <c r="C468" s="56" t="s">
        <v>2552</v>
      </c>
      <c r="D468" s="56" t="str">
        <f>Tabla15[[#This Row],[cedula]]&amp;Tabla15[[#This Row],[prog]]&amp;LEFT(Tabla15[[#This Row],[TIPO]],3)</f>
        <v>0820022689501FIJ</v>
      </c>
      <c r="E468" s="56" t="str">
        <f>_xlfn.XLOOKUP(Tabla15[[#This Row],[cedula]],Tabla8[Numero Documento],Tabla8[Empleado])</f>
        <v>MARIA YSABEL PEREZ PEREZ</v>
      </c>
      <c r="F468" s="56" t="str">
        <f>_xlfn.XLOOKUP(Tabla15[[#This Row],[cedula]],Tabla8[Numero Documento],Tabla8[Cargo])</f>
        <v>SUB-ENCARGADA CONTABILIDAD</v>
      </c>
      <c r="G468" s="56" t="str">
        <f>_xlfn.XLOOKUP(Tabla15[[#This Row],[cedula]],Tabla8[Numero Documento],Tabla8[Lugar de Funciones])</f>
        <v>DEPARTAMENTO DE CONTABILIDAD</v>
      </c>
      <c r="H468" s="107" t="s">
        <v>11</v>
      </c>
      <c r="I468" s="78" t="str">
        <f>_xlfn.XLOOKUP(Tabla15[[#This Row],[cedula]],TCARRERA[CEDULA],TCARRERA[CATEGORIA DEL SERVIDOR],0)</f>
        <v>CARRERA ADMINISTRATIVA</v>
      </c>
      <c r="J4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6" t="str">
        <f>IF(ISTEXT(Tabla15[[#This Row],[CARRERA]]),Tabla15[[#This Row],[CARRERA]],Tabla15[[#This Row],[STATUS_01]])</f>
        <v>CARRERA ADMINISTRATIVA</v>
      </c>
      <c r="L468" s="72">
        <v>65000</v>
      </c>
      <c r="M468" s="73">
        <v>4112.09</v>
      </c>
      <c r="N468" s="72">
        <v>1976</v>
      </c>
      <c r="O468" s="72">
        <v>1865.5</v>
      </c>
      <c r="P468" s="33">
        <f>Tabla15[[#This Row],[sbruto]]-Tabla15[[#This Row],[ISR]]-Tabla15[[#This Row],[SFS]]-Tabla15[[#This Row],[AFP]]-Tabla15[[#This Row],[sneto]]</f>
        <v>1652.4500000000044</v>
      </c>
      <c r="Q468" s="33">
        <v>55393.96</v>
      </c>
      <c r="R468" s="56" t="str">
        <f>_xlfn.XLOOKUP(Tabla15[[#This Row],[cedula]],Tabla8[Numero Documento],Tabla8[Gen])</f>
        <v>F</v>
      </c>
      <c r="S468" s="56" t="str">
        <f>_xlfn.XLOOKUP(Tabla15[[#This Row],[cedula]],Tabla8[Numero Documento],Tabla8[Lugar Funciones Codigo])</f>
        <v>01.83.00.00.12.01</v>
      </c>
      <c r="T468">
        <v>243</v>
      </c>
    </row>
    <row r="469" spans="1:20" hidden="1">
      <c r="A469" s="56" t="s">
        <v>2521</v>
      </c>
      <c r="B469" s="56" t="s">
        <v>3058</v>
      </c>
      <c r="C469" s="56" t="s">
        <v>2552</v>
      </c>
      <c r="D469" s="56" t="str">
        <f>Tabla15[[#This Row],[cedula]]&amp;Tabla15[[#This Row],[prog]]&amp;LEFT(Tabla15[[#This Row],[TIPO]],3)</f>
        <v>2250028712701TEM</v>
      </c>
      <c r="E469" s="56" t="str">
        <f>_xlfn.XLOOKUP(Tabla15[[#This Row],[cedula]],Tabla8[Numero Documento],Tabla8[Empleado])</f>
        <v>ROSANNA ELIZABETH MOLANO MIGUEL</v>
      </c>
      <c r="F469" s="56" t="str">
        <f>_xlfn.XLOOKUP(Tabla15[[#This Row],[cedula]],Tabla8[Numero Documento],Tabla8[Cargo])</f>
        <v>CONTADOR (A)</v>
      </c>
      <c r="G469" s="56" t="str">
        <f>_xlfn.XLOOKUP(Tabla15[[#This Row],[cedula]],Tabla8[Numero Documento],Tabla8[Lugar de Funciones])</f>
        <v>DEPARTAMENTO DE CONTABILIDAD</v>
      </c>
      <c r="H469" s="107" t="s">
        <v>2743</v>
      </c>
      <c r="I469" s="78">
        <f>_xlfn.XLOOKUP(Tabla15[[#This Row],[cedula]],TCARRERA[CEDULA],TCARRERA[CATEGORIA DEL SERVIDOR],0)</f>
        <v>0</v>
      </c>
      <c r="J4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6" t="str">
        <f>IF(ISTEXT(Tabla15[[#This Row],[CARRERA]]),Tabla15[[#This Row],[CARRERA]],Tabla15[[#This Row],[STATUS_01]])</f>
        <v>TEMPORALES</v>
      </c>
      <c r="L469" s="72">
        <v>65000</v>
      </c>
      <c r="M469" s="74">
        <v>4427.58</v>
      </c>
      <c r="N469" s="72">
        <v>1976</v>
      </c>
      <c r="O469" s="72">
        <v>1865.5</v>
      </c>
      <c r="P469" s="33">
        <f>Tabla15[[#This Row],[sbruto]]-Tabla15[[#This Row],[ISR]]-Tabla15[[#This Row],[SFS]]-Tabla15[[#This Row],[AFP]]-Tabla15[[#This Row],[sneto]]</f>
        <v>5971</v>
      </c>
      <c r="Q469" s="33">
        <v>50759.92</v>
      </c>
      <c r="R469" s="56" t="str">
        <f>_xlfn.XLOOKUP(Tabla15[[#This Row],[cedula]],Tabla8[Numero Documento],Tabla8[Gen])</f>
        <v>F</v>
      </c>
      <c r="S469" s="56" t="str">
        <f>_xlfn.XLOOKUP(Tabla15[[#This Row],[cedula]],Tabla8[Numero Documento],Tabla8[Lugar Funciones Codigo])</f>
        <v>01.83.00.00.12.01</v>
      </c>
      <c r="T469">
        <v>997</v>
      </c>
    </row>
    <row r="470" spans="1:20" hidden="1">
      <c r="A470" s="56" t="s">
        <v>2522</v>
      </c>
      <c r="B470" s="56" t="s">
        <v>1888</v>
      </c>
      <c r="C470" s="56" t="s">
        <v>2552</v>
      </c>
      <c r="D470" s="56" t="str">
        <f>Tabla15[[#This Row],[cedula]]&amp;Tabla15[[#This Row],[prog]]&amp;LEFT(Tabla15[[#This Row],[TIPO]],3)</f>
        <v>0011149723601FIJ</v>
      </c>
      <c r="E470" s="56" t="str">
        <f>_xlfn.XLOOKUP(Tabla15[[#This Row],[cedula]],Tabla8[Numero Documento],Tabla8[Empleado])</f>
        <v>KIRSIS SUSANA DIAZ DE LA CRUZ</v>
      </c>
      <c r="F470" s="56" t="str">
        <f>_xlfn.XLOOKUP(Tabla15[[#This Row],[cedula]],Tabla8[Numero Documento],Tabla8[Cargo])</f>
        <v>ANALISTA</v>
      </c>
      <c r="G470" s="56" t="str">
        <f>_xlfn.XLOOKUP(Tabla15[[#This Row],[cedula]],Tabla8[Numero Documento],Tabla8[Lugar de Funciones])</f>
        <v>DEPARTAMENTO DE CONTABILIDAD</v>
      </c>
      <c r="H470" s="107" t="s">
        <v>11</v>
      </c>
      <c r="I470" s="78">
        <f>_xlfn.XLOOKUP(Tabla15[[#This Row],[cedula]],TCARRERA[CEDULA],TCARRERA[CATEGORIA DEL SERVIDOR],0)</f>
        <v>0</v>
      </c>
      <c r="J4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6" t="str">
        <f>IF(ISTEXT(Tabla15[[#This Row],[CARRERA]]),Tabla15[[#This Row],[CARRERA]],Tabla15[[#This Row],[STATUS_01]])</f>
        <v>FIJO</v>
      </c>
      <c r="L470" s="72">
        <v>55000</v>
      </c>
      <c r="M470" s="76">
        <v>2086.44</v>
      </c>
      <c r="N470" s="72">
        <v>1672</v>
      </c>
      <c r="O470" s="72">
        <v>1578.5</v>
      </c>
      <c r="P470" s="33">
        <f>Tabla15[[#This Row],[sbruto]]-Tabla15[[#This Row],[ISR]]-Tabla15[[#This Row],[SFS]]-Tabla15[[#This Row],[AFP]]-Tabla15[[#This Row],[sneto]]</f>
        <v>3179.8999999999942</v>
      </c>
      <c r="Q470" s="33">
        <v>46483.16</v>
      </c>
      <c r="R470" s="56" t="str">
        <f>_xlfn.XLOOKUP(Tabla15[[#This Row],[cedula]],Tabla8[Numero Documento],Tabla8[Gen])</f>
        <v>F</v>
      </c>
      <c r="S470" s="56" t="str">
        <f>_xlfn.XLOOKUP(Tabla15[[#This Row],[cedula]],Tabla8[Numero Documento],Tabla8[Lugar Funciones Codigo])</f>
        <v>01.83.00.00.12.01</v>
      </c>
      <c r="T470">
        <v>201</v>
      </c>
    </row>
    <row r="471" spans="1:20" hidden="1">
      <c r="A471" s="56" t="s">
        <v>2522</v>
      </c>
      <c r="B471" s="56" t="s">
        <v>2654</v>
      </c>
      <c r="C471" s="56" t="s">
        <v>2552</v>
      </c>
      <c r="D471" s="56" t="str">
        <f>Tabla15[[#This Row],[cedula]]&amp;Tabla15[[#This Row],[prog]]&amp;LEFT(Tabla15[[#This Row],[TIPO]],3)</f>
        <v>0930052440301FIJ</v>
      </c>
      <c r="E471" s="56" t="str">
        <f>_xlfn.XLOOKUP(Tabla15[[#This Row],[cedula]],Tabla8[Numero Documento],Tabla8[Empleado])</f>
        <v>JUANA ROBELINA VILLAR GUERRERO</v>
      </c>
      <c r="F471" s="56" t="str">
        <f>_xlfn.XLOOKUP(Tabla15[[#This Row],[cedula]],Tabla8[Numero Documento],Tabla8[Cargo])</f>
        <v>ANALISTA FINANCIERO</v>
      </c>
      <c r="G471" s="56" t="str">
        <f>_xlfn.XLOOKUP(Tabla15[[#This Row],[cedula]],Tabla8[Numero Documento],Tabla8[Lugar de Funciones])</f>
        <v>DEPARTEMNTO DE EJECUCION PRESUPUESTARIA</v>
      </c>
      <c r="H471" s="107" t="s">
        <v>11</v>
      </c>
      <c r="I471" s="78">
        <f>_xlfn.XLOOKUP(Tabla15[[#This Row],[cedula]],TCARRERA[CEDULA],TCARRERA[CATEGORIA DEL SERVIDOR],0)</f>
        <v>0</v>
      </c>
      <c r="J4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6" t="str">
        <f>IF(ISTEXT(Tabla15[[#This Row],[CARRERA]]),Tabla15[[#This Row],[CARRERA]],Tabla15[[#This Row],[STATUS_01]])</f>
        <v>FIJO</v>
      </c>
      <c r="L471" s="72">
        <v>70000</v>
      </c>
      <c r="M471" s="76">
        <v>5368.48</v>
      </c>
      <c r="N471" s="72">
        <v>2128</v>
      </c>
      <c r="O471" s="72">
        <v>2009</v>
      </c>
      <c r="P471" s="33">
        <f>Tabla15[[#This Row],[sbruto]]-Tabla15[[#This Row],[ISR]]-Tabla15[[#This Row],[SFS]]-Tabla15[[#This Row],[AFP]]-Tabla15[[#This Row],[sneto]]</f>
        <v>7471.9500000000044</v>
      </c>
      <c r="Q471" s="33">
        <v>53022.57</v>
      </c>
      <c r="R471" s="56" t="str">
        <f>_xlfn.XLOOKUP(Tabla15[[#This Row],[cedula]],Tabla8[Numero Documento],Tabla8[Gen])</f>
        <v>F</v>
      </c>
      <c r="S471" s="56" t="str">
        <f>_xlfn.XLOOKUP(Tabla15[[#This Row],[cedula]],Tabla8[Numero Documento],Tabla8[Lugar Funciones Codigo])</f>
        <v>01.83.00.00.12.02</v>
      </c>
      <c r="T471">
        <v>188</v>
      </c>
    </row>
    <row r="472" spans="1:20" hidden="1">
      <c r="A472" s="56" t="s">
        <v>2522</v>
      </c>
      <c r="B472" s="56" t="s">
        <v>1137</v>
      </c>
      <c r="C472" s="56" t="s">
        <v>2552</v>
      </c>
      <c r="D472" s="56" t="str">
        <f>Tabla15[[#This Row],[cedula]]&amp;Tabla15[[#This Row],[prog]]&amp;LEFT(Tabla15[[#This Row],[TIPO]],3)</f>
        <v>0010118428101FIJ</v>
      </c>
      <c r="E472" s="56" t="str">
        <f>_xlfn.XLOOKUP(Tabla15[[#This Row],[cedula]],Tabla8[Numero Documento],Tabla8[Empleado])</f>
        <v>LUISA MIRQUELINA MATOS TONOS</v>
      </c>
      <c r="F472" s="56" t="str">
        <f>_xlfn.XLOOKUP(Tabla15[[#This Row],[cedula]],Tabla8[Numero Documento],Tabla8[Cargo])</f>
        <v>ANALISTA</v>
      </c>
      <c r="G472" s="56" t="str">
        <f>_xlfn.XLOOKUP(Tabla15[[#This Row],[cedula]],Tabla8[Numero Documento],Tabla8[Lugar de Funciones])</f>
        <v>DEPARTEMNTO DE EJECUCION PRESUPUESTARIA</v>
      </c>
      <c r="H472" s="107" t="s">
        <v>11</v>
      </c>
      <c r="I472" s="78" t="str">
        <f>_xlfn.XLOOKUP(Tabla15[[#This Row],[cedula]],TCARRERA[CEDULA],TCARRERA[CATEGORIA DEL SERVIDOR],0)</f>
        <v>CARRERA ADMINISTRATIVA</v>
      </c>
      <c r="J4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6" t="str">
        <f>IF(ISTEXT(Tabla15[[#This Row],[CARRERA]]),Tabla15[[#This Row],[CARRERA]],Tabla15[[#This Row],[STATUS_01]])</f>
        <v>CARRERA ADMINISTRATIVA</v>
      </c>
      <c r="L472" s="72">
        <v>65000</v>
      </c>
      <c r="M472" s="76">
        <v>4427.58</v>
      </c>
      <c r="N472" s="72">
        <v>1976</v>
      </c>
      <c r="O472" s="72">
        <v>1865.5</v>
      </c>
      <c r="P472" s="33">
        <f>Tabla15[[#This Row],[sbruto]]-Tabla15[[#This Row],[ISR]]-Tabla15[[#This Row],[SFS]]-Tabla15[[#This Row],[AFP]]-Tabla15[[#This Row],[sneto]]</f>
        <v>28596.42</v>
      </c>
      <c r="Q472" s="33">
        <v>28134.5</v>
      </c>
      <c r="R472" s="56" t="str">
        <f>_xlfn.XLOOKUP(Tabla15[[#This Row],[cedula]],Tabla8[Numero Documento],Tabla8[Gen])</f>
        <v>F</v>
      </c>
      <c r="S472" s="56" t="str">
        <f>_xlfn.XLOOKUP(Tabla15[[#This Row],[cedula]],Tabla8[Numero Documento],Tabla8[Lugar Funciones Codigo])</f>
        <v>01.83.00.00.12.02</v>
      </c>
      <c r="T472">
        <v>230</v>
      </c>
    </row>
    <row r="473" spans="1:20" hidden="1">
      <c r="A473" s="56" t="s">
        <v>2521</v>
      </c>
      <c r="B473" s="56" t="s">
        <v>2847</v>
      </c>
      <c r="C473" s="56" t="s">
        <v>2552</v>
      </c>
      <c r="D473" s="56" t="str">
        <f>Tabla15[[#This Row],[cedula]]&amp;Tabla15[[#This Row],[prog]]&amp;LEFT(Tabla15[[#This Row],[TIPO]],3)</f>
        <v>4022333960301TEM</v>
      </c>
      <c r="E473" s="56" t="str">
        <f>_xlfn.XLOOKUP(Tabla15[[#This Row],[cedula]],Tabla8[Numero Documento],Tabla8[Empleado])</f>
        <v>ANTONIA MENDEZ NOVAS</v>
      </c>
      <c r="F473" s="56" t="str">
        <f>_xlfn.XLOOKUP(Tabla15[[#This Row],[cedula]],Tabla8[Numero Documento],Tabla8[Cargo])</f>
        <v>ANALISTA PRESUPUESTO</v>
      </c>
      <c r="G473" s="56" t="str">
        <f>_xlfn.XLOOKUP(Tabla15[[#This Row],[cedula]],Tabla8[Numero Documento],Tabla8[Lugar de Funciones])</f>
        <v>DEPARTEMNTO DE EJECUCION PRESUPUESTARIA</v>
      </c>
      <c r="H473" s="107" t="s">
        <v>2743</v>
      </c>
      <c r="I473" s="78">
        <f>_xlfn.XLOOKUP(Tabla15[[#This Row],[cedula]],TCARRERA[CEDULA],TCARRERA[CATEGORIA DEL SERVIDOR],0)</f>
        <v>0</v>
      </c>
      <c r="J47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6" t="str">
        <f>IF(ISTEXT(Tabla15[[#This Row],[CARRERA]]),Tabla15[[#This Row],[CARRERA]],Tabla15[[#This Row],[STATUS_01]])</f>
        <v>TEMPORALES</v>
      </c>
      <c r="L473" s="72">
        <v>50000</v>
      </c>
      <c r="M473" s="73">
        <v>1854</v>
      </c>
      <c r="N473" s="72">
        <v>1520</v>
      </c>
      <c r="O473" s="72">
        <v>1435</v>
      </c>
      <c r="P473" s="33">
        <f>Tabla15[[#This Row],[sbruto]]-Tabla15[[#This Row],[ISR]]-Tabla15[[#This Row],[SFS]]-Tabla15[[#This Row],[AFP]]-Tabla15[[#This Row],[sneto]]</f>
        <v>4571</v>
      </c>
      <c r="Q473" s="33">
        <v>40620</v>
      </c>
      <c r="R473" s="56" t="str">
        <f>_xlfn.XLOOKUP(Tabla15[[#This Row],[cedula]],Tabla8[Numero Documento],Tabla8[Gen])</f>
        <v>F</v>
      </c>
      <c r="S473" s="56" t="str">
        <f>_xlfn.XLOOKUP(Tabla15[[#This Row],[cedula]],Tabla8[Numero Documento],Tabla8[Lugar Funciones Codigo])</f>
        <v>01.83.00.00.12.02</v>
      </c>
      <c r="T473">
        <v>790</v>
      </c>
    </row>
    <row r="474" spans="1:20" hidden="1">
      <c r="A474" s="56" t="s">
        <v>3120</v>
      </c>
      <c r="B474" s="56" t="s">
        <v>2654</v>
      </c>
      <c r="C474" s="56" t="s">
        <v>2552</v>
      </c>
      <c r="D474" s="56" t="str">
        <f>Tabla15[[#This Row],[cedula]]&amp;Tabla15[[#This Row],[prog]]&amp;LEFT(Tabla15[[#This Row],[TIPO]],3)</f>
        <v>0930052440301SUP</v>
      </c>
      <c r="E474" s="56" t="str">
        <f>_xlfn.XLOOKUP(Tabla15[[#This Row],[cedula]],Tabla8[Numero Documento],Tabla8[Empleado])</f>
        <v>JUANA ROBELINA VILLAR GUERRERO</v>
      </c>
      <c r="F474" s="56" t="str">
        <f>_xlfn.XLOOKUP(Tabla15[[#This Row],[cedula]],Tabla8[Numero Documento],Tabla8[Cargo])</f>
        <v>ANALISTA FINANCIERO</v>
      </c>
      <c r="G474" s="56" t="str">
        <f>_xlfn.XLOOKUP(Tabla15[[#This Row],[cedula]],Tabla8[Numero Documento],Tabla8[Lugar de Funciones])</f>
        <v>DEPARTEMNTO DE EJECUCION PRESUPUESTARIA</v>
      </c>
      <c r="H474" s="107" t="s">
        <v>2831</v>
      </c>
      <c r="I474" s="78">
        <f>_xlfn.XLOOKUP(Tabla15[[#This Row],[cedula]],TCARRERA[CEDULA],TCARRERA[CATEGORIA DEL SERVIDOR],0)</f>
        <v>0</v>
      </c>
      <c r="J474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74" s="56" t="str">
        <f>IF(ISTEXT(Tabla15[[#This Row],[CARRERA]]),Tabla15[[#This Row],[CARRERA]],Tabla15[[#This Row],[STATUS_01]])</f>
        <v>SUPLENCIA</v>
      </c>
      <c r="L474" s="72">
        <v>30000</v>
      </c>
      <c r="M474" s="76">
        <v>6736.99</v>
      </c>
      <c r="N474" s="72">
        <v>861</v>
      </c>
      <c r="O474" s="72">
        <v>912</v>
      </c>
      <c r="P474" s="33">
        <f>Tabla15[[#This Row],[sbruto]]-Tabla15[[#This Row],[ISR]]-Tabla15[[#This Row],[SFS]]-Tabla15[[#This Row],[AFP]]-Tabla15[[#This Row],[sneto]]</f>
        <v>0</v>
      </c>
      <c r="Q474" s="33">
        <v>21490.01</v>
      </c>
      <c r="R474" s="56" t="str">
        <f>_xlfn.XLOOKUP(Tabla15[[#This Row],[cedula]],Tabla8[Numero Documento],Tabla8[Gen])</f>
        <v>F</v>
      </c>
      <c r="S474" s="56" t="str">
        <f>_xlfn.XLOOKUP(Tabla15[[#This Row],[cedula]],Tabla8[Numero Documento],Tabla8[Lugar Funciones Codigo])</f>
        <v>01.83.00.00.12.02</v>
      </c>
      <c r="T474">
        <v>763</v>
      </c>
    </row>
    <row r="475" spans="1:20" hidden="1">
      <c r="A475" s="56" t="s">
        <v>2521</v>
      </c>
      <c r="B475" s="56" t="s">
        <v>2313</v>
      </c>
      <c r="C475" s="56" t="s">
        <v>2552</v>
      </c>
      <c r="D475" s="56" t="str">
        <f>Tabla15[[#This Row],[cedula]]&amp;Tabla15[[#This Row],[prog]]&amp;LEFT(Tabla15[[#This Row],[TIPO]],3)</f>
        <v>2230099700801TEM</v>
      </c>
      <c r="E475" s="56" t="str">
        <f>_xlfn.XLOOKUP(Tabla15[[#This Row],[cedula]],Tabla8[Numero Documento],Tabla8[Empleado])</f>
        <v>JAVIER CORREA MARTINEZ</v>
      </c>
      <c r="F475" s="56" t="str">
        <f>_xlfn.XLOOKUP(Tabla15[[#This Row],[cedula]],Tabla8[Numero Documento],Tabla8[Cargo])</f>
        <v>ENCARGADO (A)</v>
      </c>
      <c r="G475" s="56" t="str">
        <f>_xlfn.XLOOKUP(Tabla15[[#This Row],[cedula]],Tabla8[Numero Documento],Tabla8[Lugar de Funciones])</f>
        <v>DEPARTAMENTO DE ACTIVO FIJO</v>
      </c>
      <c r="H475" s="107" t="s">
        <v>2743</v>
      </c>
      <c r="I475" s="78">
        <f>_xlfn.XLOOKUP(Tabla15[[#This Row],[cedula]],TCARRERA[CEDULA],TCARRERA[CATEGORIA DEL SERVIDOR],0)</f>
        <v>0</v>
      </c>
      <c r="J4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6" t="str">
        <f>IF(ISTEXT(Tabla15[[#This Row],[CARRERA]]),Tabla15[[#This Row],[CARRERA]],Tabla15[[#This Row],[STATUS_01]])</f>
        <v>TEMPORALES</v>
      </c>
      <c r="L475" s="72">
        <v>100000</v>
      </c>
      <c r="M475" s="73">
        <v>12105.37</v>
      </c>
      <c r="N475" s="72">
        <v>3040</v>
      </c>
      <c r="O475" s="72">
        <v>2870</v>
      </c>
      <c r="P475" s="33">
        <f>Tabla15[[#This Row],[sbruto]]-Tabla15[[#This Row],[ISR]]-Tabla15[[#This Row],[SFS]]-Tabla15[[#This Row],[AFP]]-Tabla15[[#This Row],[sneto]]</f>
        <v>425</v>
      </c>
      <c r="Q475" s="33">
        <v>81559.63</v>
      </c>
      <c r="R475" s="56" t="str">
        <f>_xlfn.XLOOKUP(Tabla15[[#This Row],[cedula]],Tabla8[Numero Documento],Tabla8[Gen])</f>
        <v>M</v>
      </c>
      <c r="S475" s="56" t="str">
        <f>_xlfn.XLOOKUP(Tabla15[[#This Row],[cedula]],Tabla8[Numero Documento],Tabla8[Lugar Funciones Codigo])</f>
        <v>01.83.00.00.12.03</v>
      </c>
      <c r="T475">
        <v>865</v>
      </c>
    </row>
    <row r="476" spans="1:20" hidden="1">
      <c r="A476" s="56" t="s">
        <v>2522</v>
      </c>
      <c r="B476" s="56" t="s">
        <v>1114</v>
      </c>
      <c r="C476" s="56" t="s">
        <v>2552</v>
      </c>
      <c r="D476" s="56" t="str">
        <f>Tabla15[[#This Row],[cedula]]&amp;Tabla15[[#This Row],[prog]]&amp;LEFT(Tabla15[[#This Row],[TIPO]],3)</f>
        <v>0010464126101FIJ</v>
      </c>
      <c r="E476" s="56" t="str">
        <f>_xlfn.XLOOKUP(Tabla15[[#This Row],[cedula]],Tabla8[Numero Documento],Tabla8[Empleado])</f>
        <v>FATIMA MIOSOTIS BATISTA QUEZADA</v>
      </c>
      <c r="F476" s="56" t="str">
        <f>_xlfn.XLOOKUP(Tabla15[[#This Row],[cedula]],Tabla8[Numero Documento],Tabla8[Cargo])</f>
        <v>AUXILIAR DE CONTABILIDAD</v>
      </c>
      <c r="G476" s="56" t="str">
        <f>_xlfn.XLOOKUP(Tabla15[[#This Row],[cedula]],Tabla8[Numero Documento],Tabla8[Lugar de Funciones])</f>
        <v>DEPARTAMENTO DE ACTIVO FIJO</v>
      </c>
      <c r="H476" s="107" t="s">
        <v>11</v>
      </c>
      <c r="I476" s="78" t="str">
        <f>_xlfn.XLOOKUP(Tabla15[[#This Row],[cedula]],TCARRERA[CEDULA],TCARRERA[CATEGORIA DEL SERVIDOR],0)</f>
        <v>CARRERA ADMINISTRATIVA</v>
      </c>
      <c r="J4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6" t="str">
        <f>IF(ISTEXT(Tabla15[[#This Row],[CARRERA]]),Tabla15[[#This Row],[CARRERA]],Tabla15[[#This Row],[STATUS_01]])</f>
        <v>CARRERA ADMINISTRATIVA</v>
      </c>
      <c r="L476" s="72">
        <v>60000</v>
      </c>
      <c r="M476" s="76">
        <v>2855.7</v>
      </c>
      <c r="N476" s="72">
        <v>1824</v>
      </c>
      <c r="O476" s="72">
        <v>1722</v>
      </c>
      <c r="P476" s="33">
        <f>Tabla15[[#This Row],[sbruto]]-Tabla15[[#This Row],[ISR]]-Tabla15[[#This Row],[SFS]]-Tabla15[[#This Row],[AFP]]-Tabla15[[#This Row],[sneto]]</f>
        <v>16321.11</v>
      </c>
      <c r="Q476" s="33">
        <v>37277.19</v>
      </c>
      <c r="R476" s="56" t="str">
        <f>_xlfn.XLOOKUP(Tabla15[[#This Row],[cedula]],Tabla8[Numero Documento],Tabla8[Gen])</f>
        <v>F</v>
      </c>
      <c r="S476" s="56" t="str">
        <f>_xlfn.XLOOKUP(Tabla15[[#This Row],[cedula]],Tabla8[Numero Documento],Tabla8[Lugar Funciones Codigo])</f>
        <v>01.83.00.00.12.03</v>
      </c>
      <c r="T476">
        <v>106</v>
      </c>
    </row>
    <row r="477" spans="1:20" hidden="1">
      <c r="A477" s="56" t="s">
        <v>5514</v>
      </c>
      <c r="B477" s="56" t="s">
        <v>3294</v>
      </c>
      <c r="C477" s="56" t="s">
        <v>2552</v>
      </c>
      <c r="D477" s="56" t="str">
        <f>Tabla15[[#This Row],[cedula]]&amp;Tabla15[[#This Row],[prog]]&amp;LEFT(Tabla15[[#This Row],[TIPO]],3)</f>
        <v>0011662924701CAR</v>
      </c>
      <c r="E477" s="56" t="str">
        <f>_xlfn.XLOOKUP(Tabla15[[#This Row],[cedula]],Tabla8[Numero Documento],Tabla8[Empleado])</f>
        <v>ADARIS EMILIO DE LA CRUZ PEREZ</v>
      </c>
      <c r="F477" s="56" t="str">
        <f>_xlfn.XLOOKUP(Tabla15[[#This Row],[cedula]],Tabla8[Numero Documento],Tabla8[Cargo])</f>
        <v>AUXILIAR</v>
      </c>
      <c r="G477" s="56" t="str">
        <f>_xlfn.XLOOKUP(Tabla15[[#This Row],[cedula]],Tabla8[Numero Documento],Tabla8[Lugar de Funciones])</f>
        <v>DEPARTAMENTO DE ACTIVO FIJO</v>
      </c>
      <c r="H477" s="107" t="s">
        <v>5515</v>
      </c>
      <c r="I477" s="78">
        <f>_xlfn.XLOOKUP(Tabla15[[#This Row],[cedula]],TCARRERA[CEDULA],TCARRERA[CATEGORIA DEL SERVIDOR],0)</f>
        <v>0</v>
      </c>
      <c r="J477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7" s="56" t="str">
        <f>IF(ISTEXT(Tabla15[[#This Row],[CARRERA]]),Tabla15[[#This Row],[CARRERA]],Tabla15[[#This Row],[STATUS_01]])</f>
        <v>CARACTER EVENTUAL</v>
      </c>
      <c r="L477" s="72">
        <v>30000</v>
      </c>
      <c r="M477" s="74">
        <v>0</v>
      </c>
      <c r="N477" s="72">
        <v>912</v>
      </c>
      <c r="O477" s="72">
        <v>861</v>
      </c>
      <c r="P477" s="33">
        <f>Tabla15[[#This Row],[sbruto]]-Tabla15[[#This Row],[ISR]]-Tabla15[[#This Row],[SFS]]-Tabla15[[#This Row],[AFP]]-Tabla15[[#This Row],[sneto]]</f>
        <v>25</v>
      </c>
      <c r="Q477" s="33">
        <v>28202</v>
      </c>
      <c r="R477" s="56" t="str">
        <f>_xlfn.XLOOKUP(Tabla15[[#This Row],[cedula]],Tabla8[Numero Documento],Tabla8[Gen])</f>
        <v>M</v>
      </c>
      <c r="S477" s="56" t="str">
        <f>_xlfn.XLOOKUP(Tabla15[[#This Row],[cedula]],Tabla8[Numero Documento],Tabla8[Lugar Funciones Codigo])</f>
        <v>01.83.00.00.12.03</v>
      </c>
      <c r="T477">
        <v>1043</v>
      </c>
    </row>
    <row r="478" spans="1:20" hidden="1">
      <c r="A478" s="56" t="s">
        <v>5514</v>
      </c>
      <c r="B478" s="56" t="s">
        <v>3295</v>
      </c>
      <c r="C478" s="56" t="s">
        <v>2552</v>
      </c>
      <c r="D478" s="56" t="str">
        <f>Tabla15[[#This Row],[cedula]]&amp;Tabla15[[#This Row],[prog]]&amp;LEFT(Tabla15[[#This Row],[TIPO]],3)</f>
        <v>4023446983701CAR</v>
      </c>
      <c r="E478" s="56" t="str">
        <f>_xlfn.XLOOKUP(Tabla15[[#This Row],[cedula]],Tabla8[Numero Documento],Tabla8[Empleado])</f>
        <v>JUAN ALCIBIADES QUEVEDO ADAMES</v>
      </c>
      <c r="F478" s="56" t="str">
        <f>_xlfn.XLOOKUP(Tabla15[[#This Row],[cedula]],Tabla8[Numero Documento],Tabla8[Cargo])</f>
        <v>AUXILIAR</v>
      </c>
      <c r="G478" s="56" t="str">
        <f>_xlfn.XLOOKUP(Tabla15[[#This Row],[cedula]],Tabla8[Numero Documento],Tabla8[Lugar de Funciones])</f>
        <v>DEPARTAMENTO DE ACTIVO FIJO</v>
      </c>
      <c r="H478" s="107" t="s">
        <v>5515</v>
      </c>
      <c r="I478" s="78">
        <f>_xlfn.XLOOKUP(Tabla15[[#This Row],[cedula]],TCARRERA[CEDULA],TCARRERA[CATEGORIA DEL SERVIDOR],0)</f>
        <v>0</v>
      </c>
      <c r="J478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478" s="56" t="str">
        <f>IF(ISTEXT(Tabla15[[#This Row],[CARRERA]]),Tabla15[[#This Row],[CARRERA]],Tabla15[[#This Row],[STATUS_01]])</f>
        <v>CARACTER EVENTUAL</v>
      </c>
      <c r="L478" s="72">
        <v>30000</v>
      </c>
      <c r="M478" s="76">
        <v>0</v>
      </c>
      <c r="N478" s="72">
        <v>912</v>
      </c>
      <c r="O478" s="72">
        <v>861</v>
      </c>
      <c r="P478" s="33">
        <f>Tabla15[[#This Row],[sbruto]]-Tabla15[[#This Row],[ISR]]-Tabla15[[#This Row],[SFS]]-Tabla15[[#This Row],[AFP]]-Tabla15[[#This Row],[sneto]]</f>
        <v>25</v>
      </c>
      <c r="Q478" s="33">
        <v>28202</v>
      </c>
      <c r="R478" s="56" t="str">
        <f>_xlfn.XLOOKUP(Tabla15[[#This Row],[cedula]],Tabla8[Numero Documento],Tabla8[Gen])</f>
        <v>F</v>
      </c>
      <c r="S478" s="56" t="str">
        <f>_xlfn.XLOOKUP(Tabla15[[#This Row],[cedula]],Tabla8[Numero Documento],Tabla8[Lugar Funciones Codigo])</f>
        <v>01.83.00.00.12.03</v>
      </c>
      <c r="T478">
        <v>1051</v>
      </c>
    </row>
    <row r="479" spans="1:20" hidden="1">
      <c r="A479" s="56" t="s">
        <v>2524</v>
      </c>
      <c r="B479" s="56" t="s">
        <v>2399</v>
      </c>
      <c r="C479" s="56" t="s">
        <v>2552</v>
      </c>
      <c r="D479" s="56" t="str">
        <f>Tabla15[[#This Row],[cedula]]&amp;Tabla15[[#This Row],[prog]]&amp;LEFT(Tabla15[[#This Row],[TIPO]],3)</f>
        <v>0010012281101TRA</v>
      </c>
      <c r="E479" s="56" t="str">
        <f>_xlfn.XLOOKUP(Tabla15[[#This Row],[cedula]],Tabla8[Numero Documento],Tabla8[Empleado])</f>
        <v>RAFAEL BIENVENIDO PEREZ ESPINAL</v>
      </c>
      <c r="F479" s="56" t="str">
        <f>_xlfn.XLOOKUP(Tabla15[[#This Row],[cedula]],Tabla8[Numero Documento],Tabla8[Cargo])</f>
        <v>ENC. DEPTO. DE ACTIVO FIJO</v>
      </c>
      <c r="G479" s="56" t="str">
        <f>_xlfn.XLOOKUP(Tabla15[[#This Row],[cedula]],Tabla8[Numero Documento],Tabla8[Lugar de Funciones])</f>
        <v>DEPARTAMENTO DE ACTIVO FIJO</v>
      </c>
      <c r="H479" s="107" t="s">
        <v>2519</v>
      </c>
      <c r="I479" s="78">
        <f>_xlfn.XLOOKUP(Tabla15[[#This Row],[cedula]],TCARRERA[CEDULA],TCARRERA[CATEGORIA DEL SERVIDOR],0)</f>
        <v>0</v>
      </c>
      <c r="J479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79" s="56" t="str">
        <f>IF(ISTEXT(Tabla15[[#This Row],[CARRERA]]),Tabla15[[#This Row],[CARRERA]],Tabla15[[#This Row],[STATUS_01]])</f>
        <v>TRAMITE DE PENSION</v>
      </c>
      <c r="L479" s="72">
        <v>21735</v>
      </c>
      <c r="M479" s="76">
        <v>0</v>
      </c>
      <c r="N479" s="72">
        <v>660.74</v>
      </c>
      <c r="O479" s="72">
        <v>623.79</v>
      </c>
      <c r="P479" s="33">
        <f>Tabla15[[#This Row],[sbruto]]-Tabla15[[#This Row],[ISR]]-Tabla15[[#This Row],[SFS]]-Tabla15[[#This Row],[AFP]]-Tabla15[[#This Row],[sneto]]</f>
        <v>474.99999999999636</v>
      </c>
      <c r="Q479" s="33">
        <v>19975.47</v>
      </c>
      <c r="R479" s="56" t="str">
        <f>_xlfn.XLOOKUP(Tabla15[[#This Row],[cedula]],Tabla8[Numero Documento],Tabla8[Gen])</f>
        <v>M</v>
      </c>
      <c r="S479" s="56" t="str">
        <f>_xlfn.XLOOKUP(Tabla15[[#This Row],[cedula]],Tabla8[Numero Documento],Tabla8[Lugar Funciones Codigo])</f>
        <v>01.83.00.00.12.03</v>
      </c>
      <c r="T479">
        <v>1085</v>
      </c>
    </row>
    <row r="480" spans="1:20" hidden="1">
      <c r="A480" s="56" t="s">
        <v>2524</v>
      </c>
      <c r="B480" s="56" t="s">
        <v>2400</v>
      </c>
      <c r="C480" s="56" t="s">
        <v>2552</v>
      </c>
      <c r="D480" s="56" t="str">
        <f>Tabla15[[#This Row],[cedula]]&amp;Tabla15[[#This Row],[prog]]&amp;LEFT(Tabla15[[#This Row],[TIPO]],3)</f>
        <v>0010034457101TRA</v>
      </c>
      <c r="E480" s="56" t="str">
        <f>_xlfn.XLOOKUP(Tabla15[[#This Row],[cedula]],Tabla8[Numero Documento],Tabla8[Empleado])</f>
        <v>RAFAEL ERNESTO JOVINE CEBALLOS</v>
      </c>
      <c r="F480" s="56" t="str">
        <f>_xlfn.XLOOKUP(Tabla15[[#This Row],[cedula]],Tabla8[Numero Documento],Tabla8[Cargo])</f>
        <v>AUXILIAR OFICINA</v>
      </c>
      <c r="G480" s="56" t="str">
        <f>_xlfn.XLOOKUP(Tabla15[[#This Row],[cedula]],Tabla8[Numero Documento],Tabla8[Lugar de Funciones])</f>
        <v>DEPARTAMENTO DE ACTIVO FIJO</v>
      </c>
      <c r="H480" s="107" t="s">
        <v>2519</v>
      </c>
      <c r="I480" s="78">
        <f>_xlfn.XLOOKUP(Tabla15[[#This Row],[cedula]],TCARRERA[CEDULA],TCARRERA[CATEGORIA DEL SERVIDOR],0)</f>
        <v>0</v>
      </c>
      <c r="J480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80" s="56" t="str">
        <f>IF(ISTEXT(Tabla15[[#This Row],[CARRERA]]),Tabla15[[#This Row],[CARRERA]],Tabla15[[#This Row],[STATUS_01]])</f>
        <v>TRAMITE DE PENSION</v>
      </c>
      <c r="L480" s="72">
        <v>19000.55</v>
      </c>
      <c r="M480" s="76">
        <v>0</v>
      </c>
      <c r="N480" s="72">
        <v>577.62</v>
      </c>
      <c r="O480" s="72">
        <v>545.32000000000005</v>
      </c>
      <c r="P480" s="33">
        <f>Tabla15[[#This Row],[sbruto]]-Tabla15[[#This Row],[ISR]]-Tabla15[[#This Row],[SFS]]-Tabla15[[#This Row],[AFP]]-Tabla15[[#This Row],[sneto]]</f>
        <v>75</v>
      </c>
      <c r="Q480" s="33">
        <v>17802.61</v>
      </c>
      <c r="R480" s="56" t="str">
        <f>_xlfn.XLOOKUP(Tabla15[[#This Row],[cedula]],Tabla8[Numero Documento],Tabla8[Gen])</f>
        <v>M</v>
      </c>
      <c r="S480" s="56" t="str">
        <f>_xlfn.XLOOKUP(Tabla15[[#This Row],[cedula]],Tabla8[Numero Documento],Tabla8[Lugar Funciones Codigo])</f>
        <v>01.83.00.00.12.03</v>
      </c>
      <c r="T480">
        <v>1086</v>
      </c>
    </row>
    <row r="481" spans="1:20" hidden="1">
      <c r="A481" s="56" t="s">
        <v>2521</v>
      </c>
      <c r="B481" s="56" t="s">
        <v>2701</v>
      </c>
      <c r="C481" s="56" t="s">
        <v>2552</v>
      </c>
      <c r="D481" s="56" t="str">
        <f>Tabla15[[#This Row],[cedula]]&amp;Tabla15[[#This Row],[prog]]&amp;LEFT(Tabla15[[#This Row],[TIPO]],3)</f>
        <v>2240064730501TEM</v>
      </c>
      <c r="E481" s="56" t="str">
        <f>_xlfn.XLOOKUP(Tabla15[[#This Row],[cedula]],Tabla8[Numero Documento],Tabla8[Empleado])</f>
        <v>MARINO ANTONIO PEREZ VASQUEZ</v>
      </c>
      <c r="F481" s="56" t="str">
        <f>_xlfn.XLOOKUP(Tabla15[[#This Row],[cedula]],Tabla8[Numero Documento],Tabla8[Cargo])</f>
        <v>ENCARGADO (A)</v>
      </c>
      <c r="G481" s="56" t="str">
        <f>_xlfn.XLOOKUP(Tabla15[[#This Row],[cedula]],Tabla8[Numero Documento],Tabla8[Lugar de Funciones])</f>
        <v>DEPARTAMENTO DE TESORERIA</v>
      </c>
      <c r="H481" s="107" t="s">
        <v>2743</v>
      </c>
      <c r="I481" s="78">
        <f>_xlfn.XLOOKUP(Tabla15[[#This Row],[cedula]],TCARRERA[CEDULA],TCARRERA[CATEGORIA DEL SERVIDOR],0)</f>
        <v>0</v>
      </c>
      <c r="J4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6" t="str">
        <f>IF(ISTEXT(Tabla15[[#This Row],[CARRERA]]),Tabla15[[#This Row],[CARRERA]],Tabla15[[#This Row],[STATUS_01]])</f>
        <v>TEMPORALES</v>
      </c>
      <c r="L481" s="72">
        <v>100000</v>
      </c>
      <c r="M481" s="74">
        <v>12105.37</v>
      </c>
      <c r="N481" s="72">
        <v>3040</v>
      </c>
      <c r="O481" s="72">
        <v>2870</v>
      </c>
      <c r="P481" s="33">
        <f>Tabla15[[#This Row],[sbruto]]-Tabla15[[#This Row],[ISR]]-Tabla15[[#This Row],[SFS]]-Tabla15[[#This Row],[AFP]]-Tabla15[[#This Row],[sneto]]</f>
        <v>25</v>
      </c>
      <c r="Q481" s="33">
        <v>81959.63</v>
      </c>
      <c r="R481" s="56" t="str">
        <f>_xlfn.XLOOKUP(Tabla15[[#This Row],[cedula]],Tabla8[Numero Documento],Tabla8[Gen])</f>
        <v>M</v>
      </c>
      <c r="S481" s="56" t="str">
        <f>_xlfn.XLOOKUP(Tabla15[[#This Row],[cedula]],Tabla8[Numero Documento],Tabla8[Lugar Funciones Codigo])</f>
        <v>01.83.00.00.12.04</v>
      </c>
      <c r="T481">
        <v>938</v>
      </c>
    </row>
    <row r="482" spans="1:20" hidden="1">
      <c r="A482" s="56" t="s">
        <v>2521</v>
      </c>
      <c r="B482" s="56" t="s">
        <v>2378</v>
      </c>
      <c r="C482" s="56" t="s">
        <v>2552</v>
      </c>
      <c r="D482" s="56" t="str">
        <f>Tabla15[[#This Row],[cedula]]&amp;Tabla15[[#This Row],[prog]]&amp;LEFT(Tabla15[[#This Row],[TIPO]],3)</f>
        <v>0170001181801TEM</v>
      </c>
      <c r="E482" s="56" t="str">
        <f>_xlfn.XLOOKUP(Tabla15[[#This Row],[cedula]],Tabla8[Numero Documento],Tabla8[Empleado])</f>
        <v>UNICA PETRONILA MENDEZ RAMIREZ</v>
      </c>
      <c r="F482" s="56" t="str">
        <f>_xlfn.XLOOKUP(Tabla15[[#This Row],[cedula]],Tabla8[Numero Documento],Tabla8[Cargo])</f>
        <v>COORDINADOR (A)</v>
      </c>
      <c r="G482" s="56" t="str">
        <f>_xlfn.XLOOKUP(Tabla15[[#This Row],[cedula]],Tabla8[Numero Documento],Tabla8[Lugar de Funciones])</f>
        <v>DEPARTAMENTO DE TESORERIA</v>
      </c>
      <c r="H482" s="107" t="s">
        <v>2743</v>
      </c>
      <c r="I482" s="78">
        <f>_xlfn.XLOOKUP(Tabla15[[#This Row],[cedula]],TCARRERA[CEDULA],TCARRERA[CATEGORIA DEL SERVIDOR],0)</f>
        <v>0</v>
      </c>
      <c r="J48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6" t="str">
        <f>IF(ISTEXT(Tabla15[[#This Row],[CARRERA]]),Tabla15[[#This Row],[CARRERA]],Tabla15[[#This Row],[STATUS_01]])</f>
        <v>TEMPORALES</v>
      </c>
      <c r="L482" s="72">
        <v>70000</v>
      </c>
      <c r="M482" s="76">
        <v>5368.48</v>
      </c>
      <c r="N482" s="72">
        <v>2128</v>
      </c>
      <c r="O482" s="72">
        <v>2009</v>
      </c>
      <c r="P482" s="33">
        <f>Tabla15[[#This Row],[sbruto]]-Tabla15[[#This Row],[ISR]]-Tabla15[[#This Row],[SFS]]-Tabla15[[#This Row],[AFP]]-Tabla15[[#This Row],[sneto]]</f>
        <v>3171.0000000000073</v>
      </c>
      <c r="Q482" s="33">
        <v>57323.519999999997</v>
      </c>
      <c r="R482" s="56" t="str">
        <f>_xlfn.XLOOKUP(Tabla15[[#This Row],[cedula]],Tabla8[Numero Documento],Tabla8[Gen])</f>
        <v>F</v>
      </c>
      <c r="S482" s="56" t="str">
        <f>_xlfn.XLOOKUP(Tabla15[[#This Row],[cedula]],Tabla8[Numero Documento],Tabla8[Lugar Funciones Codigo])</f>
        <v>01.83.00.00.12.04</v>
      </c>
      <c r="T482">
        <v>1017</v>
      </c>
    </row>
    <row r="483" spans="1:20" hidden="1">
      <c r="A483" s="56" t="s">
        <v>2522</v>
      </c>
      <c r="B483" s="56" t="s">
        <v>1762</v>
      </c>
      <c r="C483" s="56" t="s">
        <v>2552</v>
      </c>
      <c r="D483" s="56" t="str">
        <f>Tabla15[[#This Row],[cedula]]&amp;Tabla15[[#This Row],[prog]]&amp;LEFT(Tabla15[[#This Row],[TIPO]],3)</f>
        <v>0010549621001FIJ</v>
      </c>
      <c r="E483" s="56" t="str">
        <f>_xlfn.XLOOKUP(Tabla15[[#This Row],[cedula]],Tabla8[Numero Documento],Tabla8[Empleado])</f>
        <v>ALEXANDRA DEL CARMEN CUELLO</v>
      </c>
      <c r="F483" s="56" t="str">
        <f>_xlfn.XLOOKUP(Tabla15[[#This Row],[cedula]],Tabla8[Numero Documento],Tabla8[Cargo])</f>
        <v>ANALISTA</v>
      </c>
      <c r="G483" s="56" t="str">
        <f>_xlfn.XLOOKUP(Tabla15[[#This Row],[cedula]],Tabla8[Numero Documento],Tabla8[Lugar de Funciones])</f>
        <v>DEPARTAMENTO DE TESORERIA</v>
      </c>
      <c r="H483" s="107" t="s">
        <v>11</v>
      </c>
      <c r="I483" s="78">
        <f>_xlfn.XLOOKUP(Tabla15[[#This Row],[cedula]],TCARRERA[CEDULA],TCARRERA[CATEGORIA DEL SERVIDOR],0)</f>
        <v>0</v>
      </c>
      <c r="J4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3" s="56" t="str">
        <f>IF(ISTEXT(Tabla15[[#This Row],[CARRERA]]),Tabla15[[#This Row],[CARRERA]],Tabla15[[#This Row],[STATUS_01]])</f>
        <v>FIJO</v>
      </c>
      <c r="L483" s="72">
        <v>65000</v>
      </c>
      <c r="M483" s="76">
        <v>4427.58</v>
      </c>
      <c r="N483" s="75">
        <v>1976</v>
      </c>
      <c r="O483" s="75">
        <v>1865.5</v>
      </c>
      <c r="P483" s="33">
        <f>Tabla15[[#This Row],[sbruto]]-Tabla15[[#This Row],[ISR]]-Tabla15[[#This Row],[SFS]]-Tabla15[[#This Row],[AFP]]-Tabla15[[#This Row],[sneto]]</f>
        <v>9772.0099999999948</v>
      </c>
      <c r="Q483" s="33">
        <v>46958.91</v>
      </c>
      <c r="R483" s="56" t="str">
        <f>_xlfn.XLOOKUP(Tabla15[[#This Row],[cedula]],Tabla8[Numero Documento],Tabla8[Gen])</f>
        <v>F</v>
      </c>
      <c r="S483" s="56" t="str">
        <f>_xlfn.XLOOKUP(Tabla15[[#This Row],[cedula]],Tabla8[Numero Documento],Tabla8[Lugar Funciones Codigo])</f>
        <v>01.83.00.00.12.04</v>
      </c>
      <c r="T483">
        <v>11</v>
      </c>
    </row>
    <row r="484" spans="1:20" hidden="1">
      <c r="A484" s="56" t="s">
        <v>2522</v>
      </c>
      <c r="B484" s="56" t="s">
        <v>1942</v>
      </c>
      <c r="C484" s="56" t="s">
        <v>2552</v>
      </c>
      <c r="D484" s="56" t="str">
        <f>Tabla15[[#This Row],[cedula]]&amp;Tabla15[[#This Row],[prog]]&amp;LEFT(Tabla15[[#This Row],[TIPO]],3)</f>
        <v>0010183064401FIJ</v>
      </c>
      <c r="E484" s="56" t="str">
        <f>_xlfn.XLOOKUP(Tabla15[[#This Row],[cedula]],Tabla8[Numero Documento],Tabla8[Empleado])</f>
        <v>PEDRO RAMIRO GRULLON VIDAL</v>
      </c>
      <c r="F484" s="56" t="str">
        <f>_xlfn.XLOOKUP(Tabla15[[#This Row],[cedula]],Tabla8[Numero Documento],Tabla8[Cargo])</f>
        <v>ANALISTA</v>
      </c>
      <c r="G484" s="56" t="str">
        <f>_xlfn.XLOOKUP(Tabla15[[#This Row],[cedula]],Tabla8[Numero Documento],Tabla8[Lugar de Funciones])</f>
        <v>DEPARTAMENTO DE TESORERIA</v>
      </c>
      <c r="H484" s="107" t="s">
        <v>11</v>
      </c>
      <c r="I484" s="78">
        <f>_xlfn.XLOOKUP(Tabla15[[#This Row],[cedula]],TCARRERA[CEDULA],TCARRERA[CATEGORIA DEL SERVIDOR],0)</f>
        <v>0</v>
      </c>
      <c r="J4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4" s="56" t="str">
        <f>IF(ISTEXT(Tabla15[[#This Row],[CARRERA]]),Tabla15[[#This Row],[CARRERA]],Tabla15[[#This Row],[STATUS_01]])</f>
        <v>FIJO</v>
      </c>
      <c r="L484" s="72">
        <v>55000</v>
      </c>
      <c r="M484" s="75">
        <v>2559.6799999999998</v>
      </c>
      <c r="N484" s="72">
        <v>1672</v>
      </c>
      <c r="O484" s="72">
        <v>1578.5</v>
      </c>
      <c r="P484" s="33">
        <f>Tabla15[[#This Row],[sbruto]]-Tabla15[[#This Row],[ISR]]-Tabla15[[#This Row],[SFS]]-Tabla15[[#This Row],[AFP]]-Tabla15[[#This Row],[sneto]]</f>
        <v>2221</v>
      </c>
      <c r="Q484" s="33">
        <v>46968.82</v>
      </c>
      <c r="R484" s="56" t="str">
        <f>_xlfn.XLOOKUP(Tabla15[[#This Row],[cedula]],Tabla8[Numero Documento],Tabla8[Gen])</f>
        <v>M</v>
      </c>
      <c r="S484" s="56" t="str">
        <f>_xlfn.XLOOKUP(Tabla15[[#This Row],[cedula]],Tabla8[Numero Documento],Tabla8[Lugar Funciones Codigo])</f>
        <v>01.83.00.00.12.04</v>
      </c>
      <c r="T484">
        <v>298</v>
      </c>
    </row>
    <row r="485" spans="1:20" hidden="1">
      <c r="A485" s="56" t="s">
        <v>2522</v>
      </c>
      <c r="B485" s="56" t="s">
        <v>2776</v>
      </c>
      <c r="C485" s="56" t="s">
        <v>2552</v>
      </c>
      <c r="D485" s="56" t="str">
        <f>Tabla15[[#This Row],[cedula]]&amp;Tabla15[[#This Row],[prog]]&amp;LEFT(Tabla15[[#This Row],[TIPO]],3)</f>
        <v>0170020336501FIJ</v>
      </c>
      <c r="E485" s="56" t="str">
        <f>_xlfn.XLOOKUP(Tabla15[[#This Row],[cedula]],Tabla8[Numero Documento],Tabla8[Empleado])</f>
        <v>ANGELA MIGUELINA BELTRE CASTILLO</v>
      </c>
      <c r="F485" s="56" t="str">
        <f>_xlfn.XLOOKUP(Tabla15[[#This Row],[cedula]],Tabla8[Numero Documento],Tabla8[Cargo])</f>
        <v>AUXILIAR ADMINISTRATIVO (A)</v>
      </c>
      <c r="G485" s="56" t="str">
        <f>_xlfn.XLOOKUP(Tabla15[[#This Row],[cedula]],Tabla8[Numero Documento],Tabla8[Lugar de Funciones])</f>
        <v>DEPARTAMENTO DE TESORERIA</v>
      </c>
      <c r="H485" s="107" t="s">
        <v>11</v>
      </c>
      <c r="I485" s="78">
        <f>_xlfn.XLOOKUP(Tabla15[[#This Row],[cedula]],TCARRERA[CEDULA],TCARRERA[CATEGORIA DEL SERVIDOR],0)</f>
        <v>0</v>
      </c>
      <c r="J4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6" t="str">
        <f>IF(ISTEXT(Tabla15[[#This Row],[CARRERA]]),Tabla15[[#This Row],[CARRERA]],Tabla15[[#This Row],[STATUS_01]])</f>
        <v>FIJO</v>
      </c>
      <c r="L485" s="72">
        <v>35000</v>
      </c>
      <c r="M485" s="76">
        <v>0</v>
      </c>
      <c r="N485" s="72">
        <v>1064</v>
      </c>
      <c r="O485" s="72">
        <v>1004.5</v>
      </c>
      <c r="P485" s="33">
        <f>Tabla15[[#This Row],[sbruto]]-Tabla15[[#This Row],[ISR]]-Tabla15[[#This Row],[SFS]]-Tabla15[[#This Row],[AFP]]-Tabla15[[#This Row],[sneto]]</f>
        <v>25</v>
      </c>
      <c r="Q485" s="33">
        <v>32906.5</v>
      </c>
      <c r="R485" s="56" t="str">
        <f>_xlfn.XLOOKUP(Tabla15[[#This Row],[cedula]],Tabla8[Numero Documento],Tabla8[Gen])</f>
        <v>F</v>
      </c>
      <c r="S485" s="56" t="str">
        <f>_xlfn.XLOOKUP(Tabla15[[#This Row],[cedula]],Tabla8[Numero Documento],Tabla8[Lugar Funciones Codigo])</f>
        <v>01.83.00.00.12.04</v>
      </c>
      <c r="T485">
        <v>30</v>
      </c>
    </row>
    <row r="486" spans="1:20" hidden="1">
      <c r="A486" s="56" t="s">
        <v>2521</v>
      </c>
      <c r="B486" s="56" t="s">
        <v>2369</v>
      </c>
      <c r="C486" s="56" t="s">
        <v>2552</v>
      </c>
      <c r="D486" s="56" t="str">
        <f>Tabla15[[#This Row],[cedula]]&amp;Tabla15[[#This Row],[prog]]&amp;LEFT(Tabla15[[#This Row],[TIPO]],3)</f>
        <v>0710047753301TEM</v>
      </c>
      <c r="E486" s="56" t="str">
        <f>_xlfn.XLOOKUP(Tabla15[[#This Row],[cedula]],Tabla8[Numero Documento],Tabla8[Empleado])</f>
        <v>ROSA MARIA DE LA CRUZ YEB</v>
      </c>
      <c r="F486" s="56" t="str">
        <f>_xlfn.XLOOKUP(Tabla15[[#This Row],[cedula]],Tabla8[Numero Documento],Tabla8[Cargo])</f>
        <v>DIRECTOR (A)</v>
      </c>
      <c r="G486" s="56" t="str">
        <f>_xlfn.XLOOKUP(Tabla15[[#This Row],[cedula]],Tabla8[Numero Documento],Tabla8[Lugar de Funciones])</f>
        <v>DIRECCION JURIDICA</v>
      </c>
      <c r="H486" s="107" t="s">
        <v>2743</v>
      </c>
      <c r="I486" s="78">
        <f>_xlfn.XLOOKUP(Tabla15[[#This Row],[cedula]],TCARRERA[CEDULA],TCARRERA[CATEGORIA DEL SERVIDOR],0)</f>
        <v>0</v>
      </c>
      <c r="J4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6" t="str">
        <f>IF(ISTEXT(Tabla15[[#This Row],[CARRERA]]),Tabla15[[#This Row],[CARRERA]],Tabla15[[#This Row],[STATUS_01]])</f>
        <v>TEMPORALES</v>
      </c>
      <c r="L486" s="72">
        <v>175000</v>
      </c>
      <c r="M486" s="76">
        <v>29747.24</v>
      </c>
      <c r="N486" s="72">
        <v>5320</v>
      </c>
      <c r="O486" s="72">
        <v>5022.5</v>
      </c>
      <c r="P486" s="33">
        <f>Tabla15[[#This Row],[sbruto]]-Tabla15[[#This Row],[ISR]]-Tabla15[[#This Row],[SFS]]-Tabla15[[#This Row],[AFP]]-Tabla15[[#This Row],[sneto]]</f>
        <v>25</v>
      </c>
      <c r="Q486" s="33">
        <v>134885.26</v>
      </c>
      <c r="R486" s="56" t="str">
        <f>_xlfn.XLOOKUP(Tabla15[[#This Row],[cedula]],Tabla8[Numero Documento],Tabla8[Gen])</f>
        <v>F</v>
      </c>
      <c r="S486" s="56" t="str">
        <f>_xlfn.XLOOKUP(Tabla15[[#This Row],[cedula]],Tabla8[Numero Documento],Tabla8[Lugar Funciones Codigo])</f>
        <v>01.83.00.08</v>
      </c>
      <c r="T486">
        <v>994</v>
      </c>
    </row>
    <row r="487" spans="1:20" hidden="1">
      <c r="A487" s="56" t="s">
        <v>2521</v>
      </c>
      <c r="B487" s="56" t="s">
        <v>2304</v>
      </c>
      <c r="C487" s="56" t="s">
        <v>2552</v>
      </c>
      <c r="D487" s="56" t="str">
        <f>Tabla15[[#This Row],[cedula]]&amp;Tabla15[[#This Row],[prog]]&amp;LEFT(Tabla15[[#This Row],[TIPO]],3)</f>
        <v>0011810393601TEM</v>
      </c>
      <c r="E487" s="56" t="str">
        <f>_xlfn.XLOOKUP(Tabla15[[#This Row],[cedula]],Tabla8[Numero Documento],Tabla8[Empleado])</f>
        <v>EVA MASSIEL PEÑA BATISTA</v>
      </c>
      <c r="F487" s="56" t="str">
        <f>_xlfn.XLOOKUP(Tabla15[[#This Row],[cedula]],Tabla8[Numero Documento],Tabla8[Cargo])</f>
        <v>ANALISTA LEGAL</v>
      </c>
      <c r="G487" s="56" t="str">
        <f>_xlfn.XLOOKUP(Tabla15[[#This Row],[cedula]],Tabla8[Numero Documento],Tabla8[Lugar de Funciones])</f>
        <v>DIRECCION JURIDICA</v>
      </c>
      <c r="H487" s="107" t="s">
        <v>2743</v>
      </c>
      <c r="I487" s="78">
        <f>_xlfn.XLOOKUP(Tabla15[[#This Row],[cedula]],TCARRERA[CEDULA],TCARRERA[CATEGORIA DEL SERVIDOR],0)</f>
        <v>0</v>
      </c>
      <c r="J4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6" t="str">
        <f>IF(ISTEXT(Tabla15[[#This Row],[CARRERA]]),Tabla15[[#This Row],[CARRERA]],Tabla15[[#This Row],[STATUS_01]])</f>
        <v>TEMPORALES</v>
      </c>
      <c r="L487" s="72">
        <v>70000</v>
      </c>
      <c r="M487" s="74">
        <v>5368.48</v>
      </c>
      <c r="N487" s="72">
        <v>2128</v>
      </c>
      <c r="O487" s="72">
        <v>2009</v>
      </c>
      <c r="P487" s="33">
        <f>Tabla15[[#This Row],[sbruto]]-Tabla15[[#This Row],[ISR]]-Tabla15[[#This Row],[SFS]]-Tabla15[[#This Row],[AFP]]-Tabla15[[#This Row],[sneto]]</f>
        <v>25.000000000007276</v>
      </c>
      <c r="Q487" s="33">
        <v>60469.52</v>
      </c>
      <c r="R487" s="56" t="str">
        <f>_xlfn.XLOOKUP(Tabla15[[#This Row],[cedula]],Tabla8[Numero Documento],Tabla8[Gen])</f>
        <v>F</v>
      </c>
      <c r="S487" s="56" t="str">
        <f>_xlfn.XLOOKUP(Tabla15[[#This Row],[cedula]],Tabla8[Numero Documento],Tabla8[Lugar Funciones Codigo])</f>
        <v>01.83.00.08</v>
      </c>
      <c r="T487">
        <v>837</v>
      </c>
    </row>
    <row r="488" spans="1:20" hidden="1">
      <c r="A488" s="56" t="s">
        <v>2521</v>
      </c>
      <c r="B488" s="56" t="s">
        <v>2334</v>
      </c>
      <c r="C488" s="56" t="s">
        <v>2552</v>
      </c>
      <c r="D488" s="56" t="str">
        <f>Tabla15[[#This Row],[cedula]]&amp;Tabla15[[#This Row],[prog]]&amp;LEFT(Tabla15[[#This Row],[TIPO]],3)</f>
        <v>0011843426501TEM</v>
      </c>
      <c r="E488" s="56" t="str">
        <f>_xlfn.XLOOKUP(Tabla15[[#This Row],[cedula]],Tabla8[Numero Documento],Tabla8[Empleado])</f>
        <v>MADELAINE NOELIA SARRAFF BELLO</v>
      </c>
      <c r="F488" s="56" t="str">
        <f>_xlfn.XLOOKUP(Tabla15[[#This Row],[cedula]],Tabla8[Numero Documento],Tabla8[Cargo])</f>
        <v>ANALISTA LEGAL</v>
      </c>
      <c r="G488" s="56" t="str">
        <f>_xlfn.XLOOKUP(Tabla15[[#This Row],[cedula]],Tabla8[Numero Documento],Tabla8[Lugar de Funciones])</f>
        <v>DIRECCION JURIDICA</v>
      </c>
      <c r="H488" s="107" t="s">
        <v>2743</v>
      </c>
      <c r="I488" s="78">
        <f>_xlfn.XLOOKUP(Tabla15[[#This Row],[cedula]],TCARRERA[CEDULA],TCARRERA[CATEGORIA DEL SERVIDOR],0)</f>
        <v>0</v>
      </c>
      <c r="J4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6" t="str">
        <f>IF(ISTEXT(Tabla15[[#This Row],[CARRERA]]),Tabla15[[#This Row],[CARRERA]],Tabla15[[#This Row],[STATUS_01]])</f>
        <v>TEMPORALES</v>
      </c>
      <c r="L488" s="72">
        <v>70000</v>
      </c>
      <c r="M488" s="76">
        <v>5368.48</v>
      </c>
      <c r="N488" s="72">
        <v>2128</v>
      </c>
      <c r="O488" s="72">
        <v>2009</v>
      </c>
      <c r="P488" s="33">
        <f>Tabla15[[#This Row],[sbruto]]-Tabla15[[#This Row],[ISR]]-Tabla15[[#This Row],[SFS]]-Tabla15[[#This Row],[AFP]]-Tabla15[[#This Row],[sneto]]</f>
        <v>25.000000000007276</v>
      </c>
      <c r="Q488" s="33">
        <v>60469.52</v>
      </c>
      <c r="R488" s="56" t="str">
        <f>_xlfn.XLOOKUP(Tabla15[[#This Row],[cedula]],Tabla8[Numero Documento],Tabla8[Gen])</f>
        <v>F</v>
      </c>
      <c r="S488" s="56" t="str">
        <f>_xlfn.XLOOKUP(Tabla15[[#This Row],[cedula]],Tabla8[Numero Documento],Tabla8[Lugar Funciones Codigo])</f>
        <v>01.83.00.08</v>
      </c>
      <c r="T488">
        <v>926</v>
      </c>
    </row>
    <row r="489" spans="1:20" hidden="1">
      <c r="A489" s="56" t="s">
        <v>2521</v>
      </c>
      <c r="B489" s="56" t="s">
        <v>3273</v>
      </c>
      <c r="C489" s="56" t="s">
        <v>2552</v>
      </c>
      <c r="D489" s="56" t="str">
        <f>Tabla15[[#This Row],[cedula]]&amp;Tabla15[[#This Row],[prog]]&amp;LEFT(Tabla15[[#This Row],[TIPO]],3)</f>
        <v>0011831062201TEM</v>
      </c>
      <c r="E489" s="56" t="str">
        <f>_xlfn.XLOOKUP(Tabla15[[#This Row],[cedula]],Tabla8[Numero Documento],Tabla8[Empleado])</f>
        <v>ROSSANNA ISABEL SALDAÑA BAEZ</v>
      </c>
      <c r="F489" s="56" t="str">
        <f>_xlfn.XLOOKUP(Tabla15[[#This Row],[cedula]],Tabla8[Numero Documento],Tabla8[Cargo])</f>
        <v>ANALISTA LEGAL</v>
      </c>
      <c r="G489" s="56" t="str">
        <f>_xlfn.XLOOKUP(Tabla15[[#This Row],[cedula]],Tabla8[Numero Documento],Tabla8[Lugar de Funciones])</f>
        <v>DIRECCION JURIDICA</v>
      </c>
      <c r="H489" s="107" t="s">
        <v>2743</v>
      </c>
      <c r="I489" s="78">
        <f>_xlfn.XLOOKUP(Tabla15[[#This Row],[cedula]],TCARRERA[CEDULA],TCARRERA[CATEGORIA DEL SERVIDOR],0)</f>
        <v>0</v>
      </c>
      <c r="J4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6" t="str">
        <f>IF(ISTEXT(Tabla15[[#This Row],[CARRERA]]),Tabla15[[#This Row],[CARRERA]],Tabla15[[#This Row],[STATUS_01]])</f>
        <v>TEMPORALES</v>
      </c>
      <c r="L489" s="72">
        <v>70000</v>
      </c>
      <c r="M489" s="76">
        <v>5368.48</v>
      </c>
      <c r="N489" s="72">
        <v>2128</v>
      </c>
      <c r="O489" s="72">
        <v>2009</v>
      </c>
      <c r="P489" s="33">
        <f>Tabla15[[#This Row],[sbruto]]-Tabla15[[#This Row],[ISR]]-Tabla15[[#This Row],[SFS]]-Tabla15[[#This Row],[AFP]]-Tabla15[[#This Row],[sneto]]</f>
        <v>25.000000000007276</v>
      </c>
      <c r="Q489" s="33">
        <v>60469.52</v>
      </c>
      <c r="R489" s="56" t="str">
        <f>_xlfn.XLOOKUP(Tabla15[[#This Row],[cedula]],Tabla8[Numero Documento],Tabla8[Gen])</f>
        <v>F</v>
      </c>
      <c r="S489" s="56" t="str">
        <f>_xlfn.XLOOKUP(Tabla15[[#This Row],[cedula]],Tabla8[Numero Documento],Tabla8[Lugar Funciones Codigo])</f>
        <v>01.83.00.08</v>
      </c>
      <c r="T489">
        <v>998</v>
      </c>
    </row>
    <row r="490" spans="1:20" hidden="1">
      <c r="A490" s="56" t="s">
        <v>2521</v>
      </c>
      <c r="B490" s="56" t="s">
        <v>2373</v>
      </c>
      <c r="C490" s="56" t="s">
        <v>2552</v>
      </c>
      <c r="D490" s="56" t="str">
        <f>Tabla15[[#This Row],[cedula]]&amp;Tabla15[[#This Row],[prog]]&amp;LEFT(Tabla15[[#This Row],[TIPO]],3)</f>
        <v>0010384833901TEM</v>
      </c>
      <c r="E490" s="56" t="str">
        <f>_xlfn.XLOOKUP(Tabla15[[#This Row],[cedula]],Tabla8[Numero Documento],Tabla8[Empleado])</f>
        <v>SARA YVELISSE GOMEZ RIVAS</v>
      </c>
      <c r="F490" s="56" t="str">
        <f>_xlfn.XLOOKUP(Tabla15[[#This Row],[cedula]],Tabla8[Numero Documento],Tabla8[Cargo])</f>
        <v>ANALISTA LEGAL</v>
      </c>
      <c r="G490" s="56" t="str">
        <f>_xlfn.XLOOKUP(Tabla15[[#This Row],[cedula]],Tabla8[Numero Documento],Tabla8[Lugar de Funciones])</f>
        <v>DIRECCION JURIDICA</v>
      </c>
      <c r="H490" s="107" t="s">
        <v>2743</v>
      </c>
      <c r="I490" s="78">
        <f>_xlfn.XLOOKUP(Tabla15[[#This Row],[cedula]],TCARRERA[CEDULA],TCARRERA[CATEGORIA DEL SERVIDOR],0)</f>
        <v>0</v>
      </c>
      <c r="J49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6" t="str">
        <f>IF(ISTEXT(Tabla15[[#This Row],[CARRERA]]),Tabla15[[#This Row],[CARRERA]],Tabla15[[#This Row],[STATUS_01]])</f>
        <v>TEMPORALES</v>
      </c>
      <c r="L490" s="72">
        <v>70000</v>
      </c>
      <c r="M490" s="73">
        <v>5368.48</v>
      </c>
      <c r="N490" s="72">
        <v>2128</v>
      </c>
      <c r="O490" s="72">
        <v>2009</v>
      </c>
      <c r="P490" s="33">
        <f>Tabla15[[#This Row],[sbruto]]-Tabla15[[#This Row],[ISR]]-Tabla15[[#This Row],[SFS]]-Tabla15[[#This Row],[AFP]]-Tabla15[[#This Row],[sneto]]</f>
        <v>2471.0000000000073</v>
      </c>
      <c r="Q490" s="33">
        <v>58023.519999999997</v>
      </c>
      <c r="R490" s="56" t="str">
        <f>_xlfn.XLOOKUP(Tabla15[[#This Row],[cedula]],Tabla8[Numero Documento],Tabla8[Gen])</f>
        <v>F</v>
      </c>
      <c r="S490" s="56" t="str">
        <f>_xlfn.XLOOKUP(Tabla15[[#This Row],[cedula]],Tabla8[Numero Documento],Tabla8[Lugar Funciones Codigo])</f>
        <v>01.83.00.08</v>
      </c>
      <c r="T490">
        <v>1003</v>
      </c>
    </row>
    <row r="491" spans="1:20" hidden="1">
      <c r="A491" s="56" t="s">
        <v>2522</v>
      </c>
      <c r="B491" s="56" t="s">
        <v>1103</v>
      </c>
      <c r="C491" s="56" t="s">
        <v>2552</v>
      </c>
      <c r="D491" s="56" t="str">
        <f>Tabla15[[#This Row],[cedula]]&amp;Tabla15[[#This Row],[prog]]&amp;LEFT(Tabla15[[#This Row],[TIPO]],3)</f>
        <v>0011669373001FIJ</v>
      </c>
      <c r="E491" s="56" t="str">
        <f>_xlfn.XLOOKUP(Tabla15[[#This Row],[cedula]],Tabla8[Numero Documento],Tabla8[Empleado])</f>
        <v>CARLOS ALBERTO REYES TEJADA</v>
      </c>
      <c r="F491" s="56" t="str">
        <f>_xlfn.XLOOKUP(Tabla15[[#This Row],[cedula]],Tabla8[Numero Documento],Tabla8[Cargo])</f>
        <v>ABOGADO (A)</v>
      </c>
      <c r="G491" s="56" t="str">
        <f>_xlfn.XLOOKUP(Tabla15[[#This Row],[cedula]],Tabla8[Numero Documento],Tabla8[Lugar de Funciones])</f>
        <v>DIRECCION JURIDICA</v>
      </c>
      <c r="H491" s="107" t="s">
        <v>11</v>
      </c>
      <c r="I491" s="78" t="str">
        <f>_xlfn.XLOOKUP(Tabla15[[#This Row],[cedula]],TCARRERA[CEDULA],TCARRERA[CATEGORIA DEL SERVIDOR],0)</f>
        <v>CARRERA ADMINISTRATIVA</v>
      </c>
      <c r="J4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1" s="56" t="str">
        <f>IF(ISTEXT(Tabla15[[#This Row],[CARRERA]]),Tabla15[[#This Row],[CARRERA]],Tabla15[[#This Row],[STATUS_01]])</f>
        <v>CARRERA ADMINISTRATIVA</v>
      </c>
      <c r="L491" s="72">
        <v>65000</v>
      </c>
      <c r="M491" s="76">
        <v>3796.6</v>
      </c>
      <c r="N491" s="72">
        <v>1976</v>
      </c>
      <c r="O491" s="72">
        <v>1865.5</v>
      </c>
      <c r="P491" s="33">
        <f>Tabla15[[#This Row],[sbruto]]-Tabla15[[#This Row],[ISR]]-Tabla15[[#This Row],[SFS]]-Tabla15[[#This Row],[AFP]]-Tabla15[[#This Row],[sneto]]</f>
        <v>26403.31</v>
      </c>
      <c r="Q491" s="33">
        <v>30958.59</v>
      </c>
      <c r="R491" s="56" t="str">
        <f>_xlfn.XLOOKUP(Tabla15[[#This Row],[cedula]],Tabla8[Numero Documento],Tabla8[Gen])</f>
        <v>M</v>
      </c>
      <c r="S491" s="56" t="str">
        <f>_xlfn.XLOOKUP(Tabla15[[#This Row],[cedula]],Tabla8[Numero Documento],Tabla8[Lugar Funciones Codigo])</f>
        <v>01.83.00.08</v>
      </c>
      <c r="T491">
        <v>47</v>
      </c>
    </row>
    <row r="492" spans="1:20" hidden="1">
      <c r="A492" s="56" t="s">
        <v>2521</v>
      </c>
      <c r="B492" s="56" t="s">
        <v>2906</v>
      </c>
      <c r="C492" s="56" t="s">
        <v>2552</v>
      </c>
      <c r="D492" s="56" t="str">
        <f>Tabla15[[#This Row],[cedula]]&amp;Tabla15[[#This Row],[prog]]&amp;LEFT(Tabla15[[#This Row],[TIPO]],3)</f>
        <v>0010524116001TEM</v>
      </c>
      <c r="E492" s="56" t="str">
        <f>_xlfn.XLOOKUP(Tabla15[[#This Row],[cedula]],Tabla8[Numero Documento],Tabla8[Empleado])</f>
        <v>GREGORIO GUARIONEZ PICHARDO RODRIGUEZ</v>
      </c>
      <c r="F492" s="56" t="str">
        <f>_xlfn.XLOOKUP(Tabla15[[#This Row],[cedula]],Tabla8[Numero Documento],Tabla8[Cargo])</f>
        <v>ANALISTA LEGAL</v>
      </c>
      <c r="G492" s="56" t="str">
        <f>_xlfn.XLOOKUP(Tabla15[[#This Row],[cedula]],Tabla8[Numero Documento],Tabla8[Lugar de Funciones])</f>
        <v>DIRECCION JURIDICA</v>
      </c>
      <c r="H492" s="107" t="s">
        <v>2743</v>
      </c>
      <c r="I492" s="78">
        <f>_xlfn.XLOOKUP(Tabla15[[#This Row],[cedula]],TCARRERA[CEDULA],TCARRERA[CATEGORIA DEL SERVIDOR],0)</f>
        <v>0</v>
      </c>
      <c r="J4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6" t="str">
        <f>IF(ISTEXT(Tabla15[[#This Row],[CARRERA]]),Tabla15[[#This Row],[CARRERA]],Tabla15[[#This Row],[STATUS_01]])</f>
        <v>TEMPORALES</v>
      </c>
      <c r="L492" s="72">
        <v>60000</v>
      </c>
      <c r="M492" s="74">
        <v>3486.68</v>
      </c>
      <c r="N492" s="72">
        <v>1824</v>
      </c>
      <c r="O492" s="72">
        <v>1722</v>
      </c>
      <c r="P492" s="33">
        <f>Tabla15[[#This Row],[sbruto]]-Tabla15[[#This Row],[ISR]]-Tabla15[[#This Row],[SFS]]-Tabla15[[#This Row],[AFP]]-Tabla15[[#This Row],[sneto]]</f>
        <v>2571</v>
      </c>
      <c r="Q492" s="33">
        <v>50396.32</v>
      </c>
      <c r="R492" s="56" t="str">
        <f>_xlfn.XLOOKUP(Tabla15[[#This Row],[cedula]],Tabla8[Numero Documento],Tabla8[Gen])</f>
        <v>M</v>
      </c>
      <c r="S492" s="56" t="str">
        <f>_xlfn.XLOOKUP(Tabla15[[#This Row],[cedula]],Tabla8[Numero Documento],Tabla8[Lugar Funciones Codigo])</f>
        <v>01.83.00.08</v>
      </c>
      <c r="T492">
        <v>850</v>
      </c>
    </row>
    <row r="493" spans="1:20" hidden="1">
      <c r="A493" s="56" t="s">
        <v>2522</v>
      </c>
      <c r="B493" s="56" t="s">
        <v>1161</v>
      </c>
      <c r="C493" s="56" t="s">
        <v>2552</v>
      </c>
      <c r="D493" s="56" t="str">
        <f>Tabla15[[#This Row],[cedula]]&amp;Tabla15[[#This Row],[prog]]&amp;LEFT(Tabla15[[#This Row],[TIPO]],3)</f>
        <v>0010546770801FIJ</v>
      </c>
      <c r="E493" s="56" t="str">
        <f>_xlfn.XLOOKUP(Tabla15[[#This Row],[cedula]],Tabla8[Numero Documento],Tabla8[Empleado])</f>
        <v>RAMON ANTONIO PEÑA SAVIÑON</v>
      </c>
      <c r="F493" s="56" t="str">
        <f>_xlfn.XLOOKUP(Tabla15[[#This Row],[cedula]],Tabla8[Numero Documento],Tabla8[Cargo])</f>
        <v>ABOGADO (A)</v>
      </c>
      <c r="G493" s="56" t="str">
        <f>_xlfn.XLOOKUP(Tabla15[[#This Row],[cedula]],Tabla8[Numero Documento],Tabla8[Lugar de Funciones])</f>
        <v>DIRECCION JURIDICA</v>
      </c>
      <c r="H493" s="107" t="s">
        <v>11</v>
      </c>
      <c r="I493" s="78" t="str">
        <f>_xlfn.XLOOKUP(Tabla15[[#This Row],[cedula]],TCARRERA[CEDULA],TCARRERA[CATEGORIA DEL SERVIDOR],0)</f>
        <v>CARRERA ADMINISTRATIVA</v>
      </c>
      <c r="J4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3" s="56" t="str">
        <f>IF(ISTEXT(Tabla15[[#This Row],[CARRERA]]),Tabla15[[#This Row],[CARRERA]],Tabla15[[#This Row],[STATUS_01]])</f>
        <v>CARRERA ADMINISTRATIVA</v>
      </c>
      <c r="L493" s="72">
        <v>50000</v>
      </c>
      <c r="M493" s="76">
        <v>1854</v>
      </c>
      <c r="N493" s="72">
        <v>1520</v>
      </c>
      <c r="O493" s="72">
        <v>1435</v>
      </c>
      <c r="P493" s="33">
        <f>Tabla15[[#This Row],[sbruto]]-Tabla15[[#This Row],[ISR]]-Tabla15[[#This Row],[SFS]]-Tabla15[[#This Row],[AFP]]-Tabla15[[#This Row],[sneto]]</f>
        <v>2691</v>
      </c>
      <c r="Q493" s="33">
        <v>42500</v>
      </c>
      <c r="R493" s="56" t="str">
        <f>_xlfn.XLOOKUP(Tabla15[[#This Row],[cedula]],Tabla8[Numero Documento],Tabla8[Gen])</f>
        <v>M</v>
      </c>
      <c r="S493" s="56" t="str">
        <f>_xlfn.XLOOKUP(Tabla15[[#This Row],[cedula]],Tabla8[Numero Documento],Tabla8[Lugar Funciones Codigo])</f>
        <v>01.83.00.08</v>
      </c>
      <c r="T493">
        <v>310</v>
      </c>
    </row>
    <row r="494" spans="1:20" hidden="1">
      <c r="A494" s="56" t="s">
        <v>2522</v>
      </c>
      <c r="B494" s="56" t="s">
        <v>1975</v>
      </c>
      <c r="C494" s="56" t="s">
        <v>2552</v>
      </c>
      <c r="D494" s="56" t="str">
        <f>Tabla15[[#This Row],[cedula]]&amp;Tabla15[[#This Row],[prog]]&amp;LEFT(Tabla15[[#This Row],[TIPO]],3)</f>
        <v>0011287467201FIJ</v>
      </c>
      <c r="E494" s="56" t="str">
        <f>_xlfn.XLOOKUP(Tabla15[[#This Row],[cedula]],Tabla8[Numero Documento],Tabla8[Empleado])</f>
        <v>SANTOS LOPEZ ROMERO</v>
      </c>
      <c r="F494" s="56" t="str">
        <f>_xlfn.XLOOKUP(Tabla15[[#This Row],[cedula]],Tabla8[Numero Documento],Tabla8[Cargo])</f>
        <v>SOPORTE</v>
      </c>
      <c r="G494" s="56" t="str">
        <f>_xlfn.XLOOKUP(Tabla15[[#This Row],[cedula]],Tabla8[Numero Documento],Tabla8[Lugar de Funciones])</f>
        <v>DIRECCION JURIDICA</v>
      </c>
      <c r="H494" s="107" t="s">
        <v>11</v>
      </c>
      <c r="I494" s="78">
        <f>_xlfn.XLOOKUP(Tabla15[[#This Row],[cedula]],TCARRERA[CEDULA],TCARRERA[CATEGORIA DEL SERVIDOR],0)</f>
        <v>0</v>
      </c>
      <c r="J4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6" t="str">
        <f>IF(ISTEXT(Tabla15[[#This Row],[CARRERA]]),Tabla15[[#This Row],[CARRERA]],Tabla15[[#This Row],[STATUS_01]])</f>
        <v>FIJO</v>
      </c>
      <c r="L494" s="72">
        <v>40000</v>
      </c>
      <c r="M494" s="73">
        <v>442.65</v>
      </c>
      <c r="N494" s="72">
        <v>1216</v>
      </c>
      <c r="O494" s="72">
        <v>1148</v>
      </c>
      <c r="P494" s="33">
        <f>Tabla15[[#This Row],[sbruto]]-Tabla15[[#This Row],[ISR]]-Tabla15[[#This Row],[SFS]]-Tabla15[[#This Row],[AFP]]-Tabla15[[#This Row],[sneto]]</f>
        <v>1271</v>
      </c>
      <c r="Q494" s="33">
        <v>35922.35</v>
      </c>
      <c r="R494" s="56" t="str">
        <f>_xlfn.XLOOKUP(Tabla15[[#This Row],[cedula]],Tabla8[Numero Documento],Tabla8[Gen])</f>
        <v>M</v>
      </c>
      <c r="S494" s="56" t="str">
        <f>_xlfn.XLOOKUP(Tabla15[[#This Row],[cedula]],Tabla8[Numero Documento],Tabla8[Lugar Funciones Codigo])</f>
        <v>01.83.00.08</v>
      </c>
      <c r="T494">
        <v>336</v>
      </c>
    </row>
    <row r="495" spans="1:20" hidden="1">
      <c r="A495" s="56" t="s">
        <v>2522</v>
      </c>
      <c r="B495" s="56" t="s">
        <v>1937</v>
      </c>
      <c r="C495" s="56" t="s">
        <v>2552</v>
      </c>
      <c r="D495" s="56" t="str">
        <f>Tabla15[[#This Row],[cedula]]&amp;Tabla15[[#This Row],[prog]]&amp;LEFT(Tabla15[[#This Row],[TIPO]],3)</f>
        <v>4021369428001FIJ</v>
      </c>
      <c r="E495" s="56" t="str">
        <f>_xlfn.XLOOKUP(Tabla15[[#This Row],[cedula]],Tabla8[Numero Documento],Tabla8[Empleado])</f>
        <v>PATRICIA SOLANYI CORDERO RAMIREZ</v>
      </c>
      <c r="F495" s="56" t="str">
        <f>_xlfn.XLOOKUP(Tabla15[[#This Row],[cedula]],Tabla8[Numero Documento],Tabla8[Cargo])</f>
        <v>SECRETARIA</v>
      </c>
      <c r="G495" s="56" t="str">
        <f>_xlfn.XLOOKUP(Tabla15[[#This Row],[cedula]],Tabla8[Numero Documento],Tabla8[Lugar de Funciones])</f>
        <v>DIRECCION JURIDICA</v>
      </c>
      <c r="H495" s="107" t="s">
        <v>11</v>
      </c>
      <c r="I495" s="78">
        <f>_xlfn.XLOOKUP(Tabla15[[#This Row],[cedula]],TCARRERA[CEDULA],TCARRERA[CATEGORIA DEL SERVIDOR],0)</f>
        <v>0</v>
      </c>
      <c r="J4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5" s="56" t="str">
        <f>IF(ISTEXT(Tabla15[[#This Row],[CARRERA]]),Tabla15[[#This Row],[CARRERA]],Tabla15[[#This Row],[STATUS_01]])</f>
        <v>ESTATUTO SIMPLIFICADO</v>
      </c>
      <c r="L495" s="72">
        <v>35000</v>
      </c>
      <c r="M495" s="76">
        <v>0</v>
      </c>
      <c r="N495" s="72">
        <v>1064</v>
      </c>
      <c r="O495" s="72">
        <v>1004.5</v>
      </c>
      <c r="P495" s="33">
        <f>Tabla15[[#This Row],[sbruto]]-Tabla15[[#This Row],[ISR]]-Tabla15[[#This Row],[SFS]]-Tabla15[[#This Row],[AFP]]-Tabla15[[#This Row],[sneto]]</f>
        <v>5853.5</v>
      </c>
      <c r="Q495" s="33">
        <v>27078</v>
      </c>
      <c r="R495" s="56" t="str">
        <f>_xlfn.XLOOKUP(Tabla15[[#This Row],[cedula]],Tabla8[Numero Documento],Tabla8[Gen])</f>
        <v>F</v>
      </c>
      <c r="S495" s="56" t="str">
        <f>_xlfn.XLOOKUP(Tabla15[[#This Row],[cedula]],Tabla8[Numero Documento],Tabla8[Lugar Funciones Codigo])</f>
        <v>01.83.00.08</v>
      </c>
      <c r="T495">
        <v>292</v>
      </c>
    </row>
    <row r="496" spans="1:20" hidden="1">
      <c r="A496" s="56" t="s">
        <v>3201</v>
      </c>
      <c r="B496" s="56" t="s">
        <v>1975</v>
      </c>
      <c r="C496" s="56" t="s">
        <v>2552</v>
      </c>
      <c r="D496" s="56" t="str">
        <f>Tabla15[[#This Row],[cedula]]&amp;Tabla15[[#This Row],[prog]]&amp;LEFT(Tabla15[[#This Row],[TIPO]],3)</f>
        <v>0011287467201INT</v>
      </c>
      <c r="E496" s="56" t="str">
        <f>_xlfn.XLOOKUP(Tabla15[[#This Row],[cedula]],Tabla8[Numero Documento],Tabla8[Empleado])</f>
        <v>SANTOS LOPEZ ROMERO</v>
      </c>
      <c r="F496" s="56" t="str">
        <f>_xlfn.XLOOKUP(Tabla15[[#This Row],[cedula]],Tabla8[Numero Documento],Tabla8[Cargo])</f>
        <v>SOPORTE</v>
      </c>
      <c r="G496" s="56" t="str">
        <f>_xlfn.XLOOKUP(Tabla15[[#This Row],[cedula]],Tabla8[Numero Documento],Tabla8[Lugar de Funciones])</f>
        <v>DIRECCION JURIDICA</v>
      </c>
      <c r="H496" s="107" t="s">
        <v>3202</v>
      </c>
      <c r="I496" s="78">
        <f>_xlfn.XLOOKUP(Tabla15[[#This Row],[cedula]],TCARRERA[CEDULA],TCARRERA[CATEGORIA DEL SERVIDOR],0)</f>
        <v>0</v>
      </c>
      <c r="J496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96" s="56" t="str">
        <f>IF(ISTEXT(Tabla15[[#This Row],[CARRERA]]),Tabla15[[#This Row],[CARRERA]],Tabla15[[#This Row],[STATUS_01]])</f>
        <v>INTERINATO</v>
      </c>
      <c r="L496" s="72">
        <v>15000</v>
      </c>
      <c r="M496" s="76">
        <v>2117.02</v>
      </c>
      <c r="N496" s="72">
        <v>430.5</v>
      </c>
      <c r="O496" s="72">
        <v>456</v>
      </c>
      <c r="P496" s="33">
        <f>Tabla15[[#This Row],[sbruto]]-Tabla15[[#This Row],[ISR]]-Tabla15[[#This Row],[SFS]]-Tabla15[[#This Row],[AFP]]-Tabla15[[#This Row],[sneto]]</f>
        <v>0</v>
      </c>
      <c r="Q496" s="33">
        <v>11996.48</v>
      </c>
      <c r="R496" s="56" t="str">
        <f>_xlfn.XLOOKUP(Tabla15[[#This Row],[cedula]],Tabla8[Numero Documento],Tabla8[Gen])</f>
        <v>M</v>
      </c>
      <c r="S496" s="56" t="str">
        <f>_xlfn.XLOOKUP(Tabla15[[#This Row],[cedula]],Tabla8[Numero Documento],Tabla8[Lugar Funciones Codigo])</f>
        <v>01.83.00.08</v>
      </c>
      <c r="T496">
        <v>1060</v>
      </c>
    </row>
    <row r="497" spans="1:20" hidden="1">
      <c r="A497" s="56" t="s">
        <v>2522</v>
      </c>
      <c r="B497" s="56" t="s">
        <v>1970</v>
      </c>
      <c r="C497" s="56" t="s">
        <v>2552</v>
      </c>
      <c r="D497" s="56" t="str">
        <f>Tabla15[[#This Row],[cedula]]&amp;Tabla15[[#This Row],[prog]]&amp;LEFT(Tabla15[[#This Row],[TIPO]],3)</f>
        <v>4022037278901FIJ</v>
      </c>
      <c r="E497" s="56" t="str">
        <f>_xlfn.XLOOKUP(Tabla15[[#This Row],[cedula]],Tabla8[Numero Documento],Tabla8[Empleado])</f>
        <v>RUBEN TASCON BEDOYA</v>
      </c>
      <c r="F497" s="56" t="str">
        <f>_xlfn.XLOOKUP(Tabla15[[#This Row],[cedula]],Tabla8[Numero Documento],Tabla8[Cargo])</f>
        <v>ASESOR CULTURAL</v>
      </c>
      <c r="G497" s="56" t="str">
        <f>_xlfn.XLOOKUP(Tabla15[[#This Row],[cedula]],Tabla8[Numero Documento],Tabla8[Lugar de Funciones])</f>
        <v>DIRECCION DE COMUNICACIONES</v>
      </c>
      <c r="H497" s="107" t="s">
        <v>11</v>
      </c>
      <c r="I497" s="78">
        <f>_xlfn.XLOOKUP(Tabla15[[#This Row],[cedula]],TCARRERA[CEDULA],TCARRERA[CATEGORIA DEL SERVIDOR],0)</f>
        <v>0</v>
      </c>
      <c r="J497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97" s="56" t="str">
        <f>IF(ISTEXT(Tabla15[[#This Row],[CARRERA]]),Tabla15[[#This Row],[CARRERA]],Tabla15[[#This Row],[STATUS_01]])</f>
        <v>EMPLEADO DE CONFIANZA</v>
      </c>
      <c r="L497" s="72">
        <v>145000</v>
      </c>
      <c r="M497" s="75">
        <v>22690.49</v>
      </c>
      <c r="N497" s="72">
        <v>4408</v>
      </c>
      <c r="O497" s="72">
        <v>4161.5</v>
      </c>
      <c r="P497" s="33">
        <f>Tabla15[[#This Row],[sbruto]]-Tabla15[[#This Row],[ISR]]-Tabla15[[#This Row],[SFS]]-Tabla15[[#This Row],[AFP]]-Tabla15[[#This Row],[sneto]]</f>
        <v>25</v>
      </c>
      <c r="Q497" s="33">
        <v>113715.01</v>
      </c>
      <c r="R497" s="56" t="str">
        <f>_xlfn.XLOOKUP(Tabla15[[#This Row],[cedula]],Tabla8[Numero Documento],Tabla8[Gen])</f>
        <v>M</v>
      </c>
      <c r="S497" s="56" t="str">
        <f>_xlfn.XLOOKUP(Tabla15[[#This Row],[cedula]],Tabla8[Numero Documento],Tabla8[Lugar Funciones Codigo])</f>
        <v>01.83.00.09</v>
      </c>
      <c r="T497">
        <v>330</v>
      </c>
    </row>
    <row r="498" spans="1:20" hidden="1">
      <c r="A498" s="56" t="s">
        <v>2521</v>
      </c>
      <c r="B498" s="56" t="s">
        <v>2332</v>
      </c>
      <c r="C498" s="56" t="s">
        <v>2552</v>
      </c>
      <c r="D498" s="56" t="str">
        <f>Tabla15[[#This Row],[cedula]]&amp;Tabla15[[#This Row],[prog]]&amp;LEFT(Tabla15[[#This Row],[TIPO]],3)</f>
        <v>2230075986101TEM</v>
      </c>
      <c r="E498" s="56" t="str">
        <f>_xlfn.XLOOKUP(Tabla15[[#This Row],[cedula]],Tabla8[Numero Documento],Tabla8[Empleado])</f>
        <v>LEIDY TORRES CABA</v>
      </c>
      <c r="F498" s="56" t="str">
        <f>_xlfn.XLOOKUP(Tabla15[[#This Row],[cedula]],Tabla8[Numero Documento],Tabla8[Cargo])</f>
        <v>ENC. RELACIONES PUBLICAS</v>
      </c>
      <c r="G498" s="56" t="str">
        <f>_xlfn.XLOOKUP(Tabla15[[#This Row],[cedula]],Tabla8[Numero Documento],Tabla8[Lugar de Funciones])</f>
        <v>DIRECCION DE COMUNICACIONES</v>
      </c>
      <c r="H498" s="107" t="s">
        <v>2743</v>
      </c>
      <c r="I498" s="78">
        <f>_xlfn.XLOOKUP(Tabla15[[#This Row],[cedula]],TCARRERA[CEDULA],TCARRERA[CATEGORIA DEL SERVIDOR],0)</f>
        <v>0</v>
      </c>
      <c r="J49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8" s="56" t="str">
        <f>IF(ISTEXT(Tabla15[[#This Row],[CARRERA]]),Tabla15[[#This Row],[CARRERA]],Tabla15[[#This Row],[STATUS_01]])</f>
        <v>TEMPORALES</v>
      </c>
      <c r="L498" s="72">
        <v>115000</v>
      </c>
      <c r="M498" s="73">
        <v>15633.74</v>
      </c>
      <c r="N498" s="72">
        <v>3496</v>
      </c>
      <c r="O498" s="72">
        <v>3300.5</v>
      </c>
      <c r="P498" s="33">
        <f>Tabla15[[#This Row],[sbruto]]-Tabla15[[#This Row],[ISR]]-Tabla15[[#This Row],[SFS]]-Tabla15[[#This Row],[AFP]]-Tabla15[[#This Row],[sneto]]</f>
        <v>25</v>
      </c>
      <c r="Q498" s="33">
        <v>92544.76</v>
      </c>
      <c r="R498" s="56" t="str">
        <f>_xlfn.XLOOKUP(Tabla15[[#This Row],[cedula]],Tabla8[Numero Documento],Tabla8[Gen])</f>
        <v>F</v>
      </c>
      <c r="S498" s="56" t="str">
        <f>_xlfn.XLOOKUP(Tabla15[[#This Row],[cedula]],Tabla8[Numero Documento],Tabla8[Lugar Funciones Codigo])</f>
        <v>01.83.00.09</v>
      </c>
      <c r="T498">
        <v>917</v>
      </c>
    </row>
    <row r="499" spans="1:20" hidden="1">
      <c r="A499" s="56" t="s">
        <v>2521</v>
      </c>
      <c r="B499" s="56" t="s">
        <v>2903</v>
      </c>
      <c r="C499" s="56" t="s">
        <v>2552</v>
      </c>
      <c r="D499" s="56" t="str">
        <f>Tabla15[[#This Row],[cedula]]&amp;Tabla15[[#This Row],[prog]]&amp;LEFT(Tabla15[[#This Row],[TIPO]],3)</f>
        <v>0011875961201TEM</v>
      </c>
      <c r="E499" s="56" t="str">
        <f>_xlfn.XLOOKUP(Tabla15[[#This Row],[cedula]],Tabla8[Numero Documento],Tabla8[Empleado])</f>
        <v>GEORGE MIGUEL DIAZ MEJIA</v>
      </c>
      <c r="F499" s="56" t="str">
        <f>_xlfn.XLOOKUP(Tabla15[[#This Row],[cedula]],Tabla8[Numero Documento],Tabla8[Cargo])</f>
        <v>ANALISTA DE REDES SOCIALES</v>
      </c>
      <c r="G499" s="56" t="str">
        <f>_xlfn.XLOOKUP(Tabla15[[#This Row],[cedula]],Tabla8[Numero Documento],Tabla8[Lugar de Funciones])</f>
        <v>DIRECCION DE COMUNICACIONES</v>
      </c>
      <c r="H499" s="107" t="s">
        <v>2743</v>
      </c>
      <c r="I499" s="78">
        <f>_xlfn.XLOOKUP(Tabla15[[#This Row],[cedula]],TCARRERA[CEDULA],TCARRERA[CATEGORIA DEL SERVIDOR],0)</f>
        <v>0</v>
      </c>
      <c r="J49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9" s="56" t="str">
        <f>IF(ISTEXT(Tabla15[[#This Row],[CARRERA]]),Tabla15[[#This Row],[CARRERA]],Tabla15[[#This Row],[STATUS_01]])</f>
        <v>TEMPORALES</v>
      </c>
      <c r="L499" s="72">
        <v>70000</v>
      </c>
      <c r="M499" s="76">
        <v>5368.48</v>
      </c>
      <c r="N499" s="72">
        <v>2128</v>
      </c>
      <c r="O499" s="72">
        <v>2009</v>
      </c>
      <c r="P499" s="33">
        <f>Tabla15[[#This Row],[sbruto]]-Tabla15[[#This Row],[ISR]]-Tabla15[[#This Row],[SFS]]-Tabla15[[#This Row],[AFP]]-Tabla15[[#This Row],[sneto]]</f>
        <v>25.000000000007276</v>
      </c>
      <c r="Q499" s="33">
        <v>60469.52</v>
      </c>
      <c r="R499" s="56" t="str">
        <f>_xlfn.XLOOKUP(Tabla15[[#This Row],[cedula]],Tabla8[Numero Documento],Tabla8[Gen])</f>
        <v>M</v>
      </c>
      <c r="S499" s="56" t="str">
        <f>_xlfn.XLOOKUP(Tabla15[[#This Row],[cedula]],Tabla8[Numero Documento],Tabla8[Lugar Funciones Codigo])</f>
        <v>01.83.00.09</v>
      </c>
      <c r="T499">
        <v>847</v>
      </c>
    </row>
    <row r="500" spans="1:20" hidden="1">
      <c r="A500" s="56" t="s">
        <v>2521</v>
      </c>
      <c r="B500" s="56" t="s">
        <v>2970</v>
      </c>
      <c r="C500" s="56" t="s">
        <v>2552</v>
      </c>
      <c r="D500" s="56" t="str">
        <f>Tabla15[[#This Row],[cedula]]&amp;Tabla15[[#This Row],[prog]]&amp;LEFT(Tabla15[[#This Row],[TIPO]],3)</f>
        <v>4020051229701TEM</v>
      </c>
      <c r="E500" s="56" t="str">
        <f>_xlfn.XLOOKUP(Tabla15[[#This Row],[cedula]],Tabla8[Numero Documento],Tabla8[Empleado])</f>
        <v>JUAN DANIEL BERROA PEREZ</v>
      </c>
      <c r="F500" s="56" t="str">
        <f>_xlfn.XLOOKUP(Tabla15[[#This Row],[cedula]],Tabla8[Numero Documento],Tabla8[Cargo])</f>
        <v>ANALISTA DE REDES SOCIALES</v>
      </c>
      <c r="G500" s="56" t="str">
        <f>_xlfn.XLOOKUP(Tabla15[[#This Row],[cedula]],Tabla8[Numero Documento],Tabla8[Lugar de Funciones])</f>
        <v>DIRECCION DE COMUNICACIONES</v>
      </c>
      <c r="H500" s="107" t="s">
        <v>2743</v>
      </c>
      <c r="I500" s="78">
        <f>_xlfn.XLOOKUP(Tabla15[[#This Row],[cedula]],TCARRERA[CEDULA],TCARRERA[CATEGORIA DEL SERVIDOR],0)</f>
        <v>0</v>
      </c>
      <c r="J50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0" s="56" t="str">
        <f>IF(ISTEXT(Tabla15[[#This Row],[CARRERA]]),Tabla15[[#This Row],[CARRERA]],Tabla15[[#This Row],[STATUS_01]])</f>
        <v>TEMPORALES</v>
      </c>
      <c r="L500" s="72">
        <v>70000</v>
      </c>
      <c r="M500" s="75">
        <v>5368.48</v>
      </c>
      <c r="N500" s="72">
        <v>2128</v>
      </c>
      <c r="O500" s="72">
        <v>2009</v>
      </c>
      <c r="P500" s="33">
        <f>Tabla15[[#This Row],[sbruto]]-Tabla15[[#This Row],[ISR]]-Tabla15[[#This Row],[SFS]]-Tabla15[[#This Row],[AFP]]-Tabla15[[#This Row],[sneto]]</f>
        <v>25.000000000007276</v>
      </c>
      <c r="Q500" s="33">
        <v>60469.52</v>
      </c>
      <c r="R500" s="56" t="str">
        <f>_xlfn.XLOOKUP(Tabla15[[#This Row],[cedula]],Tabla8[Numero Documento],Tabla8[Gen])</f>
        <v>M</v>
      </c>
      <c r="S500" s="56" t="str">
        <f>_xlfn.XLOOKUP(Tabla15[[#This Row],[cedula]],Tabla8[Numero Documento],Tabla8[Lugar Funciones Codigo])</f>
        <v>01.83.00.09</v>
      </c>
      <c r="T500">
        <v>901</v>
      </c>
    </row>
    <row r="501" spans="1:20" hidden="1">
      <c r="A501" s="56" t="s">
        <v>2521</v>
      </c>
      <c r="B501" s="56" t="s">
        <v>2354</v>
      </c>
      <c r="C501" s="56" t="s">
        <v>2552</v>
      </c>
      <c r="D501" s="56" t="str">
        <f>Tabla15[[#This Row],[cedula]]&amp;Tabla15[[#This Row],[prog]]&amp;LEFT(Tabla15[[#This Row],[TIPO]],3)</f>
        <v>2230042677601TEM</v>
      </c>
      <c r="E501" s="56" t="str">
        <f>_xlfn.XLOOKUP(Tabla15[[#This Row],[cedula]],Tabla8[Numero Documento],Tabla8[Empleado])</f>
        <v>NIKAURY YURIDIA GARCIA PEREZ</v>
      </c>
      <c r="F501" s="56" t="str">
        <f>_xlfn.XLOOKUP(Tabla15[[#This Row],[cedula]],Tabla8[Numero Documento],Tabla8[Cargo])</f>
        <v>COORDINADOR (A)</v>
      </c>
      <c r="G501" s="56" t="str">
        <f>_xlfn.XLOOKUP(Tabla15[[#This Row],[cedula]],Tabla8[Numero Documento],Tabla8[Lugar de Funciones])</f>
        <v>DIRECCION DE COMUNICACIONES</v>
      </c>
      <c r="H501" s="107" t="s">
        <v>2743</v>
      </c>
      <c r="I501" s="78">
        <f>_xlfn.XLOOKUP(Tabla15[[#This Row],[cedula]],TCARRERA[CEDULA],TCARRERA[CATEGORIA DEL SERVIDOR],0)</f>
        <v>0</v>
      </c>
      <c r="J50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6" t="str">
        <f>IF(ISTEXT(Tabla15[[#This Row],[CARRERA]]),Tabla15[[#This Row],[CARRERA]],Tabla15[[#This Row],[STATUS_01]])</f>
        <v>TEMPORALES</v>
      </c>
      <c r="L501" s="72">
        <v>70000</v>
      </c>
      <c r="M501" s="76">
        <v>4737.5</v>
      </c>
      <c r="N501" s="72">
        <v>2128</v>
      </c>
      <c r="O501" s="72">
        <v>2009</v>
      </c>
      <c r="P501" s="33">
        <f>Tabla15[[#This Row],[sbruto]]-Tabla15[[#This Row],[ISR]]-Tabla15[[#This Row],[SFS]]-Tabla15[[#This Row],[AFP]]-Tabla15[[#This Row],[sneto]]</f>
        <v>3179.9000000000015</v>
      </c>
      <c r="Q501" s="33">
        <v>57945.599999999999</v>
      </c>
      <c r="R501" s="56" t="str">
        <f>_xlfn.XLOOKUP(Tabla15[[#This Row],[cedula]],Tabla8[Numero Documento],Tabla8[Gen])</f>
        <v>F</v>
      </c>
      <c r="S501" s="56" t="str">
        <f>_xlfn.XLOOKUP(Tabla15[[#This Row],[cedula]],Tabla8[Numero Documento],Tabla8[Lugar Funciones Codigo])</f>
        <v>01.83.00.09</v>
      </c>
      <c r="T501">
        <v>963</v>
      </c>
    </row>
    <row r="502" spans="1:20" hidden="1">
      <c r="A502" s="56" t="s">
        <v>2522</v>
      </c>
      <c r="B502" s="56" t="s">
        <v>1936</v>
      </c>
      <c r="C502" s="56" t="s">
        <v>2552</v>
      </c>
      <c r="D502" s="56" t="str">
        <f>Tabla15[[#This Row],[cedula]]&amp;Tabla15[[#This Row],[prog]]&amp;LEFT(Tabla15[[#This Row],[TIPO]],3)</f>
        <v>0010929068401FIJ</v>
      </c>
      <c r="E502" s="56" t="str">
        <f>_xlfn.XLOOKUP(Tabla15[[#This Row],[cedula]],Tabla8[Numero Documento],Tabla8[Empleado])</f>
        <v>PATRICIA MARIA NADAL MARTINEZ</v>
      </c>
      <c r="F502" s="56" t="str">
        <f>_xlfn.XLOOKUP(Tabla15[[#This Row],[cedula]],Tabla8[Numero Documento],Tabla8[Cargo])</f>
        <v>ASISTENTE</v>
      </c>
      <c r="G502" s="56" t="str">
        <f>_xlfn.XLOOKUP(Tabla15[[#This Row],[cedula]],Tabla8[Numero Documento],Tabla8[Lugar de Funciones])</f>
        <v>DIRECCION DE COMUNICACIONES</v>
      </c>
      <c r="H502" s="107" t="s">
        <v>11</v>
      </c>
      <c r="I502" s="78">
        <f>_xlfn.XLOOKUP(Tabla15[[#This Row],[cedula]],TCARRERA[CEDULA],TCARRERA[CATEGORIA DEL SERVIDOR],0)</f>
        <v>0</v>
      </c>
      <c r="J5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6" t="str">
        <f>IF(ISTEXT(Tabla15[[#This Row],[CARRERA]]),Tabla15[[#This Row],[CARRERA]],Tabla15[[#This Row],[STATUS_01]])</f>
        <v>FIJO</v>
      </c>
      <c r="L502" s="72">
        <v>70000</v>
      </c>
      <c r="M502" s="76">
        <v>5368.48</v>
      </c>
      <c r="N502" s="72">
        <v>2128</v>
      </c>
      <c r="O502" s="72">
        <v>2009</v>
      </c>
      <c r="P502" s="33">
        <f>Tabla15[[#This Row],[sbruto]]-Tabla15[[#This Row],[ISR]]-Tabla15[[#This Row],[SFS]]-Tabla15[[#This Row],[AFP]]-Tabla15[[#This Row],[sneto]]</f>
        <v>25.000000000007276</v>
      </c>
      <c r="Q502" s="33">
        <v>60469.52</v>
      </c>
      <c r="R502" s="56" t="str">
        <f>_xlfn.XLOOKUP(Tabla15[[#This Row],[cedula]],Tabla8[Numero Documento],Tabla8[Gen])</f>
        <v>F</v>
      </c>
      <c r="S502" s="56" t="str">
        <f>_xlfn.XLOOKUP(Tabla15[[#This Row],[cedula]],Tabla8[Numero Documento],Tabla8[Lugar Funciones Codigo])</f>
        <v>01.83.00.09</v>
      </c>
      <c r="T502">
        <v>291</v>
      </c>
    </row>
    <row r="503" spans="1:20" hidden="1">
      <c r="A503" s="56" t="s">
        <v>2521</v>
      </c>
      <c r="B503" s="56" t="s">
        <v>2365</v>
      </c>
      <c r="C503" s="56" t="s">
        <v>2552</v>
      </c>
      <c r="D503" s="56" t="str">
        <f>Tabla15[[#This Row],[cedula]]&amp;Tabla15[[#This Row],[prog]]&amp;LEFT(Tabla15[[#This Row],[TIPO]],3)</f>
        <v>0010815422001TEM</v>
      </c>
      <c r="E503" s="56" t="str">
        <f>_xlfn.XLOOKUP(Tabla15[[#This Row],[cedula]],Tabla8[Numero Documento],Tabla8[Empleado])</f>
        <v>RAUL ERNESTO MIRANDA CRUZ</v>
      </c>
      <c r="F503" s="56" t="str">
        <f>_xlfn.XLOOKUP(Tabla15[[#This Row],[cedula]],Tabla8[Numero Documento],Tabla8[Cargo])</f>
        <v>COORDINADOR DE AUDIOVISUALES</v>
      </c>
      <c r="G503" s="56" t="str">
        <f>_xlfn.XLOOKUP(Tabla15[[#This Row],[cedula]],Tabla8[Numero Documento],Tabla8[Lugar de Funciones])</f>
        <v>DIRECCION DE COMUNICACIONES</v>
      </c>
      <c r="H503" s="107" t="s">
        <v>2743</v>
      </c>
      <c r="I503" s="78">
        <f>_xlfn.XLOOKUP(Tabla15[[#This Row],[cedula]],TCARRERA[CEDULA],TCARRERA[CATEGORIA DEL SERVIDOR],0)</f>
        <v>0</v>
      </c>
      <c r="J50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6" t="str">
        <f>IF(ISTEXT(Tabla15[[#This Row],[CARRERA]]),Tabla15[[#This Row],[CARRERA]],Tabla15[[#This Row],[STATUS_01]])</f>
        <v>TEMPORALES</v>
      </c>
      <c r="L503" s="72">
        <v>70000</v>
      </c>
      <c r="M503" s="76">
        <v>5368.48</v>
      </c>
      <c r="N503" s="75">
        <v>2128</v>
      </c>
      <c r="O503" s="75">
        <v>2009</v>
      </c>
      <c r="P503" s="33">
        <f>Tabla15[[#This Row],[sbruto]]-Tabla15[[#This Row],[ISR]]-Tabla15[[#This Row],[SFS]]-Tabla15[[#This Row],[AFP]]-Tabla15[[#This Row],[sneto]]</f>
        <v>25.000000000007276</v>
      </c>
      <c r="Q503" s="33">
        <v>60469.52</v>
      </c>
      <c r="R503" s="56" t="str">
        <f>_xlfn.XLOOKUP(Tabla15[[#This Row],[cedula]],Tabla8[Numero Documento],Tabla8[Gen])</f>
        <v>M</v>
      </c>
      <c r="S503" s="56" t="str">
        <f>_xlfn.XLOOKUP(Tabla15[[#This Row],[cedula]],Tabla8[Numero Documento],Tabla8[Lugar Funciones Codigo])</f>
        <v>01.83.00.09</v>
      </c>
      <c r="T503">
        <v>982</v>
      </c>
    </row>
    <row r="504" spans="1:20" hidden="1">
      <c r="A504" s="56" t="s">
        <v>2522</v>
      </c>
      <c r="B504" s="56" t="s">
        <v>1106</v>
      </c>
      <c r="C504" s="56" t="s">
        <v>2552</v>
      </c>
      <c r="D504" s="56" t="str">
        <f>Tabla15[[#This Row],[cedula]]&amp;Tabla15[[#This Row],[prog]]&amp;LEFT(Tabla15[[#This Row],[TIPO]],3)</f>
        <v>0120006276601FIJ</v>
      </c>
      <c r="E504" s="56" t="str">
        <f>_xlfn.XLOOKUP(Tabla15[[#This Row],[cedula]],Tabla8[Numero Documento],Tabla8[Empleado])</f>
        <v>DANIEL ROBERTO FORTUNA TERRERO</v>
      </c>
      <c r="F504" s="56" t="str">
        <f>_xlfn.XLOOKUP(Tabla15[[#This Row],[cedula]],Tabla8[Numero Documento],Tabla8[Cargo])</f>
        <v>DISEÑADOR GRAFICO</v>
      </c>
      <c r="G504" s="56" t="str">
        <f>_xlfn.XLOOKUP(Tabla15[[#This Row],[cedula]],Tabla8[Numero Documento],Tabla8[Lugar de Funciones])</f>
        <v>DIRECCION DE COMUNICACIONES</v>
      </c>
      <c r="H504" s="107" t="s">
        <v>11</v>
      </c>
      <c r="I504" s="78" t="str">
        <f>_xlfn.XLOOKUP(Tabla15[[#This Row],[cedula]],TCARRERA[CEDULA],TCARRERA[CATEGORIA DEL SERVIDOR],0)</f>
        <v>CARRERA ADMINISTRATIVA</v>
      </c>
      <c r="J5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6" t="str">
        <f>IF(ISTEXT(Tabla15[[#This Row],[CARRERA]]),Tabla15[[#This Row],[CARRERA]],Tabla15[[#This Row],[STATUS_01]])</f>
        <v>CARRERA ADMINISTRATIVA</v>
      </c>
      <c r="L504" s="72">
        <v>65000</v>
      </c>
      <c r="M504" s="76">
        <v>4427.58</v>
      </c>
      <c r="N504" s="72">
        <v>1976</v>
      </c>
      <c r="O504" s="72">
        <v>1865.5</v>
      </c>
      <c r="P504" s="33">
        <f>Tabla15[[#This Row],[sbruto]]-Tabla15[[#This Row],[ISR]]-Tabla15[[#This Row],[SFS]]-Tabla15[[#This Row],[AFP]]-Tabla15[[#This Row],[sneto]]</f>
        <v>4421</v>
      </c>
      <c r="Q504" s="33">
        <v>52309.919999999998</v>
      </c>
      <c r="R504" s="56" t="str">
        <f>_xlfn.XLOOKUP(Tabla15[[#This Row],[cedula]],Tabla8[Numero Documento],Tabla8[Gen])</f>
        <v>M</v>
      </c>
      <c r="S504" s="56" t="str">
        <f>_xlfn.XLOOKUP(Tabla15[[#This Row],[cedula]],Tabla8[Numero Documento],Tabla8[Lugar Funciones Codigo])</f>
        <v>01.83.00.09</v>
      </c>
      <c r="T504">
        <v>69</v>
      </c>
    </row>
    <row r="505" spans="1:20" hidden="1">
      <c r="A505" s="56" t="s">
        <v>2522</v>
      </c>
      <c r="B505" s="56" t="s">
        <v>1111</v>
      </c>
      <c r="C505" s="56" t="s">
        <v>2552</v>
      </c>
      <c r="D505" s="56" t="str">
        <f>Tabla15[[#This Row],[cedula]]&amp;Tabla15[[#This Row],[prog]]&amp;LEFT(Tabla15[[#This Row],[TIPO]],3)</f>
        <v>0010031623101FIJ</v>
      </c>
      <c r="E505" s="56" t="str">
        <f>_xlfn.XLOOKUP(Tabla15[[#This Row],[cedula]],Tabla8[Numero Documento],Tabla8[Empleado])</f>
        <v>EDSON DANILO AMIN TORIBIO GOMEZ</v>
      </c>
      <c r="F505" s="56" t="str">
        <f>_xlfn.XLOOKUP(Tabla15[[#This Row],[cedula]],Tabla8[Numero Documento],Tabla8[Cargo])</f>
        <v>DISEÑADOR GRAFICO</v>
      </c>
      <c r="G505" s="56" t="str">
        <f>_xlfn.XLOOKUP(Tabla15[[#This Row],[cedula]],Tabla8[Numero Documento],Tabla8[Lugar de Funciones])</f>
        <v>DIRECCION DE COMUNICACIONES</v>
      </c>
      <c r="H505" s="107" t="s">
        <v>11</v>
      </c>
      <c r="I505" s="78" t="str">
        <f>_xlfn.XLOOKUP(Tabla15[[#This Row],[cedula]],TCARRERA[CEDULA],TCARRERA[CATEGORIA DEL SERVIDOR],0)</f>
        <v>CARRERA ADMINISTRATIVA</v>
      </c>
      <c r="J5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6" t="str">
        <f>IF(ISTEXT(Tabla15[[#This Row],[CARRERA]]),Tabla15[[#This Row],[CARRERA]],Tabla15[[#This Row],[STATUS_01]])</f>
        <v>CARRERA ADMINISTRATIVA</v>
      </c>
      <c r="L505" s="72">
        <v>65000</v>
      </c>
      <c r="M505" s="76">
        <v>4427.58</v>
      </c>
      <c r="N505" s="72">
        <v>1976</v>
      </c>
      <c r="O505" s="72">
        <v>1865.5</v>
      </c>
      <c r="P505" s="33">
        <f>Tabla15[[#This Row],[sbruto]]-Tabla15[[#This Row],[ISR]]-Tabla15[[#This Row],[SFS]]-Tabla15[[#This Row],[AFP]]-Tabla15[[#This Row],[sneto]]</f>
        <v>40089.78</v>
      </c>
      <c r="Q505" s="33">
        <v>16641.14</v>
      </c>
      <c r="R505" s="56" t="str">
        <f>_xlfn.XLOOKUP(Tabla15[[#This Row],[cedula]],Tabla8[Numero Documento],Tabla8[Gen])</f>
        <v>M</v>
      </c>
      <c r="S505" s="56" t="str">
        <f>_xlfn.XLOOKUP(Tabla15[[#This Row],[cedula]],Tabla8[Numero Documento],Tabla8[Lugar Funciones Codigo])</f>
        <v>01.83.00.09</v>
      </c>
      <c r="T505">
        <v>90</v>
      </c>
    </row>
    <row r="506" spans="1:20" hidden="1">
      <c r="A506" s="56" t="s">
        <v>2521</v>
      </c>
      <c r="B506" s="56" t="s">
        <v>2298</v>
      </c>
      <c r="C506" s="56" t="s">
        <v>2552</v>
      </c>
      <c r="D506" s="56" t="str">
        <f>Tabla15[[#This Row],[cedula]]&amp;Tabla15[[#This Row],[prog]]&amp;LEFT(Tabla15[[#This Row],[TIPO]],3)</f>
        <v>0020163591901TEM</v>
      </c>
      <c r="E506" s="56" t="str">
        <f>_xlfn.XLOOKUP(Tabla15[[#This Row],[cedula]],Tabla8[Numero Documento],Tabla8[Empleado])</f>
        <v>DEYLUIS JESUS TEJEDA ARIAS</v>
      </c>
      <c r="F506" s="56" t="str">
        <f>_xlfn.XLOOKUP(Tabla15[[#This Row],[cedula]],Tabla8[Numero Documento],Tabla8[Cargo])</f>
        <v>COORDINADOR (A)</v>
      </c>
      <c r="G506" s="56" t="str">
        <f>_xlfn.XLOOKUP(Tabla15[[#This Row],[cedula]],Tabla8[Numero Documento],Tabla8[Lugar de Funciones])</f>
        <v>DIRECCION DE COMUNICACIONES</v>
      </c>
      <c r="H506" s="107" t="s">
        <v>2743</v>
      </c>
      <c r="I506" s="78">
        <f>_xlfn.XLOOKUP(Tabla15[[#This Row],[cedula]],TCARRERA[CEDULA],TCARRERA[CATEGORIA DEL SERVIDOR],0)</f>
        <v>0</v>
      </c>
      <c r="J5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6" t="str">
        <f>IF(ISTEXT(Tabla15[[#This Row],[CARRERA]]),Tabla15[[#This Row],[CARRERA]],Tabla15[[#This Row],[STATUS_01]])</f>
        <v>TEMPORALES</v>
      </c>
      <c r="L506" s="72">
        <v>60000</v>
      </c>
      <c r="M506" s="76">
        <v>3486.68</v>
      </c>
      <c r="N506" s="75">
        <v>1824</v>
      </c>
      <c r="O506" s="75">
        <v>1722</v>
      </c>
      <c r="P506" s="33">
        <f>Tabla15[[#This Row],[sbruto]]-Tabla15[[#This Row],[ISR]]-Tabla15[[#This Row],[SFS]]-Tabla15[[#This Row],[AFP]]-Tabla15[[#This Row],[sneto]]</f>
        <v>25</v>
      </c>
      <c r="Q506" s="33">
        <v>52942.32</v>
      </c>
      <c r="R506" s="56" t="str">
        <f>_xlfn.XLOOKUP(Tabla15[[#This Row],[cedula]],Tabla8[Numero Documento],Tabla8[Gen])</f>
        <v>M</v>
      </c>
      <c r="S506" s="56" t="str">
        <f>_xlfn.XLOOKUP(Tabla15[[#This Row],[cedula]],Tabla8[Numero Documento],Tabla8[Lugar Funciones Codigo])</f>
        <v>01.83.00.09</v>
      </c>
      <c r="T506">
        <v>823</v>
      </c>
    </row>
    <row r="507" spans="1:20" hidden="1">
      <c r="A507" s="56" t="s">
        <v>2522</v>
      </c>
      <c r="B507" s="56" t="s">
        <v>1150</v>
      </c>
      <c r="C507" s="56" t="s">
        <v>2552</v>
      </c>
      <c r="D507" s="56" t="str">
        <f>Tabla15[[#This Row],[cedula]]&amp;Tabla15[[#This Row],[prog]]&amp;LEFT(Tabla15[[#This Row],[TIPO]],3)</f>
        <v>0011690235401FIJ</v>
      </c>
      <c r="E507" s="56" t="str">
        <f>_xlfn.XLOOKUP(Tabla15[[#This Row],[cedula]],Tabla8[Numero Documento],Tabla8[Empleado])</f>
        <v>MIRFAK ROWLAND ANTIGUA</v>
      </c>
      <c r="F507" s="56" t="str">
        <f>_xlfn.XLOOKUP(Tabla15[[#This Row],[cedula]],Tabla8[Numero Documento],Tabla8[Cargo])</f>
        <v>COORDINADOR (A)</v>
      </c>
      <c r="G507" s="56" t="str">
        <f>_xlfn.XLOOKUP(Tabla15[[#This Row],[cedula]],Tabla8[Numero Documento],Tabla8[Lugar de Funciones])</f>
        <v>DIRECCION DE COMUNICACIONES</v>
      </c>
      <c r="H507" s="107" t="s">
        <v>11</v>
      </c>
      <c r="I507" s="78" t="str">
        <f>_xlfn.XLOOKUP(Tabla15[[#This Row],[cedula]],TCARRERA[CEDULA],TCARRERA[CATEGORIA DEL SERVIDOR],0)</f>
        <v>CARRERA ADMINISTRATIVA</v>
      </c>
      <c r="J5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6" t="str">
        <f>IF(ISTEXT(Tabla15[[#This Row],[CARRERA]]),Tabla15[[#This Row],[CARRERA]],Tabla15[[#This Row],[STATUS_01]])</f>
        <v>CARRERA ADMINISTRATIVA</v>
      </c>
      <c r="L507" s="72">
        <v>60000</v>
      </c>
      <c r="M507" s="74">
        <v>3486.68</v>
      </c>
      <c r="N507" s="72">
        <v>1824</v>
      </c>
      <c r="O507" s="72">
        <v>1722</v>
      </c>
      <c r="P507" s="33">
        <f>Tabla15[[#This Row],[sbruto]]-Tabla15[[#This Row],[ISR]]-Tabla15[[#This Row],[SFS]]-Tabla15[[#This Row],[AFP]]-Tabla15[[#This Row],[sneto]]</f>
        <v>505</v>
      </c>
      <c r="Q507" s="33">
        <v>52462.32</v>
      </c>
      <c r="R507" s="56" t="str">
        <f>_xlfn.XLOOKUP(Tabla15[[#This Row],[cedula]],Tabla8[Numero Documento],Tabla8[Gen])</f>
        <v>F</v>
      </c>
      <c r="S507" s="56" t="str">
        <f>_xlfn.XLOOKUP(Tabla15[[#This Row],[cedula]],Tabla8[Numero Documento],Tabla8[Lugar Funciones Codigo])</f>
        <v>01.83.00.09</v>
      </c>
      <c r="T507">
        <v>266</v>
      </c>
    </row>
    <row r="508" spans="1:20" hidden="1">
      <c r="A508" s="56" t="s">
        <v>2521</v>
      </c>
      <c r="B508" s="56" t="s">
        <v>2272</v>
      </c>
      <c r="C508" s="56" t="s">
        <v>2552</v>
      </c>
      <c r="D508" s="56" t="str">
        <f>Tabla15[[#This Row],[cedula]]&amp;Tabla15[[#This Row],[prog]]&amp;LEFT(Tabla15[[#This Row],[TIPO]],3)</f>
        <v>4022505366501TEM</v>
      </c>
      <c r="E508" s="56" t="str">
        <f>_xlfn.XLOOKUP(Tabla15[[#This Row],[cedula]],Tabla8[Numero Documento],Tabla8[Empleado])</f>
        <v>ALXIS JAVIER GONZALEZ</v>
      </c>
      <c r="F508" s="56" t="str">
        <f>_xlfn.XLOOKUP(Tabla15[[#This Row],[cedula]],Tabla8[Numero Documento],Tabla8[Cargo])</f>
        <v>ANALISTA DE REDES SOCIALES</v>
      </c>
      <c r="G508" s="56" t="str">
        <f>_xlfn.XLOOKUP(Tabla15[[#This Row],[cedula]],Tabla8[Numero Documento],Tabla8[Lugar de Funciones])</f>
        <v>DIRECCION DE COMUNICACIONES</v>
      </c>
      <c r="H508" s="107" t="s">
        <v>2743</v>
      </c>
      <c r="I508" s="78">
        <f>_xlfn.XLOOKUP(Tabla15[[#This Row],[cedula]],TCARRERA[CEDULA],TCARRERA[CATEGORIA DEL SERVIDOR],0)</f>
        <v>0</v>
      </c>
      <c r="J5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6" t="str">
        <f>IF(ISTEXT(Tabla15[[#This Row],[CARRERA]]),Tabla15[[#This Row],[CARRERA]],Tabla15[[#This Row],[STATUS_01]])</f>
        <v>TEMPORALES</v>
      </c>
      <c r="L508" s="72">
        <v>55000</v>
      </c>
      <c r="M508" s="76">
        <v>2559.6799999999998</v>
      </c>
      <c r="N508" s="72">
        <v>1672</v>
      </c>
      <c r="O508" s="72">
        <v>1578.5</v>
      </c>
      <c r="P508" s="33">
        <f>Tabla15[[#This Row],[sbruto]]-Tabla15[[#This Row],[ISR]]-Tabla15[[#This Row],[SFS]]-Tabla15[[#This Row],[AFP]]-Tabla15[[#This Row],[sneto]]</f>
        <v>25</v>
      </c>
      <c r="Q508" s="33">
        <v>49164.82</v>
      </c>
      <c r="R508" s="56" t="str">
        <f>_xlfn.XLOOKUP(Tabla15[[#This Row],[cedula]],Tabla8[Numero Documento],Tabla8[Gen])</f>
        <v>M</v>
      </c>
      <c r="S508" s="56" t="str">
        <f>_xlfn.XLOOKUP(Tabla15[[#This Row],[cedula]],Tabla8[Numero Documento],Tabla8[Lugar Funciones Codigo])</f>
        <v>01.83.00.09</v>
      </c>
      <c r="T508">
        <v>776</v>
      </c>
    </row>
    <row r="509" spans="1:20" hidden="1">
      <c r="A509" s="56" t="s">
        <v>2521</v>
      </c>
      <c r="B509" s="56" t="s">
        <v>2294</v>
      </c>
      <c r="C509" s="56" t="s">
        <v>2552</v>
      </c>
      <c r="D509" s="56" t="str">
        <f>Tabla15[[#This Row],[cedula]]&amp;Tabla15[[#This Row],[prog]]&amp;LEFT(Tabla15[[#This Row],[TIPO]],3)</f>
        <v>4022099927601TEM</v>
      </c>
      <c r="E509" s="56" t="str">
        <f>_xlfn.XLOOKUP(Tabla15[[#This Row],[cedula]],Tabla8[Numero Documento],Tabla8[Empleado])</f>
        <v>DAHIANNA WHITE DE LOS SANTOS</v>
      </c>
      <c r="F509" s="56" t="str">
        <f>_xlfn.XLOOKUP(Tabla15[[#This Row],[cedula]],Tabla8[Numero Documento],Tabla8[Cargo])</f>
        <v>COORDINADOR (A)</v>
      </c>
      <c r="G509" s="56" t="str">
        <f>_xlfn.XLOOKUP(Tabla15[[#This Row],[cedula]],Tabla8[Numero Documento],Tabla8[Lugar de Funciones])</f>
        <v>DIRECCION DE COMUNICACIONES</v>
      </c>
      <c r="H509" s="107" t="s">
        <v>2743</v>
      </c>
      <c r="I509" s="78">
        <f>_xlfn.XLOOKUP(Tabla15[[#This Row],[cedula]],TCARRERA[CEDULA],TCARRERA[CATEGORIA DEL SERVIDOR],0)</f>
        <v>0</v>
      </c>
      <c r="J5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6" t="str">
        <f>IF(ISTEXT(Tabla15[[#This Row],[CARRERA]]),Tabla15[[#This Row],[CARRERA]],Tabla15[[#This Row],[STATUS_01]])</f>
        <v>TEMPORALES</v>
      </c>
      <c r="L509" s="72">
        <v>55000</v>
      </c>
      <c r="M509" s="74">
        <v>2559.6799999999998</v>
      </c>
      <c r="N509" s="72">
        <v>1672</v>
      </c>
      <c r="O509" s="72">
        <v>1578.5</v>
      </c>
      <c r="P509" s="33">
        <f>Tabla15[[#This Row],[sbruto]]-Tabla15[[#This Row],[ISR]]-Tabla15[[#This Row],[SFS]]-Tabla15[[#This Row],[AFP]]-Tabla15[[#This Row],[sneto]]</f>
        <v>5071</v>
      </c>
      <c r="Q509" s="33">
        <v>44118.82</v>
      </c>
      <c r="R509" s="56" t="str">
        <f>_xlfn.XLOOKUP(Tabla15[[#This Row],[cedula]],Tabla8[Numero Documento],Tabla8[Gen])</f>
        <v>F</v>
      </c>
      <c r="S509" s="56" t="str">
        <f>_xlfn.XLOOKUP(Tabla15[[#This Row],[cedula]],Tabla8[Numero Documento],Tabla8[Lugar Funciones Codigo])</f>
        <v>01.83.00.09</v>
      </c>
      <c r="T509">
        <v>815</v>
      </c>
    </row>
    <row r="510" spans="1:20" hidden="1">
      <c r="A510" s="56" t="s">
        <v>2521</v>
      </c>
      <c r="B510" s="56" t="s">
        <v>2270</v>
      </c>
      <c r="C510" s="56" t="s">
        <v>2552</v>
      </c>
      <c r="D510" s="56" t="str">
        <f>Tabla15[[#This Row],[cedula]]&amp;Tabla15[[#This Row],[prog]]&amp;LEFT(Tabla15[[#This Row],[TIPO]],3)</f>
        <v>4022415755801TEM</v>
      </c>
      <c r="E510" s="56" t="str">
        <f>_xlfn.XLOOKUP(Tabla15[[#This Row],[cedula]],Tabla8[Numero Documento],Tabla8[Empleado])</f>
        <v>ALINA MARIA SANTANA ABINADER</v>
      </c>
      <c r="F510" s="56" t="str">
        <f>_xlfn.XLOOKUP(Tabla15[[#This Row],[cedula]],Tabla8[Numero Documento],Tabla8[Cargo])</f>
        <v>ANALISTA DE REDES SOCIALES</v>
      </c>
      <c r="G510" s="56" t="str">
        <f>_xlfn.XLOOKUP(Tabla15[[#This Row],[cedula]],Tabla8[Numero Documento],Tabla8[Lugar de Funciones])</f>
        <v>DIRECCION DE COMUNICACIONES</v>
      </c>
      <c r="H510" s="107" t="s">
        <v>2743</v>
      </c>
      <c r="I510" s="78">
        <f>_xlfn.XLOOKUP(Tabla15[[#This Row],[cedula]],TCARRERA[CEDULA],TCARRERA[CATEGORIA DEL SERVIDOR],0)</f>
        <v>0</v>
      </c>
      <c r="J51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0" s="56" t="str">
        <f>IF(ISTEXT(Tabla15[[#This Row],[CARRERA]]),Tabla15[[#This Row],[CARRERA]],Tabla15[[#This Row],[STATUS_01]])</f>
        <v>TEMPORALES</v>
      </c>
      <c r="L510" s="72">
        <v>50000</v>
      </c>
      <c r="M510" s="73">
        <v>1854</v>
      </c>
      <c r="N510" s="72">
        <v>1520</v>
      </c>
      <c r="O510" s="72">
        <v>1435</v>
      </c>
      <c r="P510" s="33">
        <f>Tabla15[[#This Row],[sbruto]]-Tabla15[[#This Row],[ISR]]-Tabla15[[#This Row],[SFS]]-Tabla15[[#This Row],[AFP]]-Tabla15[[#This Row],[sneto]]</f>
        <v>25</v>
      </c>
      <c r="Q510" s="33">
        <v>45166</v>
      </c>
      <c r="R510" s="56" t="str">
        <f>_xlfn.XLOOKUP(Tabla15[[#This Row],[cedula]],Tabla8[Numero Documento],Tabla8[Gen])</f>
        <v>F</v>
      </c>
      <c r="S510" s="56" t="str">
        <f>_xlfn.XLOOKUP(Tabla15[[#This Row],[cedula]],Tabla8[Numero Documento],Tabla8[Lugar Funciones Codigo])</f>
        <v>01.83.00.09</v>
      </c>
      <c r="T510">
        <v>774</v>
      </c>
    </row>
    <row r="511" spans="1:20" hidden="1">
      <c r="A511" s="56" t="s">
        <v>2521</v>
      </c>
      <c r="B511" s="56" t="s">
        <v>2279</v>
      </c>
      <c r="C511" s="56" t="s">
        <v>2552</v>
      </c>
      <c r="D511" s="56" t="str">
        <f>Tabla15[[#This Row],[cedula]]&amp;Tabla15[[#This Row],[prog]]&amp;LEFT(Tabla15[[#This Row],[TIPO]],3)</f>
        <v>2250050773001TEM</v>
      </c>
      <c r="E511" s="56" t="str">
        <f>_xlfn.XLOOKUP(Tabla15[[#This Row],[cedula]],Tabla8[Numero Documento],Tabla8[Empleado])</f>
        <v>ANGEL DEMOSTENES MANZUETA MUESES</v>
      </c>
      <c r="F511" s="56" t="str">
        <f>_xlfn.XLOOKUP(Tabla15[[#This Row],[cedula]],Tabla8[Numero Documento],Tabla8[Cargo])</f>
        <v>PERIODISTA</v>
      </c>
      <c r="G511" s="56" t="str">
        <f>_xlfn.XLOOKUP(Tabla15[[#This Row],[cedula]],Tabla8[Numero Documento],Tabla8[Lugar de Funciones])</f>
        <v>DIRECCION DE COMUNICACIONES</v>
      </c>
      <c r="H511" s="107" t="s">
        <v>2743</v>
      </c>
      <c r="I511" s="78">
        <f>_xlfn.XLOOKUP(Tabla15[[#This Row],[cedula]],TCARRERA[CEDULA],TCARRERA[CATEGORIA DEL SERVIDOR],0)</f>
        <v>0</v>
      </c>
      <c r="J51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1" s="56" t="str">
        <f>IF(ISTEXT(Tabla15[[#This Row],[CARRERA]]),Tabla15[[#This Row],[CARRERA]],Tabla15[[#This Row],[STATUS_01]])</f>
        <v>TEMPORALES</v>
      </c>
      <c r="L511" s="72">
        <v>50000</v>
      </c>
      <c r="M511" s="76">
        <v>1854</v>
      </c>
      <c r="N511" s="72">
        <v>1520</v>
      </c>
      <c r="O511" s="72">
        <v>1435</v>
      </c>
      <c r="P511" s="33">
        <f>Tabla15[[#This Row],[sbruto]]-Tabla15[[#This Row],[ISR]]-Tabla15[[#This Row],[SFS]]-Tabla15[[#This Row],[AFP]]-Tabla15[[#This Row],[sneto]]</f>
        <v>25</v>
      </c>
      <c r="Q511" s="33">
        <v>45166</v>
      </c>
      <c r="R511" s="56" t="str">
        <f>_xlfn.XLOOKUP(Tabla15[[#This Row],[cedula]],Tabla8[Numero Documento],Tabla8[Gen])</f>
        <v>M</v>
      </c>
      <c r="S511" s="56" t="str">
        <f>_xlfn.XLOOKUP(Tabla15[[#This Row],[cedula]],Tabla8[Numero Documento],Tabla8[Lugar Funciones Codigo])</f>
        <v>01.83.00.09</v>
      </c>
      <c r="T511">
        <v>785</v>
      </c>
    </row>
    <row r="512" spans="1:20" hidden="1">
      <c r="A512" s="56" t="s">
        <v>2522</v>
      </c>
      <c r="B512" s="56" t="s">
        <v>1827</v>
      </c>
      <c r="C512" s="56" t="s">
        <v>2552</v>
      </c>
      <c r="D512" s="56" t="str">
        <f>Tabla15[[#This Row],[cedula]]&amp;Tabla15[[#This Row],[prog]]&amp;LEFT(Tabla15[[#This Row],[TIPO]],3)</f>
        <v>0010289347601FIJ</v>
      </c>
      <c r="E512" s="56" t="str">
        <f>_xlfn.XLOOKUP(Tabla15[[#This Row],[cedula]],Tabla8[Numero Documento],Tabla8[Empleado])</f>
        <v>FRANCISCO ANTONIO TEJADA BURGOS</v>
      </c>
      <c r="F512" s="56" t="str">
        <f>_xlfn.XLOOKUP(Tabla15[[#This Row],[cedula]],Tabla8[Numero Documento],Tabla8[Cargo])</f>
        <v>COORDINADOR (A)</v>
      </c>
      <c r="G512" s="56" t="str">
        <f>_xlfn.XLOOKUP(Tabla15[[#This Row],[cedula]],Tabla8[Numero Documento],Tabla8[Lugar de Funciones])</f>
        <v>DIRECCION DE COMUNICACIONES</v>
      </c>
      <c r="H512" s="107" t="s">
        <v>11</v>
      </c>
      <c r="I512" s="78">
        <f>_xlfn.XLOOKUP(Tabla15[[#This Row],[cedula]],TCARRERA[CEDULA],TCARRERA[CATEGORIA DEL SERVIDOR],0)</f>
        <v>0</v>
      </c>
      <c r="J5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2" s="56" t="str">
        <f>IF(ISTEXT(Tabla15[[#This Row],[CARRERA]]),Tabla15[[#This Row],[CARRERA]],Tabla15[[#This Row],[STATUS_01]])</f>
        <v>FIJO</v>
      </c>
      <c r="L512" s="72">
        <v>50000</v>
      </c>
      <c r="M512" s="73">
        <v>1854</v>
      </c>
      <c r="N512" s="72">
        <v>1520</v>
      </c>
      <c r="O512" s="72">
        <v>1435</v>
      </c>
      <c r="P512" s="33">
        <f>Tabla15[[#This Row],[sbruto]]-Tabla15[[#This Row],[ISR]]-Tabla15[[#This Row],[SFS]]-Tabla15[[#This Row],[AFP]]-Tabla15[[#This Row],[sneto]]</f>
        <v>25</v>
      </c>
      <c r="Q512" s="33">
        <v>45166</v>
      </c>
      <c r="R512" s="56" t="str">
        <f>_xlfn.XLOOKUP(Tabla15[[#This Row],[cedula]],Tabla8[Numero Documento],Tabla8[Gen])</f>
        <v>M</v>
      </c>
      <c r="S512" s="56" t="str">
        <f>_xlfn.XLOOKUP(Tabla15[[#This Row],[cedula]],Tabla8[Numero Documento],Tabla8[Lugar Funciones Codigo])</f>
        <v>01.83.00.09</v>
      </c>
      <c r="T512">
        <v>119</v>
      </c>
    </row>
    <row r="513" spans="1:20" hidden="1">
      <c r="A513" s="56" t="s">
        <v>2521</v>
      </c>
      <c r="B513" s="56" t="s">
        <v>2312</v>
      </c>
      <c r="C513" s="56" t="s">
        <v>2552</v>
      </c>
      <c r="D513" s="56" t="str">
        <f>Tabla15[[#This Row],[cedula]]&amp;Tabla15[[#This Row],[prog]]&amp;LEFT(Tabla15[[#This Row],[TIPO]],3)</f>
        <v>0510021785901TEM</v>
      </c>
      <c r="E513" s="56" t="str">
        <f>_xlfn.XLOOKUP(Tabla15[[#This Row],[cedula]],Tabla8[Numero Documento],Tabla8[Empleado])</f>
        <v>IVETTE AWILDA RODRIGUEZ PAULINO</v>
      </c>
      <c r="F513" s="56" t="str">
        <f>_xlfn.XLOOKUP(Tabla15[[#This Row],[cedula]],Tabla8[Numero Documento],Tabla8[Cargo])</f>
        <v>COORDINADOR DE AUDIOVISUALES</v>
      </c>
      <c r="G513" s="56" t="str">
        <f>_xlfn.XLOOKUP(Tabla15[[#This Row],[cedula]],Tabla8[Numero Documento],Tabla8[Lugar de Funciones])</f>
        <v>DIRECCION DE COMUNICACIONES</v>
      </c>
      <c r="H513" s="107" t="s">
        <v>2743</v>
      </c>
      <c r="I513" s="78">
        <f>_xlfn.XLOOKUP(Tabla15[[#This Row],[cedula]],TCARRERA[CEDULA],TCARRERA[CATEGORIA DEL SERVIDOR],0)</f>
        <v>0</v>
      </c>
      <c r="J51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6" t="str">
        <f>IF(ISTEXT(Tabla15[[#This Row],[CARRERA]]),Tabla15[[#This Row],[CARRERA]],Tabla15[[#This Row],[STATUS_01]])</f>
        <v>TEMPORALES</v>
      </c>
      <c r="L513" s="72">
        <v>50000</v>
      </c>
      <c r="M513" s="74">
        <v>1854</v>
      </c>
      <c r="N513" s="72">
        <v>1520</v>
      </c>
      <c r="O513" s="72">
        <v>1435</v>
      </c>
      <c r="P513" s="33">
        <f>Tabla15[[#This Row],[sbruto]]-Tabla15[[#This Row],[ISR]]-Tabla15[[#This Row],[SFS]]-Tabla15[[#This Row],[AFP]]-Tabla15[[#This Row],[sneto]]</f>
        <v>8221</v>
      </c>
      <c r="Q513" s="33">
        <v>36970</v>
      </c>
      <c r="R513" s="56" t="str">
        <f>_xlfn.XLOOKUP(Tabla15[[#This Row],[cedula]],Tabla8[Numero Documento],Tabla8[Gen])</f>
        <v>F</v>
      </c>
      <c r="S513" s="56" t="str">
        <f>_xlfn.XLOOKUP(Tabla15[[#This Row],[cedula]],Tabla8[Numero Documento],Tabla8[Lugar Funciones Codigo])</f>
        <v>01.83.00.09</v>
      </c>
      <c r="T513">
        <v>863</v>
      </c>
    </row>
    <row r="514" spans="1:20" hidden="1">
      <c r="A514" s="56" t="s">
        <v>2521</v>
      </c>
      <c r="B514" s="56" t="s">
        <v>2341</v>
      </c>
      <c r="C514" s="56" t="s">
        <v>2552</v>
      </c>
      <c r="D514" s="56" t="str">
        <f>Tabla15[[#This Row],[cedula]]&amp;Tabla15[[#This Row],[prog]]&amp;LEFT(Tabla15[[#This Row],[TIPO]],3)</f>
        <v>0011074663301TEM</v>
      </c>
      <c r="E514" s="56" t="str">
        <f>_xlfn.XLOOKUP(Tabla15[[#This Row],[cedula]],Tabla8[Numero Documento],Tabla8[Empleado])</f>
        <v>MAUVIE LIDWISKA ESPINOSA GARCIA</v>
      </c>
      <c r="F514" s="56" t="str">
        <f>_xlfn.XLOOKUP(Tabla15[[#This Row],[cedula]],Tabla8[Numero Documento],Tabla8[Cargo])</f>
        <v>PERIODISTA</v>
      </c>
      <c r="G514" s="56" t="str">
        <f>_xlfn.XLOOKUP(Tabla15[[#This Row],[cedula]],Tabla8[Numero Documento],Tabla8[Lugar de Funciones])</f>
        <v>DIRECCION DE COMUNICACIONES</v>
      </c>
      <c r="H514" s="107" t="s">
        <v>2743</v>
      </c>
      <c r="I514" s="78">
        <f>_xlfn.XLOOKUP(Tabla15[[#This Row],[cedula]],TCARRERA[CEDULA],TCARRERA[CATEGORIA DEL SERVIDOR],0)</f>
        <v>0</v>
      </c>
      <c r="J5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6" t="str">
        <f>IF(ISTEXT(Tabla15[[#This Row],[CARRERA]]),Tabla15[[#This Row],[CARRERA]],Tabla15[[#This Row],[STATUS_01]])</f>
        <v>TEMPORALES</v>
      </c>
      <c r="L514" s="72">
        <v>50000</v>
      </c>
      <c r="M514" s="76">
        <v>1854</v>
      </c>
      <c r="N514" s="75">
        <v>1520</v>
      </c>
      <c r="O514" s="75">
        <v>1435</v>
      </c>
      <c r="P514" s="33">
        <f>Tabla15[[#This Row],[sbruto]]-Tabla15[[#This Row],[ISR]]-Tabla15[[#This Row],[SFS]]-Tabla15[[#This Row],[AFP]]-Tabla15[[#This Row],[sneto]]</f>
        <v>25</v>
      </c>
      <c r="Q514" s="33">
        <v>45166</v>
      </c>
      <c r="R514" s="56" t="str">
        <f>_xlfn.XLOOKUP(Tabla15[[#This Row],[cedula]],Tabla8[Numero Documento],Tabla8[Gen])</f>
        <v>F</v>
      </c>
      <c r="S514" s="56" t="str">
        <f>_xlfn.XLOOKUP(Tabla15[[#This Row],[cedula]],Tabla8[Numero Documento],Tabla8[Lugar Funciones Codigo])</f>
        <v>01.83.00.09</v>
      </c>
      <c r="T514">
        <v>941</v>
      </c>
    </row>
    <row r="515" spans="1:20" hidden="1">
      <c r="A515" s="56" t="s">
        <v>2522</v>
      </c>
      <c r="B515" s="56" t="s">
        <v>1791</v>
      </c>
      <c r="C515" s="56" t="s">
        <v>2552</v>
      </c>
      <c r="D515" s="56" t="str">
        <f>Tabla15[[#This Row],[cedula]]&amp;Tabla15[[#This Row],[prog]]&amp;LEFT(Tabla15[[#This Row],[TIPO]],3)</f>
        <v>0010010311801FIJ</v>
      </c>
      <c r="E515" s="56" t="str">
        <f>_xlfn.XLOOKUP(Tabla15[[#This Row],[cedula]],Tabla8[Numero Documento],Tabla8[Empleado])</f>
        <v>CESAR ANTONIO GUZMAN BENCOSME</v>
      </c>
      <c r="F515" s="56" t="str">
        <f>_xlfn.XLOOKUP(Tabla15[[#This Row],[cedula]],Tabla8[Numero Documento],Tabla8[Cargo])</f>
        <v>FOTOGRAFO (A)</v>
      </c>
      <c r="G515" s="56" t="str">
        <f>_xlfn.XLOOKUP(Tabla15[[#This Row],[cedula]],Tabla8[Numero Documento],Tabla8[Lugar de Funciones])</f>
        <v>DIRECCION DE COMUNICACIONES</v>
      </c>
      <c r="H515" s="107" t="s">
        <v>11</v>
      </c>
      <c r="I515" s="78">
        <f>_xlfn.XLOOKUP(Tabla15[[#This Row],[cedula]],TCARRERA[CEDULA],TCARRERA[CATEGORIA DEL SERVIDOR],0)</f>
        <v>0</v>
      </c>
      <c r="J5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5" s="56" t="str">
        <f>IF(ISTEXT(Tabla15[[#This Row],[CARRERA]]),Tabla15[[#This Row],[CARRERA]],Tabla15[[#This Row],[STATUS_01]])</f>
        <v>ESTATUTO SIMPLIFICADO</v>
      </c>
      <c r="L515" s="72">
        <v>45000</v>
      </c>
      <c r="M515" s="72">
        <v>1148.33</v>
      </c>
      <c r="N515" s="72">
        <v>1368</v>
      </c>
      <c r="O515" s="72">
        <v>1291.5</v>
      </c>
      <c r="P515" s="33">
        <f>Tabla15[[#This Row],[sbruto]]-Tabla15[[#This Row],[ISR]]-Tabla15[[#This Row],[SFS]]-Tabla15[[#This Row],[AFP]]-Tabla15[[#This Row],[sneto]]</f>
        <v>1421</v>
      </c>
      <c r="Q515" s="33">
        <v>39771.17</v>
      </c>
      <c r="R515" s="56" t="str">
        <f>_xlfn.XLOOKUP(Tabla15[[#This Row],[cedula]],Tabla8[Numero Documento],Tabla8[Gen])</f>
        <v>M</v>
      </c>
      <c r="S515" s="56" t="str">
        <f>_xlfn.XLOOKUP(Tabla15[[#This Row],[cedula]],Tabla8[Numero Documento],Tabla8[Lugar Funciones Codigo])</f>
        <v>01.83.00.09</v>
      </c>
      <c r="T515">
        <v>57</v>
      </c>
    </row>
    <row r="516" spans="1:20" hidden="1">
      <c r="A516" s="56" t="s">
        <v>2522</v>
      </c>
      <c r="B516" s="56" t="s">
        <v>1836</v>
      </c>
      <c r="C516" s="56" t="s">
        <v>2552</v>
      </c>
      <c r="D516" s="56" t="str">
        <f>Tabla15[[#This Row],[cedula]]&amp;Tabla15[[#This Row],[prog]]&amp;LEFT(Tabla15[[#This Row],[TIPO]],3)</f>
        <v>0470188754101FIJ</v>
      </c>
      <c r="E516" s="56" t="str">
        <f>_xlfn.XLOOKUP(Tabla15[[#This Row],[cedula]],Tabla8[Numero Documento],Tabla8[Empleado])</f>
        <v>FREDERY REINOSO MARTINEZ</v>
      </c>
      <c r="F516" s="56" t="str">
        <f>_xlfn.XLOOKUP(Tabla15[[#This Row],[cedula]],Tabla8[Numero Documento],Tabla8[Cargo])</f>
        <v>EDITOR (A)</v>
      </c>
      <c r="G516" s="56" t="str">
        <f>_xlfn.XLOOKUP(Tabla15[[#This Row],[cedula]],Tabla8[Numero Documento],Tabla8[Lugar de Funciones])</f>
        <v>DIRECCION DE COMUNICACIONES</v>
      </c>
      <c r="H516" s="107" t="s">
        <v>11</v>
      </c>
      <c r="I516" s="78">
        <f>_xlfn.XLOOKUP(Tabla15[[#This Row],[cedula]],TCARRERA[CEDULA],TCARRERA[CATEGORIA DEL SERVIDOR],0)</f>
        <v>0</v>
      </c>
      <c r="J5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6" s="56" t="str">
        <f>IF(ISTEXT(Tabla15[[#This Row],[CARRERA]]),Tabla15[[#This Row],[CARRERA]],Tabla15[[#This Row],[STATUS_01]])</f>
        <v>FIJO</v>
      </c>
      <c r="L516" s="72">
        <v>45000</v>
      </c>
      <c r="M516" s="76">
        <v>1148.33</v>
      </c>
      <c r="N516" s="72">
        <v>1368</v>
      </c>
      <c r="O516" s="72">
        <v>1291.5</v>
      </c>
      <c r="P516" s="33">
        <f>Tabla15[[#This Row],[sbruto]]-Tabla15[[#This Row],[ISR]]-Tabla15[[#This Row],[SFS]]-Tabla15[[#This Row],[AFP]]-Tabla15[[#This Row],[sneto]]</f>
        <v>25</v>
      </c>
      <c r="Q516" s="33">
        <v>41167.17</v>
      </c>
      <c r="R516" s="56" t="str">
        <f>_xlfn.XLOOKUP(Tabla15[[#This Row],[cedula]],Tabla8[Numero Documento],Tabla8[Gen])</f>
        <v>M</v>
      </c>
      <c r="S516" s="56" t="str">
        <f>_xlfn.XLOOKUP(Tabla15[[#This Row],[cedula]],Tabla8[Numero Documento],Tabla8[Lugar Funciones Codigo])</f>
        <v>01.83.00.09</v>
      </c>
      <c r="T516">
        <v>129</v>
      </c>
    </row>
    <row r="517" spans="1:20" hidden="1">
      <c r="A517" s="56" t="s">
        <v>2522</v>
      </c>
      <c r="B517" s="56" t="s">
        <v>1852</v>
      </c>
      <c r="C517" s="56" t="s">
        <v>2552</v>
      </c>
      <c r="D517" s="56" t="str">
        <f>Tabla15[[#This Row],[cedula]]&amp;Tabla15[[#This Row],[prog]]&amp;LEFT(Tabla15[[#This Row],[TIPO]],3)</f>
        <v>4022016653801FIJ</v>
      </c>
      <c r="E517" s="56" t="str">
        <f>_xlfn.XLOOKUP(Tabla15[[#This Row],[cedula]],Tabla8[Numero Documento],Tabla8[Empleado])</f>
        <v>IGHOR ESPINAL SANTOS</v>
      </c>
      <c r="F517" s="56" t="str">
        <f>_xlfn.XLOOKUP(Tabla15[[#This Row],[cedula]],Tabla8[Numero Documento],Tabla8[Cargo])</f>
        <v>DISEÑADOR GRAFICO</v>
      </c>
      <c r="G517" s="56" t="str">
        <f>_xlfn.XLOOKUP(Tabla15[[#This Row],[cedula]],Tabla8[Numero Documento],Tabla8[Lugar de Funciones])</f>
        <v>DIRECCION DE COMUNICACIONES</v>
      </c>
      <c r="H517" s="107" t="s">
        <v>11</v>
      </c>
      <c r="I517" s="78">
        <f>_xlfn.XLOOKUP(Tabla15[[#This Row],[cedula]],TCARRERA[CEDULA],TCARRERA[CATEGORIA DEL SERVIDOR],0)</f>
        <v>0</v>
      </c>
      <c r="J5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6" t="str">
        <f>IF(ISTEXT(Tabla15[[#This Row],[CARRERA]]),Tabla15[[#This Row],[CARRERA]],Tabla15[[#This Row],[STATUS_01]])</f>
        <v>ESTATUTO SIMPLIFICADO</v>
      </c>
      <c r="L517" s="72">
        <v>45000</v>
      </c>
      <c r="M517" s="72">
        <v>1148.33</v>
      </c>
      <c r="N517" s="72">
        <v>1368</v>
      </c>
      <c r="O517" s="72">
        <v>1291.5</v>
      </c>
      <c r="P517" s="33">
        <f>Tabla15[[#This Row],[sbruto]]-Tabla15[[#This Row],[ISR]]-Tabla15[[#This Row],[SFS]]-Tabla15[[#This Row],[AFP]]-Tabla15[[#This Row],[sneto]]</f>
        <v>25</v>
      </c>
      <c r="Q517" s="33">
        <v>41167.17</v>
      </c>
      <c r="R517" s="56" t="str">
        <f>_xlfn.XLOOKUP(Tabla15[[#This Row],[cedula]],Tabla8[Numero Documento],Tabla8[Gen])</f>
        <v>M</v>
      </c>
      <c r="S517" s="56" t="str">
        <f>_xlfn.XLOOKUP(Tabla15[[#This Row],[cedula]],Tabla8[Numero Documento],Tabla8[Lugar Funciones Codigo])</f>
        <v>01.83.00.09</v>
      </c>
      <c r="T517">
        <v>146</v>
      </c>
    </row>
    <row r="518" spans="1:20" hidden="1">
      <c r="A518" s="56" t="s">
        <v>2521</v>
      </c>
      <c r="B518" s="56" t="s">
        <v>3135</v>
      </c>
      <c r="C518" s="56" t="s">
        <v>2552</v>
      </c>
      <c r="D518" s="56" t="str">
        <f>Tabla15[[#This Row],[cedula]]&amp;Tabla15[[#This Row],[prog]]&amp;LEFT(Tabla15[[#This Row],[TIPO]],3)</f>
        <v>0011778795201TEM</v>
      </c>
      <c r="E518" s="56" t="str">
        <f>_xlfn.XLOOKUP(Tabla15[[#This Row],[cedula]],Tabla8[Numero Documento],Tabla8[Empleado])</f>
        <v>JINNETTE CAROLINA DIAZ SANTOS</v>
      </c>
      <c r="F518" s="56" t="str">
        <f>_xlfn.XLOOKUP(Tabla15[[#This Row],[cedula]],Tabla8[Numero Documento],Tabla8[Cargo])</f>
        <v>ANALISTA DE REDES SOCIALES</v>
      </c>
      <c r="G518" s="56" t="str">
        <f>_xlfn.XLOOKUP(Tabla15[[#This Row],[cedula]],Tabla8[Numero Documento],Tabla8[Lugar de Funciones])</f>
        <v>DIRECCION DE COMUNICACIONES</v>
      </c>
      <c r="H518" s="107" t="s">
        <v>2743</v>
      </c>
      <c r="I518" s="78">
        <f>_xlfn.XLOOKUP(Tabla15[[#This Row],[cedula]],TCARRERA[CEDULA],TCARRERA[CATEGORIA DEL SERVIDOR],0)</f>
        <v>0</v>
      </c>
      <c r="J5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8" s="56" t="str">
        <f>IF(ISTEXT(Tabla15[[#This Row],[CARRERA]]),Tabla15[[#This Row],[CARRERA]],Tabla15[[#This Row],[STATUS_01]])</f>
        <v>TEMPORALES</v>
      </c>
      <c r="L518" s="72">
        <v>45000</v>
      </c>
      <c r="M518" s="76">
        <v>1148.33</v>
      </c>
      <c r="N518" s="72">
        <v>1368</v>
      </c>
      <c r="O518" s="72">
        <v>1291.5</v>
      </c>
      <c r="P518" s="33">
        <f>Tabla15[[#This Row],[sbruto]]-Tabla15[[#This Row],[ISR]]-Tabla15[[#This Row],[SFS]]-Tabla15[[#This Row],[AFP]]-Tabla15[[#This Row],[sneto]]</f>
        <v>25</v>
      </c>
      <c r="Q518" s="33">
        <v>41167.17</v>
      </c>
      <c r="R518" s="56" t="str">
        <f>_xlfn.XLOOKUP(Tabla15[[#This Row],[cedula]],Tabla8[Numero Documento],Tabla8[Gen])</f>
        <v>F</v>
      </c>
      <c r="S518" s="56" t="str">
        <f>_xlfn.XLOOKUP(Tabla15[[#This Row],[cedula]],Tabla8[Numero Documento],Tabla8[Lugar Funciones Codigo])</f>
        <v>01.83.00.09</v>
      </c>
      <c r="T518">
        <v>874</v>
      </c>
    </row>
    <row r="519" spans="1:20" hidden="1">
      <c r="A519" s="56" t="s">
        <v>2522</v>
      </c>
      <c r="B519" s="56" t="s">
        <v>3146</v>
      </c>
      <c r="C519" s="56" t="s">
        <v>2552</v>
      </c>
      <c r="D519" s="56" t="str">
        <f>Tabla15[[#This Row],[cedula]]&amp;Tabla15[[#This Row],[prog]]&amp;LEFT(Tabla15[[#This Row],[TIPO]],3)</f>
        <v>2230156619001FIJ</v>
      </c>
      <c r="E519" s="56" t="str">
        <f>_xlfn.XLOOKUP(Tabla15[[#This Row],[cedula]],Tabla8[Numero Documento],Tabla8[Empleado])</f>
        <v>MASSIEL GONZALEZ UCETA</v>
      </c>
      <c r="F519" s="56" t="str">
        <f>_xlfn.XLOOKUP(Tabla15[[#This Row],[cedula]],Tabla8[Numero Documento],Tabla8[Cargo])</f>
        <v>DISEÑADOR GRAFICO</v>
      </c>
      <c r="G519" s="56" t="str">
        <f>_xlfn.XLOOKUP(Tabla15[[#This Row],[cedula]],Tabla8[Numero Documento],Tabla8[Lugar de Funciones])</f>
        <v>DIRECCION DE COMUNICACIONES</v>
      </c>
      <c r="H519" s="107" t="s">
        <v>11</v>
      </c>
      <c r="I519" s="78">
        <f>_xlfn.XLOOKUP(Tabla15[[#This Row],[cedula]],TCARRERA[CEDULA],TCARRERA[CATEGORIA DEL SERVIDOR],0)</f>
        <v>0</v>
      </c>
      <c r="J5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9" s="56" t="str">
        <f>IF(ISTEXT(Tabla15[[#This Row],[CARRERA]]),Tabla15[[#This Row],[CARRERA]],Tabla15[[#This Row],[STATUS_01]])</f>
        <v>ESTATUTO SIMPLIFICADO</v>
      </c>
      <c r="L519" s="72">
        <v>45000</v>
      </c>
      <c r="M519" s="76">
        <v>1148.33</v>
      </c>
      <c r="N519" s="72">
        <v>1368</v>
      </c>
      <c r="O519" s="72">
        <v>1291.5</v>
      </c>
      <c r="P519" s="33">
        <f>Tabla15[[#This Row],[sbruto]]-Tabla15[[#This Row],[ISR]]-Tabla15[[#This Row],[SFS]]-Tabla15[[#This Row],[AFP]]-Tabla15[[#This Row],[sneto]]</f>
        <v>25</v>
      </c>
      <c r="Q519" s="33">
        <v>41167.17</v>
      </c>
      <c r="R519" s="56" t="str">
        <f>_xlfn.XLOOKUP(Tabla15[[#This Row],[cedula]],Tabla8[Numero Documento],Tabla8[Gen])</f>
        <v>F</v>
      </c>
      <c r="S519" s="56" t="str">
        <f>_xlfn.XLOOKUP(Tabla15[[#This Row],[cedula]],Tabla8[Numero Documento],Tabla8[Lugar Funciones Codigo])</f>
        <v>01.83.00.09</v>
      </c>
      <c r="T519">
        <v>254</v>
      </c>
    </row>
    <row r="520" spans="1:20" hidden="1">
      <c r="A520" s="56" t="s">
        <v>2521</v>
      </c>
      <c r="B520" s="56" t="s">
        <v>2764</v>
      </c>
      <c r="C520" s="56" t="s">
        <v>2552</v>
      </c>
      <c r="D520" s="56" t="str">
        <f>Tabla15[[#This Row],[cedula]]&amp;Tabla15[[#This Row],[prog]]&amp;LEFT(Tabla15[[#This Row],[TIPO]],3)</f>
        <v>4022374417401TEM</v>
      </c>
      <c r="E520" s="56" t="str">
        <f>_xlfn.XLOOKUP(Tabla15[[#This Row],[cedula]],Tabla8[Numero Documento],Tabla8[Empleado])</f>
        <v>YLONKA ROCIO DIAZ CORONA</v>
      </c>
      <c r="F520" s="56" t="str">
        <f>_xlfn.XLOOKUP(Tabla15[[#This Row],[cedula]],Tabla8[Numero Documento],Tabla8[Cargo])</f>
        <v>PERIODISTA</v>
      </c>
      <c r="G520" s="56" t="str">
        <f>_xlfn.XLOOKUP(Tabla15[[#This Row],[cedula]],Tabla8[Numero Documento],Tabla8[Lugar de Funciones])</f>
        <v>DIRECCION DE COMUNICACIONES</v>
      </c>
      <c r="H520" s="107" t="s">
        <v>2743</v>
      </c>
      <c r="I520" s="78">
        <f>_xlfn.XLOOKUP(Tabla15[[#This Row],[cedula]],TCARRERA[CEDULA],TCARRERA[CATEGORIA DEL SERVIDOR],0)</f>
        <v>0</v>
      </c>
      <c r="J5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0" s="56" t="str">
        <f>IF(ISTEXT(Tabla15[[#This Row],[CARRERA]]),Tabla15[[#This Row],[CARRERA]],Tabla15[[#This Row],[STATUS_01]])</f>
        <v>TEMPORALES</v>
      </c>
      <c r="L520" s="72">
        <v>45000</v>
      </c>
      <c r="M520" s="73">
        <v>1148.33</v>
      </c>
      <c r="N520" s="72">
        <v>1368</v>
      </c>
      <c r="O520" s="72">
        <v>1291.5</v>
      </c>
      <c r="P520" s="33">
        <f>Tabla15[[#This Row],[sbruto]]-Tabla15[[#This Row],[ISR]]-Tabla15[[#This Row],[SFS]]-Tabla15[[#This Row],[AFP]]-Tabla15[[#This Row],[sneto]]</f>
        <v>25</v>
      </c>
      <c r="Q520" s="33">
        <v>41167.17</v>
      </c>
      <c r="R520" s="56" t="str">
        <f>_xlfn.XLOOKUP(Tabla15[[#This Row],[cedula]],Tabla8[Numero Documento],Tabla8[Gen])</f>
        <v>F</v>
      </c>
      <c r="S520" s="56" t="str">
        <f>_xlfn.XLOOKUP(Tabla15[[#This Row],[cedula]],Tabla8[Numero Documento],Tabla8[Lugar Funciones Codigo])</f>
        <v>01.83.00.09</v>
      </c>
      <c r="T520">
        <v>1039</v>
      </c>
    </row>
    <row r="521" spans="1:20" hidden="1">
      <c r="A521" s="56" t="s">
        <v>2522</v>
      </c>
      <c r="B521" s="56" t="s">
        <v>1798</v>
      </c>
      <c r="C521" s="56" t="s">
        <v>2552</v>
      </c>
      <c r="D521" s="56" t="str">
        <f>Tabla15[[#This Row],[cedula]]&amp;Tabla15[[#This Row],[prog]]&amp;LEFT(Tabla15[[#This Row],[TIPO]],3)</f>
        <v>0960026061701FIJ</v>
      </c>
      <c r="E521" s="56" t="str">
        <f>_xlfn.XLOOKUP(Tabla15[[#This Row],[cedula]],Tabla8[Numero Documento],Tabla8[Empleado])</f>
        <v>DAHIANA ARABELIS VARGAS</v>
      </c>
      <c r="F521" s="56" t="str">
        <f>_xlfn.XLOOKUP(Tabla15[[#This Row],[cedula]],Tabla8[Numero Documento],Tabla8[Cargo])</f>
        <v>PERIODISTA</v>
      </c>
      <c r="G521" s="56" t="str">
        <f>_xlfn.XLOOKUP(Tabla15[[#This Row],[cedula]],Tabla8[Numero Documento],Tabla8[Lugar de Funciones])</f>
        <v>DIRECCION DE COMUNICACIONES</v>
      </c>
      <c r="H521" s="107" t="s">
        <v>11</v>
      </c>
      <c r="I521" s="78">
        <f>_xlfn.XLOOKUP(Tabla15[[#This Row],[cedula]],TCARRERA[CEDULA],TCARRERA[CATEGORIA DEL SERVIDOR],0)</f>
        <v>0</v>
      </c>
      <c r="J5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6" t="str">
        <f>IF(ISTEXT(Tabla15[[#This Row],[CARRERA]]),Tabla15[[#This Row],[CARRERA]],Tabla15[[#This Row],[STATUS_01]])</f>
        <v>FIJO</v>
      </c>
      <c r="L521" s="72">
        <v>40000</v>
      </c>
      <c r="M521" s="75">
        <v>442.65</v>
      </c>
      <c r="N521" s="72">
        <v>1216</v>
      </c>
      <c r="O521" s="72">
        <v>1148</v>
      </c>
      <c r="P521" s="33">
        <f>Tabla15[[#This Row],[sbruto]]-Tabla15[[#This Row],[ISR]]-Tabla15[[#This Row],[SFS]]-Tabla15[[#This Row],[AFP]]-Tabla15[[#This Row],[sneto]]</f>
        <v>25</v>
      </c>
      <c r="Q521" s="33">
        <v>37168.35</v>
      </c>
      <c r="R521" s="56" t="str">
        <f>_xlfn.XLOOKUP(Tabla15[[#This Row],[cedula]],Tabla8[Numero Documento],Tabla8[Gen])</f>
        <v>F</v>
      </c>
      <c r="S521" s="56" t="str">
        <f>_xlfn.XLOOKUP(Tabla15[[#This Row],[cedula]],Tabla8[Numero Documento],Tabla8[Lugar Funciones Codigo])</f>
        <v>01.83.00.09</v>
      </c>
      <c r="T521">
        <v>67</v>
      </c>
    </row>
    <row r="522" spans="1:20" hidden="1">
      <c r="A522" s="56" t="s">
        <v>2522</v>
      </c>
      <c r="B522" s="56" t="s">
        <v>1113</v>
      </c>
      <c r="C522" s="56" t="s">
        <v>2552</v>
      </c>
      <c r="D522" s="56" t="str">
        <f>Tabla15[[#This Row],[cedula]]&amp;Tabla15[[#This Row],[prog]]&amp;LEFT(Tabla15[[#This Row],[TIPO]],3)</f>
        <v>0010302212501FIJ</v>
      </c>
      <c r="E522" s="56" t="str">
        <f>_xlfn.XLOOKUP(Tabla15[[#This Row],[cedula]],Tabla8[Numero Documento],Tabla8[Empleado])</f>
        <v>EUSEBIO MARTE SORIANO</v>
      </c>
      <c r="F522" s="56" t="str">
        <f>_xlfn.XLOOKUP(Tabla15[[#This Row],[cedula]],Tabla8[Numero Documento],Tabla8[Cargo])</f>
        <v>PERIODISTA</v>
      </c>
      <c r="G522" s="56" t="str">
        <f>_xlfn.XLOOKUP(Tabla15[[#This Row],[cedula]],Tabla8[Numero Documento],Tabla8[Lugar de Funciones])</f>
        <v>DIRECCION DE COMUNICACIONES</v>
      </c>
      <c r="H522" s="107" t="s">
        <v>11</v>
      </c>
      <c r="I522" s="78" t="str">
        <f>_xlfn.XLOOKUP(Tabla15[[#This Row],[cedula]],TCARRERA[CEDULA],TCARRERA[CATEGORIA DEL SERVIDOR],0)</f>
        <v>CARRERA ADMINISTRATIVA</v>
      </c>
      <c r="J5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2" s="56" t="str">
        <f>IF(ISTEXT(Tabla15[[#This Row],[CARRERA]]),Tabla15[[#This Row],[CARRERA]],Tabla15[[#This Row],[STATUS_01]])</f>
        <v>CARRERA ADMINISTRATIVA</v>
      </c>
      <c r="L522" s="72">
        <v>40000</v>
      </c>
      <c r="M522" s="76">
        <v>206.03</v>
      </c>
      <c r="N522" s="75">
        <v>1216</v>
      </c>
      <c r="O522" s="75">
        <v>1148</v>
      </c>
      <c r="P522" s="33">
        <f>Tabla15[[#This Row],[sbruto]]-Tabla15[[#This Row],[ISR]]-Tabla15[[#This Row],[SFS]]-Tabla15[[#This Row],[AFP]]-Tabla15[[#This Row],[sneto]]</f>
        <v>4898.4500000000007</v>
      </c>
      <c r="Q522" s="33">
        <v>32531.52</v>
      </c>
      <c r="R522" s="56" t="str">
        <f>_xlfn.XLOOKUP(Tabla15[[#This Row],[cedula]],Tabla8[Numero Documento],Tabla8[Gen])</f>
        <v>M</v>
      </c>
      <c r="S522" s="56" t="str">
        <f>_xlfn.XLOOKUP(Tabla15[[#This Row],[cedula]],Tabla8[Numero Documento],Tabla8[Lugar Funciones Codigo])</f>
        <v>01.83.00.09</v>
      </c>
      <c r="T522">
        <v>101</v>
      </c>
    </row>
    <row r="523" spans="1:20" hidden="1">
      <c r="A523" s="56" t="s">
        <v>2522</v>
      </c>
      <c r="B523" s="56" t="s">
        <v>1898</v>
      </c>
      <c r="C523" s="56" t="s">
        <v>2552</v>
      </c>
      <c r="D523" s="56" t="str">
        <f>Tabla15[[#This Row],[cedula]]&amp;Tabla15[[#This Row],[prog]]&amp;LEFT(Tabla15[[#This Row],[TIPO]],3)</f>
        <v>4022448906801FIJ</v>
      </c>
      <c r="E523" s="56" t="str">
        <f>_xlfn.XLOOKUP(Tabla15[[#This Row],[cedula]],Tabla8[Numero Documento],Tabla8[Empleado])</f>
        <v>LUIS ADOLFO PEÑA FLORENTINO</v>
      </c>
      <c r="F523" s="56" t="str">
        <f>_xlfn.XLOOKUP(Tabla15[[#This Row],[cedula]],Tabla8[Numero Documento],Tabla8[Cargo])</f>
        <v>FOTOGRAFO (A)</v>
      </c>
      <c r="G523" s="56" t="str">
        <f>_xlfn.XLOOKUP(Tabla15[[#This Row],[cedula]],Tabla8[Numero Documento],Tabla8[Lugar de Funciones])</f>
        <v>DIRECCION DE COMUNICACIONES</v>
      </c>
      <c r="H523" s="107" t="s">
        <v>11</v>
      </c>
      <c r="I523" s="78">
        <f>_xlfn.XLOOKUP(Tabla15[[#This Row],[cedula]],TCARRERA[CEDULA],TCARRERA[CATEGORIA DEL SERVIDOR],0)</f>
        <v>0</v>
      </c>
      <c r="J5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3" s="56" t="str">
        <f>IF(ISTEXT(Tabla15[[#This Row],[CARRERA]]),Tabla15[[#This Row],[CARRERA]],Tabla15[[#This Row],[STATUS_01]])</f>
        <v>ESTATUTO SIMPLIFICADO</v>
      </c>
      <c r="L523" s="72">
        <v>40000</v>
      </c>
      <c r="M523" s="76">
        <v>442.65</v>
      </c>
      <c r="N523" s="75">
        <v>1216</v>
      </c>
      <c r="O523" s="75">
        <v>1148</v>
      </c>
      <c r="P523" s="33">
        <f>Tabla15[[#This Row],[sbruto]]-Tabla15[[#This Row],[ISR]]-Tabla15[[#This Row],[SFS]]-Tabla15[[#This Row],[AFP]]-Tabla15[[#This Row],[sneto]]</f>
        <v>25</v>
      </c>
      <c r="Q523" s="33">
        <v>37168.35</v>
      </c>
      <c r="R523" s="56" t="str">
        <f>_xlfn.XLOOKUP(Tabla15[[#This Row],[cedula]],Tabla8[Numero Documento],Tabla8[Gen])</f>
        <v>M</v>
      </c>
      <c r="S523" s="56" t="str">
        <f>_xlfn.XLOOKUP(Tabla15[[#This Row],[cedula]],Tabla8[Numero Documento],Tabla8[Lugar Funciones Codigo])</f>
        <v>01.83.00.09</v>
      </c>
      <c r="T523">
        <v>222</v>
      </c>
    </row>
    <row r="524" spans="1:20" hidden="1">
      <c r="A524" s="56" t="s">
        <v>2521</v>
      </c>
      <c r="B524" s="56" t="s">
        <v>2276</v>
      </c>
      <c r="C524" s="56" t="s">
        <v>2552</v>
      </c>
      <c r="D524" s="56" t="str">
        <f>Tabla15[[#This Row],[cedula]]&amp;Tabla15[[#This Row],[prog]]&amp;LEFT(Tabla15[[#This Row],[TIPO]],3)</f>
        <v>4022249306201TEM</v>
      </c>
      <c r="E524" s="56" t="str">
        <f>_xlfn.XLOOKUP(Tabla15[[#This Row],[cedula]],Tabla8[Numero Documento],Tabla8[Empleado])</f>
        <v>ANDREA SUHEIDY TERRERO GARCIA</v>
      </c>
      <c r="F524" s="56" t="str">
        <f>_xlfn.XLOOKUP(Tabla15[[#This Row],[cedula]],Tabla8[Numero Documento],Tabla8[Cargo])</f>
        <v>PERIODISTA</v>
      </c>
      <c r="G524" s="56" t="str">
        <f>_xlfn.XLOOKUP(Tabla15[[#This Row],[cedula]],Tabla8[Numero Documento],Tabla8[Lugar de Funciones])</f>
        <v>DIRECCION DE COMUNICACIONES</v>
      </c>
      <c r="H524" s="107" t="s">
        <v>2743</v>
      </c>
      <c r="I524" s="78">
        <f>_xlfn.XLOOKUP(Tabla15[[#This Row],[cedula]],TCARRERA[CEDULA],TCARRERA[CATEGORIA DEL SERVIDOR],0)</f>
        <v>0</v>
      </c>
      <c r="J5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4" s="56" t="str">
        <f>IF(ISTEXT(Tabla15[[#This Row],[CARRERA]]),Tabla15[[#This Row],[CARRERA]],Tabla15[[#This Row],[STATUS_01]])</f>
        <v>TEMPORALES</v>
      </c>
      <c r="L524" s="72">
        <v>35000</v>
      </c>
      <c r="M524" s="76">
        <v>0</v>
      </c>
      <c r="N524" s="72">
        <v>1064</v>
      </c>
      <c r="O524" s="72">
        <v>1004.5</v>
      </c>
      <c r="P524" s="33">
        <f>Tabla15[[#This Row],[sbruto]]-Tabla15[[#This Row],[ISR]]-Tabla15[[#This Row],[SFS]]-Tabla15[[#This Row],[AFP]]-Tabla15[[#This Row],[sneto]]</f>
        <v>3671</v>
      </c>
      <c r="Q524" s="33">
        <v>29260.5</v>
      </c>
      <c r="R524" s="56" t="str">
        <f>_xlfn.XLOOKUP(Tabla15[[#This Row],[cedula]],Tabla8[Numero Documento],Tabla8[Gen])</f>
        <v>F</v>
      </c>
      <c r="S524" s="56" t="str">
        <f>_xlfn.XLOOKUP(Tabla15[[#This Row],[cedula]],Tabla8[Numero Documento],Tabla8[Lugar Funciones Codigo])</f>
        <v>01.83.00.09</v>
      </c>
      <c r="T524">
        <v>782</v>
      </c>
    </row>
    <row r="525" spans="1:20" hidden="1">
      <c r="A525" s="56" t="s">
        <v>2522</v>
      </c>
      <c r="B525" s="56" t="s">
        <v>1858</v>
      </c>
      <c r="C525" s="56" t="s">
        <v>2552</v>
      </c>
      <c r="D525" s="56" t="str">
        <f>Tabla15[[#This Row],[cedula]]&amp;Tabla15[[#This Row],[prog]]&amp;LEFT(Tabla15[[#This Row],[TIPO]],3)</f>
        <v>4021537611801FIJ</v>
      </c>
      <c r="E525" s="56" t="str">
        <f>_xlfn.XLOOKUP(Tabla15[[#This Row],[cedula]],Tabla8[Numero Documento],Tabla8[Empleado])</f>
        <v>JHON COMPRES BRITO</v>
      </c>
      <c r="F525" s="56" t="str">
        <f>_xlfn.XLOOKUP(Tabla15[[#This Row],[cedula]],Tabla8[Numero Documento],Tabla8[Cargo])</f>
        <v>FOTOGRAFO (A)</v>
      </c>
      <c r="G525" s="56" t="str">
        <f>_xlfn.XLOOKUP(Tabla15[[#This Row],[cedula]],Tabla8[Numero Documento],Tabla8[Lugar de Funciones])</f>
        <v>DIRECCION DE COMUNICACIONES</v>
      </c>
      <c r="H525" s="107" t="s">
        <v>11</v>
      </c>
      <c r="I525" s="78">
        <f>_xlfn.XLOOKUP(Tabla15[[#This Row],[cedula]],TCARRERA[CEDULA],TCARRERA[CATEGORIA DEL SERVIDOR],0)</f>
        <v>0</v>
      </c>
      <c r="J5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6" t="str">
        <f>IF(ISTEXT(Tabla15[[#This Row],[CARRERA]]),Tabla15[[#This Row],[CARRERA]],Tabla15[[#This Row],[STATUS_01]])</f>
        <v>ESTATUTO SIMPLIFICADO</v>
      </c>
      <c r="L525" s="72">
        <v>35000</v>
      </c>
      <c r="M525" s="76">
        <v>0</v>
      </c>
      <c r="N525" s="72">
        <v>1064</v>
      </c>
      <c r="O525" s="72">
        <v>1004.5</v>
      </c>
      <c r="P525" s="33">
        <f>Tabla15[[#This Row],[sbruto]]-Tabla15[[#This Row],[ISR]]-Tabla15[[#This Row],[SFS]]-Tabla15[[#This Row],[AFP]]-Tabla15[[#This Row],[sneto]]</f>
        <v>25</v>
      </c>
      <c r="Q525" s="33">
        <v>32906.5</v>
      </c>
      <c r="R525" s="56" t="str">
        <f>_xlfn.XLOOKUP(Tabla15[[#This Row],[cedula]],Tabla8[Numero Documento],Tabla8[Gen])</f>
        <v>M</v>
      </c>
      <c r="S525" s="56" t="str">
        <f>_xlfn.XLOOKUP(Tabla15[[#This Row],[cedula]],Tabla8[Numero Documento],Tabla8[Lugar Funciones Codigo])</f>
        <v>01.83.00.09</v>
      </c>
      <c r="T525">
        <v>158</v>
      </c>
    </row>
    <row r="526" spans="1:20" hidden="1">
      <c r="A526" s="56" t="s">
        <v>2522</v>
      </c>
      <c r="B526" s="56" t="s">
        <v>1805</v>
      </c>
      <c r="C526" s="56" t="s">
        <v>2552</v>
      </c>
      <c r="D526" s="56" t="str">
        <f>Tabla15[[#This Row],[cedula]]&amp;Tabla15[[#This Row],[prog]]&amp;LEFT(Tabla15[[#This Row],[TIPO]],3)</f>
        <v>0010391003001FIJ</v>
      </c>
      <c r="E526" s="56" t="str">
        <f>_xlfn.XLOOKUP(Tabla15[[#This Row],[cedula]],Tabla8[Numero Documento],Tabla8[Empleado])</f>
        <v>DIEGO FELIX VILLA FAÑA</v>
      </c>
      <c r="F526" s="56" t="str">
        <f>_xlfn.XLOOKUP(Tabla15[[#This Row],[cedula]],Tabla8[Numero Documento],Tabla8[Cargo])</f>
        <v>FOTOGRAFO (A)</v>
      </c>
      <c r="G526" s="56" t="str">
        <f>_xlfn.XLOOKUP(Tabla15[[#This Row],[cedula]],Tabla8[Numero Documento],Tabla8[Lugar de Funciones])</f>
        <v>DIRECCION DE COMUNICACIONES</v>
      </c>
      <c r="H526" s="107" t="s">
        <v>11</v>
      </c>
      <c r="I526" s="78">
        <f>_xlfn.XLOOKUP(Tabla15[[#This Row],[cedula]],TCARRERA[CEDULA],TCARRERA[CATEGORIA DEL SERVIDOR],0)</f>
        <v>0</v>
      </c>
      <c r="J5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56" t="str">
        <f>IF(ISTEXT(Tabla15[[#This Row],[CARRERA]]),Tabla15[[#This Row],[CARRERA]],Tabla15[[#This Row],[STATUS_01]])</f>
        <v>ESTATUTO SIMPLIFICADO</v>
      </c>
      <c r="L526" s="72">
        <v>31500</v>
      </c>
      <c r="M526" s="76">
        <v>0</v>
      </c>
      <c r="N526" s="72">
        <v>957.6</v>
      </c>
      <c r="O526" s="72">
        <v>904.05</v>
      </c>
      <c r="P526" s="33">
        <f>Tabla15[[#This Row],[sbruto]]-Tabla15[[#This Row],[ISR]]-Tabla15[[#This Row],[SFS]]-Tabla15[[#This Row],[AFP]]-Tabla15[[#This Row],[sneto]]</f>
        <v>75.000000000003638</v>
      </c>
      <c r="Q526" s="33">
        <v>29563.35</v>
      </c>
      <c r="R526" s="56" t="str">
        <f>_xlfn.XLOOKUP(Tabla15[[#This Row],[cedula]],Tabla8[Numero Documento],Tabla8[Gen])</f>
        <v>M</v>
      </c>
      <c r="S526" s="56" t="str">
        <f>_xlfn.XLOOKUP(Tabla15[[#This Row],[cedula]],Tabla8[Numero Documento],Tabla8[Lugar Funciones Codigo])</f>
        <v>01.83.00.09</v>
      </c>
      <c r="T526">
        <v>77</v>
      </c>
    </row>
    <row r="527" spans="1:20" hidden="1">
      <c r="A527" s="56" t="s">
        <v>2522</v>
      </c>
      <c r="B527" s="56" t="s">
        <v>1793</v>
      </c>
      <c r="C527" s="56" t="s">
        <v>2552</v>
      </c>
      <c r="D527" s="56" t="str">
        <f>Tabla15[[#This Row],[cedula]]&amp;Tabla15[[#This Row],[prog]]&amp;LEFT(Tabla15[[#This Row],[TIPO]],3)</f>
        <v>4024293863301FIJ</v>
      </c>
      <c r="E527" s="56" t="str">
        <f>_xlfn.XLOOKUP(Tabla15[[#This Row],[cedula]],Tabla8[Numero Documento],Tabla8[Empleado])</f>
        <v>CHRISTOPHER CASTILLO PERDOMO</v>
      </c>
      <c r="F527" s="56" t="str">
        <f>_xlfn.XLOOKUP(Tabla15[[#This Row],[cedula]],Tabla8[Numero Documento],Tabla8[Cargo])</f>
        <v>DISEÑADOR GRAFICO</v>
      </c>
      <c r="G527" s="56" t="str">
        <f>_xlfn.XLOOKUP(Tabla15[[#This Row],[cedula]],Tabla8[Numero Documento],Tabla8[Lugar de Funciones])</f>
        <v>DIRECCION DE COMUNICACIONES</v>
      </c>
      <c r="H527" s="107" t="s">
        <v>11</v>
      </c>
      <c r="I527" s="78">
        <f>_xlfn.XLOOKUP(Tabla15[[#This Row],[cedula]],TCARRERA[CEDULA],TCARRERA[CATEGORIA DEL SERVIDOR],0)</f>
        <v>0</v>
      </c>
      <c r="J5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6" t="str">
        <f>IF(ISTEXT(Tabla15[[#This Row],[CARRERA]]),Tabla15[[#This Row],[CARRERA]],Tabla15[[#This Row],[STATUS_01]])</f>
        <v>ESTATUTO SIMPLIFICADO</v>
      </c>
      <c r="L527" s="72">
        <v>30000</v>
      </c>
      <c r="M527" s="75">
        <v>0</v>
      </c>
      <c r="N527" s="75">
        <v>912</v>
      </c>
      <c r="O527" s="75">
        <v>861</v>
      </c>
      <c r="P527" s="33">
        <f>Tabla15[[#This Row],[sbruto]]-Tabla15[[#This Row],[ISR]]-Tabla15[[#This Row],[SFS]]-Tabla15[[#This Row],[AFP]]-Tabla15[[#This Row],[sneto]]</f>
        <v>25</v>
      </c>
      <c r="Q527" s="33">
        <v>28202</v>
      </c>
      <c r="R527" s="56" t="str">
        <f>_xlfn.XLOOKUP(Tabla15[[#This Row],[cedula]],Tabla8[Numero Documento],Tabla8[Gen])</f>
        <v>M</v>
      </c>
      <c r="S527" s="56" t="str">
        <f>_xlfn.XLOOKUP(Tabla15[[#This Row],[cedula]],Tabla8[Numero Documento],Tabla8[Lugar Funciones Codigo])</f>
        <v>01.83.00.09</v>
      </c>
      <c r="T527">
        <v>59</v>
      </c>
    </row>
    <row r="528" spans="1:20" hidden="1">
      <c r="A528" s="56" t="s">
        <v>2522</v>
      </c>
      <c r="B528" s="56" t="s">
        <v>1796</v>
      </c>
      <c r="C528" s="56" t="s">
        <v>2552</v>
      </c>
      <c r="D528" s="56" t="str">
        <f>Tabla15[[#This Row],[cedula]]&amp;Tabla15[[#This Row],[prog]]&amp;LEFT(Tabla15[[#This Row],[TIPO]],3)</f>
        <v>0340063594601FIJ</v>
      </c>
      <c r="E528" s="56" t="str">
        <f>_xlfn.XLOOKUP(Tabla15[[#This Row],[cedula]],Tabla8[Numero Documento],Tabla8[Empleado])</f>
        <v>CORAL PIMENTEL PEÑA</v>
      </c>
      <c r="F528" s="56" t="str">
        <f>_xlfn.XLOOKUP(Tabla15[[#This Row],[cedula]],Tabla8[Numero Documento],Tabla8[Cargo])</f>
        <v>DISEÑADOR GRAFICO</v>
      </c>
      <c r="G528" s="56" t="str">
        <f>_xlfn.XLOOKUP(Tabla15[[#This Row],[cedula]],Tabla8[Numero Documento],Tabla8[Lugar de Funciones])</f>
        <v>DIRECCION DE COMUNICACIONES</v>
      </c>
      <c r="H528" s="107" t="s">
        <v>11</v>
      </c>
      <c r="I528" s="78">
        <f>_xlfn.XLOOKUP(Tabla15[[#This Row],[cedula]],TCARRERA[CEDULA],TCARRERA[CATEGORIA DEL SERVIDOR],0)</f>
        <v>0</v>
      </c>
      <c r="J5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6" t="str">
        <f>IF(ISTEXT(Tabla15[[#This Row],[CARRERA]]),Tabla15[[#This Row],[CARRERA]],Tabla15[[#This Row],[STATUS_01]])</f>
        <v>ESTATUTO SIMPLIFICADO</v>
      </c>
      <c r="L528" s="72">
        <v>30000</v>
      </c>
      <c r="M528" s="73">
        <v>0</v>
      </c>
      <c r="N528" s="72">
        <v>912</v>
      </c>
      <c r="O528" s="72">
        <v>861</v>
      </c>
      <c r="P528" s="33">
        <f>Tabla15[[#This Row],[sbruto]]-Tabla15[[#This Row],[ISR]]-Tabla15[[#This Row],[SFS]]-Tabla15[[#This Row],[AFP]]-Tabla15[[#This Row],[sneto]]</f>
        <v>25</v>
      </c>
      <c r="Q528" s="33">
        <v>28202</v>
      </c>
      <c r="R528" s="56" t="str">
        <f>_xlfn.XLOOKUP(Tabla15[[#This Row],[cedula]],Tabla8[Numero Documento],Tabla8[Gen])</f>
        <v>F</v>
      </c>
      <c r="S528" s="56" t="str">
        <f>_xlfn.XLOOKUP(Tabla15[[#This Row],[cedula]],Tabla8[Numero Documento],Tabla8[Lugar Funciones Codigo])</f>
        <v>01.83.00.09</v>
      </c>
      <c r="T528">
        <v>65</v>
      </c>
    </row>
    <row r="529" spans="1:20" hidden="1">
      <c r="A529" s="56" t="s">
        <v>2521</v>
      </c>
      <c r="B529" s="56" t="s">
        <v>2526</v>
      </c>
      <c r="C529" s="56" t="s">
        <v>2552</v>
      </c>
      <c r="D529" s="56" t="str">
        <f>Tabla15[[#This Row],[cedula]]&amp;Tabla15[[#This Row],[prog]]&amp;LEFT(Tabla15[[#This Row],[TIPO]],3)</f>
        <v>0011783781501TEM</v>
      </c>
      <c r="E529" s="56" t="str">
        <f>_xlfn.XLOOKUP(Tabla15[[#This Row],[cedula]],Tabla8[Numero Documento],Tabla8[Empleado])</f>
        <v>LORENA DEL PILAR VALENZUELA SOUSA</v>
      </c>
      <c r="F529" s="56" t="str">
        <f>_xlfn.XLOOKUP(Tabla15[[#This Row],[cedula]],Tabla8[Numero Documento],Tabla8[Cargo])</f>
        <v>DIRECTOR (A)</v>
      </c>
      <c r="G529" s="56" t="str">
        <f>_xlfn.XLOOKUP(Tabla15[[#This Row],[cedula]],Tabla8[Numero Documento],Tabla8[Lugar de Funciones])</f>
        <v>DIRECCION DE PLANIFICACION Y DESARROLLO</v>
      </c>
      <c r="H529" s="107" t="s">
        <v>2743</v>
      </c>
      <c r="I529" s="78">
        <f>_xlfn.XLOOKUP(Tabla15[[#This Row],[cedula]],TCARRERA[CEDULA],TCARRERA[CATEGORIA DEL SERVIDOR],0)</f>
        <v>0</v>
      </c>
      <c r="J52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9" s="56" t="str">
        <f>IF(ISTEXT(Tabla15[[#This Row],[CARRERA]]),Tabla15[[#This Row],[CARRERA]],Tabla15[[#This Row],[STATUS_01]])</f>
        <v>TEMPORALES</v>
      </c>
      <c r="L529" s="72">
        <v>165000</v>
      </c>
      <c r="M529" s="75">
        <v>26606.27</v>
      </c>
      <c r="N529" s="72">
        <v>5016</v>
      </c>
      <c r="O529" s="72">
        <v>4735.5</v>
      </c>
      <c r="P529" s="33">
        <f>Tabla15[[#This Row],[sbruto]]-Tabla15[[#This Row],[ISR]]-Tabla15[[#This Row],[SFS]]-Tabla15[[#This Row],[AFP]]-Tabla15[[#This Row],[sneto]]</f>
        <v>3179.9000000000087</v>
      </c>
      <c r="Q529" s="33">
        <v>125462.33</v>
      </c>
      <c r="R529" s="56" t="str">
        <f>_xlfn.XLOOKUP(Tabla15[[#This Row],[cedula]],Tabla8[Numero Documento],Tabla8[Gen])</f>
        <v>F</v>
      </c>
      <c r="S529" s="56" t="str">
        <f>_xlfn.XLOOKUP(Tabla15[[#This Row],[cedula]],Tabla8[Numero Documento],Tabla8[Lugar Funciones Codigo])</f>
        <v>01.83.00.10</v>
      </c>
      <c r="T529">
        <v>921</v>
      </c>
    </row>
    <row r="530" spans="1:20" hidden="1">
      <c r="A530" s="56" t="s">
        <v>2521</v>
      </c>
      <c r="B530" s="56" t="s">
        <v>3149</v>
      </c>
      <c r="C530" s="56" t="s">
        <v>2552</v>
      </c>
      <c r="D530" s="56" t="str">
        <f>Tabla15[[#This Row],[cedula]]&amp;Tabla15[[#This Row],[prog]]&amp;LEFT(Tabla15[[#This Row],[TIPO]],3)</f>
        <v>4023090828301TEM</v>
      </c>
      <c r="E530" s="56" t="str">
        <f>_xlfn.XLOOKUP(Tabla15[[#This Row],[cedula]],Tabla8[Numero Documento],Tabla8[Empleado])</f>
        <v>JULIANA ANGELICA SANCHEZ ENCARNACION</v>
      </c>
      <c r="F530" s="56" t="str">
        <f>_xlfn.XLOOKUP(Tabla15[[#This Row],[cedula]],Tabla8[Numero Documento],Tabla8[Cargo])</f>
        <v>ANALISTA DE PLANIFICACION</v>
      </c>
      <c r="G530" s="56" t="str">
        <f>_xlfn.XLOOKUP(Tabla15[[#This Row],[cedula]],Tabla8[Numero Documento],Tabla8[Lugar de Funciones])</f>
        <v>DIRECCION DE PLANIFICACION Y DESARROLLO</v>
      </c>
      <c r="H530" s="107" t="s">
        <v>2743</v>
      </c>
      <c r="I530" s="78">
        <f>_xlfn.XLOOKUP(Tabla15[[#This Row],[cedula]],TCARRERA[CEDULA],TCARRERA[CATEGORIA DEL SERVIDOR],0)</f>
        <v>0</v>
      </c>
      <c r="J53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6" t="str">
        <f>IF(ISTEXT(Tabla15[[#This Row],[CARRERA]]),Tabla15[[#This Row],[CARRERA]],Tabla15[[#This Row],[STATUS_01]])</f>
        <v>TEMPORALES</v>
      </c>
      <c r="L530" s="72">
        <v>70000</v>
      </c>
      <c r="M530" s="76">
        <v>5368.48</v>
      </c>
      <c r="N530" s="72">
        <v>2128</v>
      </c>
      <c r="O530" s="72">
        <v>2009</v>
      </c>
      <c r="P530" s="33">
        <f>Tabla15[[#This Row],[sbruto]]-Tabla15[[#This Row],[ISR]]-Tabla15[[#This Row],[SFS]]-Tabla15[[#This Row],[AFP]]-Tabla15[[#This Row],[sneto]]</f>
        <v>25.000000000007276</v>
      </c>
      <c r="Q530" s="33">
        <v>60469.52</v>
      </c>
      <c r="R530" s="56" t="str">
        <f>_xlfn.XLOOKUP(Tabla15[[#This Row],[cedula]],Tabla8[Numero Documento],Tabla8[Gen])</f>
        <v>F</v>
      </c>
      <c r="S530" s="56" t="str">
        <f>_xlfn.XLOOKUP(Tabla15[[#This Row],[cedula]],Tabla8[Numero Documento],Tabla8[Lugar Funciones Codigo])</f>
        <v>01.83.00.10</v>
      </c>
      <c r="T530">
        <v>906</v>
      </c>
    </row>
    <row r="531" spans="1:20" hidden="1">
      <c r="A531" s="56" t="s">
        <v>2522</v>
      </c>
      <c r="B531" s="56" t="s">
        <v>1845</v>
      </c>
      <c r="C531" s="56" t="s">
        <v>2552</v>
      </c>
      <c r="D531" s="56" t="str">
        <f>Tabla15[[#This Row],[cedula]]&amp;Tabla15[[#This Row],[prog]]&amp;LEFT(Tabla15[[#This Row],[TIPO]],3)</f>
        <v>2280001178901FIJ</v>
      </c>
      <c r="E531" s="56" t="str">
        <f>_xlfn.XLOOKUP(Tabla15[[#This Row],[cedula]],Tabla8[Numero Documento],Tabla8[Empleado])</f>
        <v>GUADALUPE LISSETTE RUBIO GARCIA</v>
      </c>
      <c r="F531" s="56" t="str">
        <f>_xlfn.XLOOKUP(Tabla15[[#This Row],[cedula]],Tabla8[Numero Documento],Tabla8[Cargo])</f>
        <v>ANALISTA</v>
      </c>
      <c r="G531" s="56" t="str">
        <f>_xlfn.XLOOKUP(Tabla15[[#This Row],[cedula]],Tabla8[Numero Documento],Tabla8[Lugar de Funciones])</f>
        <v>DIRECCION DE PLANIFICACION Y DESARROLLO</v>
      </c>
      <c r="H531" s="107" t="s">
        <v>11</v>
      </c>
      <c r="I531" s="78">
        <f>_xlfn.XLOOKUP(Tabla15[[#This Row],[cedula]],TCARRERA[CEDULA],TCARRERA[CATEGORIA DEL SERVIDOR],0)</f>
        <v>0</v>
      </c>
      <c r="J5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6" t="str">
        <f>IF(ISTEXT(Tabla15[[#This Row],[CARRERA]]),Tabla15[[#This Row],[CARRERA]],Tabla15[[#This Row],[STATUS_01]])</f>
        <v>FIJO</v>
      </c>
      <c r="L531" s="72">
        <v>65000</v>
      </c>
      <c r="M531" s="73">
        <v>4427.58</v>
      </c>
      <c r="N531" s="72">
        <v>1976</v>
      </c>
      <c r="O531" s="72">
        <v>1865.5</v>
      </c>
      <c r="P531" s="33">
        <f>Tabla15[[#This Row],[sbruto]]-Tabla15[[#This Row],[ISR]]-Tabla15[[#This Row],[SFS]]-Tabla15[[#This Row],[AFP]]-Tabla15[[#This Row],[sneto]]</f>
        <v>25</v>
      </c>
      <c r="Q531" s="33">
        <v>56705.919999999998</v>
      </c>
      <c r="R531" s="56" t="str">
        <f>_xlfn.XLOOKUP(Tabla15[[#This Row],[cedula]],Tabla8[Numero Documento],Tabla8[Gen])</f>
        <v>F</v>
      </c>
      <c r="S531" s="56" t="str">
        <f>_xlfn.XLOOKUP(Tabla15[[#This Row],[cedula]],Tabla8[Numero Documento],Tabla8[Lugar Funciones Codigo])</f>
        <v>01.83.00.10</v>
      </c>
      <c r="T531">
        <v>139</v>
      </c>
    </row>
    <row r="532" spans="1:20" hidden="1">
      <c r="A532" s="56" t="s">
        <v>2521</v>
      </c>
      <c r="B532" s="56" t="s">
        <v>3136</v>
      </c>
      <c r="C532" s="56" t="s">
        <v>2552</v>
      </c>
      <c r="D532" s="56" t="str">
        <f>Tabla15[[#This Row],[cedula]]&amp;Tabla15[[#This Row],[prog]]&amp;LEFT(Tabla15[[#This Row],[TIPO]],3)</f>
        <v>0011834357301TEM</v>
      </c>
      <c r="E532" s="56" t="str">
        <f>_xlfn.XLOOKUP(Tabla15[[#This Row],[cedula]],Tabla8[Numero Documento],Tabla8[Empleado])</f>
        <v>ROXIN AIME NUÑEZ ADAMS</v>
      </c>
      <c r="F532" s="56" t="str">
        <f>_xlfn.XLOOKUP(Tabla15[[#This Row],[cedula]],Tabla8[Numero Documento],Tabla8[Cargo])</f>
        <v>ANALISTA DE PLANIFICACION</v>
      </c>
      <c r="G532" s="56" t="str">
        <f>_xlfn.XLOOKUP(Tabla15[[#This Row],[cedula]],Tabla8[Numero Documento],Tabla8[Lugar de Funciones])</f>
        <v>DIRECCION DE PLANIFICACION Y DESARROLLO</v>
      </c>
      <c r="H532" s="107" t="s">
        <v>2743</v>
      </c>
      <c r="I532" s="78">
        <f>_xlfn.XLOOKUP(Tabla15[[#This Row],[cedula]],TCARRERA[CEDULA],TCARRERA[CATEGORIA DEL SERVIDOR],0)</f>
        <v>0</v>
      </c>
      <c r="J5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6" t="str">
        <f>IF(ISTEXT(Tabla15[[#This Row],[CARRERA]]),Tabla15[[#This Row],[CARRERA]],Tabla15[[#This Row],[STATUS_01]])</f>
        <v>TEMPORALES</v>
      </c>
      <c r="L532" s="72">
        <v>60000</v>
      </c>
      <c r="M532" s="76">
        <v>3486.68</v>
      </c>
      <c r="N532" s="72">
        <v>1824</v>
      </c>
      <c r="O532" s="72">
        <v>1722</v>
      </c>
      <c r="P532" s="33">
        <f>Tabla15[[#This Row],[sbruto]]-Tabla15[[#This Row],[ISR]]-Tabla15[[#This Row],[SFS]]-Tabla15[[#This Row],[AFP]]-Tabla15[[#This Row],[sneto]]</f>
        <v>25</v>
      </c>
      <c r="Q532" s="33">
        <v>52942.32</v>
      </c>
      <c r="R532" s="56" t="str">
        <f>_xlfn.XLOOKUP(Tabla15[[#This Row],[cedula]],Tabla8[Numero Documento],Tabla8[Gen])</f>
        <v>F</v>
      </c>
      <c r="S532" s="56" t="str">
        <f>_xlfn.XLOOKUP(Tabla15[[#This Row],[cedula]],Tabla8[Numero Documento],Tabla8[Lugar Funciones Codigo])</f>
        <v>01.83.00.10</v>
      </c>
      <c r="T532">
        <v>1000</v>
      </c>
    </row>
    <row r="533" spans="1:20" hidden="1">
      <c r="A533" s="56" t="s">
        <v>2521</v>
      </c>
      <c r="B533" s="56" t="s">
        <v>2995</v>
      </c>
      <c r="C533" s="56" t="s">
        <v>2552</v>
      </c>
      <c r="D533" s="56" t="str">
        <f>Tabla15[[#This Row],[cedula]]&amp;Tabla15[[#This Row],[prog]]&amp;LEFT(Tabla15[[#This Row],[TIPO]],3)</f>
        <v>2290002120901TEM</v>
      </c>
      <c r="E533" s="56" t="str">
        <f>_xlfn.XLOOKUP(Tabla15[[#This Row],[cedula]],Tabla8[Numero Documento],Tabla8[Empleado])</f>
        <v>MARIA JUSTINO PEÑA</v>
      </c>
      <c r="F533" s="56" t="str">
        <f>_xlfn.XLOOKUP(Tabla15[[#This Row],[cedula]],Tabla8[Numero Documento],Tabla8[Cargo])</f>
        <v>ANALISTA DE PLANIFICACION</v>
      </c>
      <c r="G533" s="56" t="str">
        <f>_xlfn.XLOOKUP(Tabla15[[#This Row],[cedula]],Tabla8[Numero Documento],Tabla8[Lugar de Funciones])</f>
        <v>DIRECCION DE PLANIFICACION Y DESARROLLO</v>
      </c>
      <c r="H533" s="107" t="s">
        <v>2743</v>
      </c>
      <c r="I533" s="78">
        <f>_xlfn.XLOOKUP(Tabla15[[#This Row],[cedula]],TCARRERA[CEDULA],TCARRERA[CATEGORIA DEL SERVIDOR],0)</f>
        <v>0</v>
      </c>
      <c r="J5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3" s="56" t="str">
        <f>IF(ISTEXT(Tabla15[[#This Row],[CARRERA]]),Tabla15[[#This Row],[CARRERA]],Tabla15[[#This Row],[STATUS_01]])</f>
        <v>TEMPORALES</v>
      </c>
      <c r="L533" s="72">
        <v>50000</v>
      </c>
      <c r="M533" s="73">
        <v>1854</v>
      </c>
      <c r="N533" s="72">
        <v>1520</v>
      </c>
      <c r="O533" s="72">
        <v>1435</v>
      </c>
      <c r="P533" s="33">
        <f>Tabla15[[#This Row],[sbruto]]-Tabla15[[#This Row],[ISR]]-Tabla15[[#This Row],[SFS]]-Tabla15[[#This Row],[AFP]]-Tabla15[[#This Row],[sneto]]</f>
        <v>5071</v>
      </c>
      <c r="Q533" s="33">
        <v>40120</v>
      </c>
      <c r="R533" s="56" t="str">
        <f>_xlfn.XLOOKUP(Tabla15[[#This Row],[cedula]],Tabla8[Numero Documento],Tabla8[Gen])</f>
        <v>F</v>
      </c>
      <c r="S533" s="56" t="str">
        <f>_xlfn.XLOOKUP(Tabla15[[#This Row],[cedula]],Tabla8[Numero Documento],Tabla8[Lugar Funciones Codigo])</f>
        <v>01.83.00.10</v>
      </c>
      <c r="T533">
        <v>932</v>
      </c>
    </row>
    <row r="534" spans="1:20" hidden="1">
      <c r="A534" s="56" t="s">
        <v>2522</v>
      </c>
      <c r="B534" s="56" t="s">
        <v>1896</v>
      </c>
      <c r="C534" s="56" t="s">
        <v>2552</v>
      </c>
      <c r="D534" s="56" t="str">
        <f>Tabla15[[#This Row],[cedula]]&amp;Tabla15[[#This Row],[prog]]&amp;LEFT(Tabla15[[#This Row],[TIPO]],3)</f>
        <v>4022325076801FIJ</v>
      </c>
      <c r="E534" s="56" t="str">
        <f>_xlfn.XLOOKUP(Tabla15[[#This Row],[cedula]],Tabla8[Numero Documento],Tabla8[Empleado])</f>
        <v>LOURDES YDALIZA SUZAÑA</v>
      </c>
      <c r="F534" s="56" t="str">
        <f>_xlfn.XLOOKUP(Tabla15[[#This Row],[cedula]],Tabla8[Numero Documento],Tabla8[Cargo])</f>
        <v>SECRETARIA</v>
      </c>
      <c r="G534" s="56" t="str">
        <f>_xlfn.XLOOKUP(Tabla15[[#This Row],[cedula]],Tabla8[Numero Documento],Tabla8[Lugar de Funciones])</f>
        <v>DIRECCION DE PLANIFICACION Y DESARROLLO</v>
      </c>
      <c r="H534" s="107" t="s">
        <v>11</v>
      </c>
      <c r="I534" s="78">
        <f>_xlfn.XLOOKUP(Tabla15[[#This Row],[cedula]],TCARRERA[CEDULA],TCARRERA[CATEGORIA DEL SERVIDOR],0)</f>
        <v>0</v>
      </c>
      <c r="J53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6" t="str">
        <f>IF(ISTEXT(Tabla15[[#This Row],[CARRERA]]),Tabla15[[#This Row],[CARRERA]],Tabla15[[#This Row],[STATUS_01]])</f>
        <v>ESTATUTO SIMPLIFICADO</v>
      </c>
      <c r="L534" s="72">
        <v>35000</v>
      </c>
      <c r="M534" s="76">
        <v>0</v>
      </c>
      <c r="N534" s="72">
        <v>1064</v>
      </c>
      <c r="O534" s="72">
        <v>1004.5</v>
      </c>
      <c r="P534" s="33">
        <f>Tabla15[[#This Row],[sbruto]]-Tabla15[[#This Row],[ISR]]-Tabla15[[#This Row],[SFS]]-Tabla15[[#This Row],[AFP]]-Tabla15[[#This Row],[sneto]]</f>
        <v>1602.4500000000007</v>
      </c>
      <c r="Q534" s="33">
        <v>31329.05</v>
      </c>
      <c r="R534" s="56" t="str">
        <f>_xlfn.XLOOKUP(Tabla15[[#This Row],[cedula]],Tabla8[Numero Documento],Tabla8[Gen])</f>
        <v>F</v>
      </c>
      <c r="S534" s="56" t="str">
        <f>_xlfn.XLOOKUP(Tabla15[[#This Row],[cedula]],Tabla8[Numero Documento],Tabla8[Lugar Funciones Codigo])</f>
        <v>01.83.00.10</v>
      </c>
      <c r="T534">
        <v>219</v>
      </c>
    </row>
    <row r="535" spans="1:20" hidden="1">
      <c r="A535" s="56" t="s">
        <v>2522</v>
      </c>
      <c r="B535" s="56" t="s">
        <v>2014</v>
      </c>
      <c r="C535" s="56" t="s">
        <v>2552</v>
      </c>
      <c r="D535" s="56" t="str">
        <f>Tabla15[[#This Row],[cedula]]&amp;Tabla15[[#This Row],[prog]]&amp;LEFT(Tabla15[[#This Row],[TIPO]],3)</f>
        <v>4022078042901FIJ</v>
      </c>
      <c r="E535" s="56" t="str">
        <f>_xlfn.XLOOKUP(Tabla15[[#This Row],[cedula]],Tabla8[Numero Documento],Tabla8[Empleado])</f>
        <v>EURYS NOEL PAREDES RODRIGUEZ</v>
      </c>
      <c r="F535" s="56" t="str">
        <f>_xlfn.XLOOKUP(Tabla15[[#This Row],[cedula]],Tabla8[Numero Documento],Tabla8[Cargo])</f>
        <v>AUXILIAR ADMINISTRATIVO (A)</v>
      </c>
      <c r="G535" s="56" t="str">
        <f>_xlfn.XLOOKUP(Tabla15[[#This Row],[cedula]],Tabla8[Numero Documento],Tabla8[Lugar de Funciones])</f>
        <v>DIRECCION DE PLANIFICACION Y DESARROLLO</v>
      </c>
      <c r="H535" s="107" t="s">
        <v>11</v>
      </c>
      <c r="I535" s="78">
        <f>_xlfn.XLOOKUP(Tabla15[[#This Row],[cedula]],TCARRERA[CEDULA],TCARRERA[CATEGORIA DEL SERVIDOR],0)</f>
        <v>0</v>
      </c>
      <c r="J5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6" t="str">
        <f>IF(ISTEXT(Tabla15[[#This Row],[CARRERA]]),Tabla15[[#This Row],[CARRERA]],Tabla15[[#This Row],[STATUS_01]])</f>
        <v>FIJO</v>
      </c>
      <c r="L535" s="72">
        <v>25000</v>
      </c>
      <c r="M535" s="76">
        <v>0</v>
      </c>
      <c r="N535" s="72">
        <v>760</v>
      </c>
      <c r="O535" s="72">
        <v>717.5</v>
      </c>
      <c r="P535" s="33">
        <f>Tabla15[[#This Row],[sbruto]]-Tabla15[[#This Row],[ISR]]-Tabla15[[#This Row],[SFS]]-Tabla15[[#This Row],[AFP]]-Tabla15[[#This Row],[sneto]]</f>
        <v>25</v>
      </c>
      <c r="Q535" s="33">
        <v>23497.5</v>
      </c>
      <c r="R535" s="56" t="str">
        <f>_xlfn.XLOOKUP(Tabla15[[#This Row],[cedula]],Tabla8[Numero Documento],Tabla8[Gen])</f>
        <v>M</v>
      </c>
      <c r="S535" s="56" t="str">
        <f>_xlfn.XLOOKUP(Tabla15[[#This Row],[cedula]],Tabla8[Numero Documento],Tabla8[Lugar Funciones Codigo])</f>
        <v>01.83.00.10</v>
      </c>
      <c r="T535">
        <v>100</v>
      </c>
    </row>
    <row r="536" spans="1:20" hidden="1">
      <c r="A536" s="56" t="s">
        <v>3201</v>
      </c>
      <c r="B536" s="56" t="s">
        <v>2014</v>
      </c>
      <c r="C536" s="56" t="s">
        <v>2552</v>
      </c>
      <c r="D536" s="56" t="str">
        <f>Tabla15[[#This Row],[cedula]]&amp;Tabla15[[#This Row],[prog]]&amp;LEFT(Tabla15[[#This Row],[TIPO]],3)</f>
        <v>4022078042901INT</v>
      </c>
      <c r="E536" s="56" t="str">
        <f>_xlfn.XLOOKUP(Tabla15[[#This Row],[cedula]],Tabla8[Numero Documento],Tabla8[Empleado])</f>
        <v>EURYS NOEL PAREDES RODRIGUEZ</v>
      </c>
      <c r="F536" s="56" t="str">
        <f>_xlfn.XLOOKUP(Tabla15[[#This Row],[cedula]],Tabla8[Numero Documento],Tabla8[Cargo])</f>
        <v>AUXILIAR ADMINISTRATIVO (A)</v>
      </c>
      <c r="G536" s="56" t="str">
        <f>_xlfn.XLOOKUP(Tabla15[[#This Row],[cedula]],Tabla8[Numero Documento],Tabla8[Lugar de Funciones])</f>
        <v>DIRECCION DE PLANIFICACION Y DESARROLLO</v>
      </c>
      <c r="H536" s="107" t="s">
        <v>3202</v>
      </c>
      <c r="I536" s="78">
        <f>_xlfn.XLOOKUP(Tabla15[[#This Row],[cedula]],TCARRERA[CEDULA],TCARRERA[CATEGORIA DEL SERVIDOR],0)</f>
        <v>0</v>
      </c>
      <c r="J536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36" s="56" t="str">
        <f>IF(ISTEXT(Tabla15[[#This Row],[CARRERA]]),Tabla15[[#This Row],[CARRERA]],Tabla15[[#This Row],[STATUS_01]])</f>
        <v>INTERINATO</v>
      </c>
      <c r="L536" s="72">
        <v>25000</v>
      </c>
      <c r="M536" s="74">
        <v>1854</v>
      </c>
      <c r="N536" s="75">
        <v>717.5</v>
      </c>
      <c r="O536" s="75">
        <v>760</v>
      </c>
      <c r="P536" s="33">
        <f>Tabla15[[#This Row],[sbruto]]-Tabla15[[#This Row],[ISR]]-Tabla15[[#This Row],[SFS]]-Tabla15[[#This Row],[AFP]]-Tabla15[[#This Row],[sneto]]</f>
        <v>0</v>
      </c>
      <c r="Q536" s="33">
        <v>21668.5</v>
      </c>
      <c r="R536" s="56" t="str">
        <f>_xlfn.XLOOKUP(Tabla15[[#This Row],[cedula]],Tabla8[Numero Documento],Tabla8[Gen])</f>
        <v>M</v>
      </c>
      <c r="S536" s="56" t="str">
        <f>_xlfn.XLOOKUP(Tabla15[[#This Row],[cedula]],Tabla8[Numero Documento],Tabla8[Lugar Funciones Codigo])</f>
        <v>01.83.00.10</v>
      </c>
      <c r="T536">
        <v>1057</v>
      </c>
    </row>
    <row r="537" spans="1:20" hidden="1">
      <c r="A537" s="56" t="s">
        <v>3201</v>
      </c>
      <c r="B537" s="56" t="s">
        <v>1896</v>
      </c>
      <c r="C537" s="56" t="s">
        <v>2552</v>
      </c>
      <c r="D537" s="56" t="str">
        <f>Tabla15[[#This Row],[cedula]]&amp;Tabla15[[#This Row],[prog]]&amp;LEFT(Tabla15[[#This Row],[TIPO]],3)</f>
        <v>4022325076801INT</v>
      </c>
      <c r="E537" s="56" t="str">
        <f>_xlfn.XLOOKUP(Tabla15[[#This Row],[cedula]],Tabla8[Numero Documento],Tabla8[Empleado])</f>
        <v>LOURDES YDALIZA SUZAÑA</v>
      </c>
      <c r="F537" s="56" t="str">
        <f>_xlfn.XLOOKUP(Tabla15[[#This Row],[cedula]],Tabla8[Numero Documento],Tabla8[Cargo])</f>
        <v>SECRETARIA</v>
      </c>
      <c r="G537" s="56" t="str">
        <f>_xlfn.XLOOKUP(Tabla15[[#This Row],[cedula]],Tabla8[Numero Documento],Tabla8[Lugar de Funciones])</f>
        <v>DIRECCION DE PLANIFICACION Y DESARROLLO</v>
      </c>
      <c r="H537" s="107" t="s">
        <v>3202</v>
      </c>
      <c r="I537" s="78">
        <f>_xlfn.XLOOKUP(Tabla15[[#This Row],[cedula]],TCARRERA[CEDULA],TCARRERA[CATEGORIA DEL SERVIDOR],0)</f>
        <v>0</v>
      </c>
      <c r="J5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7" s="56" t="str">
        <f>IF(ISTEXT(Tabla15[[#This Row],[CARRERA]]),Tabla15[[#This Row],[CARRERA]],Tabla15[[#This Row],[STATUS_01]])</f>
        <v>ESTATUTO SIMPLIFICADO</v>
      </c>
      <c r="L537" s="72">
        <v>13000</v>
      </c>
      <c r="M537" s="76">
        <v>1571.73</v>
      </c>
      <c r="N537" s="72">
        <v>373.1</v>
      </c>
      <c r="O537" s="72">
        <v>395.2</v>
      </c>
      <c r="P537" s="33">
        <f>Tabla15[[#This Row],[sbruto]]-Tabla15[[#This Row],[ISR]]-Tabla15[[#This Row],[SFS]]-Tabla15[[#This Row],[AFP]]-Tabla15[[#This Row],[sneto]]</f>
        <v>0</v>
      </c>
      <c r="Q537" s="33">
        <v>10659.97</v>
      </c>
      <c r="R537" s="56" t="str">
        <f>_xlfn.XLOOKUP(Tabla15[[#This Row],[cedula]],Tabla8[Numero Documento],Tabla8[Gen])</f>
        <v>F</v>
      </c>
      <c r="S537" s="56" t="str">
        <f>_xlfn.XLOOKUP(Tabla15[[#This Row],[cedula]],Tabla8[Numero Documento],Tabla8[Lugar Funciones Codigo])</f>
        <v>01.83.00.10</v>
      </c>
      <c r="T537">
        <v>1059</v>
      </c>
    </row>
    <row r="538" spans="1:20" hidden="1">
      <c r="A538" s="56" t="s">
        <v>2521</v>
      </c>
      <c r="B538" s="56" t="s">
        <v>2766</v>
      </c>
      <c r="C538" s="56" t="s">
        <v>2552</v>
      </c>
      <c r="D538" s="56" t="str">
        <f>Tabla15[[#This Row],[cedula]]&amp;Tabla15[[#This Row],[prog]]&amp;LEFT(Tabla15[[#This Row],[TIPO]],3)</f>
        <v>4022496884801TEM</v>
      </c>
      <c r="E538" s="56" t="str">
        <f>_xlfn.XLOOKUP(Tabla15[[#This Row],[cedula]],Tabla8[Numero Documento],Tabla8[Empleado])</f>
        <v>ZAIDY MARIA GUILLEN ALVAREZ</v>
      </c>
      <c r="F538" s="56" t="str">
        <f>_xlfn.XLOOKUP(Tabla15[[#This Row],[cedula]],Tabla8[Numero Documento],Tabla8[Cargo])</f>
        <v>ENCARGADO (A)</v>
      </c>
      <c r="G538" s="56" t="str">
        <f>_xlfn.XLOOKUP(Tabla15[[#This Row],[cedula]],Tabla8[Numero Documento],Tabla8[Lugar de Funciones])</f>
        <v>DEPARTAMENTO DE FORMULACION , MONITOREO Y EVALUACION DE PPP</v>
      </c>
      <c r="H538" s="107" t="s">
        <v>2743</v>
      </c>
      <c r="I538" s="78">
        <f>_xlfn.XLOOKUP(Tabla15[[#This Row],[cedula]],TCARRERA[CEDULA],TCARRERA[CATEGORIA DEL SERVIDOR],0)</f>
        <v>0</v>
      </c>
      <c r="J5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6" t="str">
        <f>IF(ISTEXT(Tabla15[[#This Row],[CARRERA]]),Tabla15[[#This Row],[CARRERA]],Tabla15[[#This Row],[STATUS_01]])</f>
        <v>TEMPORALES</v>
      </c>
      <c r="L538" s="72">
        <v>115000</v>
      </c>
      <c r="M538" s="74">
        <v>15633.74</v>
      </c>
      <c r="N538" s="72">
        <v>3496</v>
      </c>
      <c r="O538" s="72">
        <v>3300.5</v>
      </c>
      <c r="P538" s="33">
        <f>Tabla15[[#This Row],[sbruto]]-Tabla15[[#This Row],[ISR]]-Tabla15[[#This Row],[SFS]]-Tabla15[[#This Row],[AFP]]-Tabla15[[#This Row],[sneto]]</f>
        <v>25</v>
      </c>
      <c r="Q538" s="33">
        <v>92544.76</v>
      </c>
      <c r="R538" s="56" t="str">
        <f>_xlfn.XLOOKUP(Tabla15[[#This Row],[cedula]],Tabla8[Numero Documento],Tabla8[Gen])</f>
        <v>F</v>
      </c>
      <c r="S538" s="56" t="str">
        <f>_xlfn.XLOOKUP(Tabla15[[#This Row],[cedula]],Tabla8[Numero Documento],Tabla8[Lugar Funciones Codigo])</f>
        <v>01.83.00.10.00.01</v>
      </c>
      <c r="T538">
        <v>1042</v>
      </c>
    </row>
    <row r="539" spans="1:20" hidden="1">
      <c r="A539" s="56" t="s">
        <v>2522</v>
      </c>
      <c r="B539" s="56" t="s">
        <v>1132</v>
      </c>
      <c r="C539" s="56" t="s">
        <v>2552</v>
      </c>
      <c r="D539" s="56" t="str">
        <f>Tabla15[[#This Row],[cedula]]&amp;Tabla15[[#This Row],[prog]]&amp;LEFT(Tabla15[[#This Row],[TIPO]],3)</f>
        <v>0010882499601FIJ</v>
      </c>
      <c r="E539" s="56" t="str">
        <f>_xlfn.XLOOKUP(Tabla15[[#This Row],[cedula]],Tabla8[Numero Documento],Tabla8[Empleado])</f>
        <v>LAUTERIA GENAO MOREL</v>
      </c>
      <c r="F539" s="56" t="str">
        <f>_xlfn.XLOOKUP(Tabla15[[#This Row],[cedula]],Tabla8[Numero Documento],Tabla8[Cargo])</f>
        <v>ENCARGADO (A)</v>
      </c>
      <c r="G539" s="56" t="str">
        <f>_xlfn.XLOOKUP(Tabla15[[#This Row],[cedula]],Tabla8[Numero Documento],Tabla8[Lugar de Funciones])</f>
        <v>DEPARTAMENTO DE DESARROLLO INSTITUCIONAL</v>
      </c>
      <c r="H539" s="107" t="s">
        <v>11</v>
      </c>
      <c r="I539" s="78" t="str">
        <f>_xlfn.XLOOKUP(Tabla15[[#This Row],[cedula]],TCARRERA[CEDULA],TCARRERA[CATEGORIA DEL SERVIDOR],0)</f>
        <v>CARRERA ADMINISTRATIVA</v>
      </c>
      <c r="J5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6" t="str">
        <f>IF(ISTEXT(Tabla15[[#This Row],[CARRERA]]),Tabla15[[#This Row],[CARRERA]],Tabla15[[#This Row],[STATUS_01]])</f>
        <v>CARRERA ADMINISTRATIVA</v>
      </c>
      <c r="L539" s="72">
        <v>115000</v>
      </c>
      <c r="M539" s="76">
        <v>15633.74</v>
      </c>
      <c r="N539" s="72">
        <v>3496</v>
      </c>
      <c r="O539" s="72">
        <v>3300.5</v>
      </c>
      <c r="P539" s="33">
        <f>Tabla15[[#This Row],[sbruto]]-Tabla15[[#This Row],[ISR]]-Tabla15[[#This Row],[SFS]]-Tabla15[[#This Row],[AFP]]-Tabla15[[#This Row],[sneto]]</f>
        <v>29624.729999999996</v>
      </c>
      <c r="Q539" s="33">
        <v>62945.03</v>
      </c>
      <c r="R539" s="56" t="str">
        <f>_xlfn.XLOOKUP(Tabla15[[#This Row],[cedula]],Tabla8[Numero Documento],Tabla8[Gen])</f>
        <v>F</v>
      </c>
      <c r="S539" s="56" t="str">
        <f>_xlfn.XLOOKUP(Tabla15[[#This Row],[cedula]],Tabla8[Numero Documento],Tabla8[Lugar Funciones Codigo])</f>
        <v>01.83.00.10.00.02</v>
      </c>
      <c r="T539">
        <v>204</v>
      </c>
    </row>
    <row r="540" spans="1:20" hidden="1">
      <c r="A540" s="56" t="s">
        <v>2521</v>
      </c>
      <c r="B540" s="56" t="s">
        <v>2296</v>
      </c>
      <c r="C540" s="56" t="s">
        <v>2552</v>
      </c>
      <c r="D540" s="56" t="str">
        <f>Tabla15[[#This Row],[cedula]]&amp;Tabla15[[#This Row],[prog]]&amp;LEFT(Tabla15[[#This Row],[TIPO]],3)</f>
        <v>0470108151701TEM</v>
      </c>
      <c r="E540" s="56" t="str">
        <f>_xlfn.XLOOKUP(Tabla15[[#This Row],[cedula]],Tabla8[Numero Documento],Tabla8[Empleado])</f>
        <v>DANIA MERCEDES FERMIN GONZALEZ</v>
      </c>
      <c r="F540" s="56" t="str">
        <f>_xlfn.XLOOKUP(Tabla15[[#This Row],[cedula]],Tabla8[Numero Documento],Tabla8[Cargo])</f>
        <v>ANALISTA DESARROLLO INSTITUCIONAL</v>
      </c>
      <c r="G540" s="56" t="str">
        <f>_xlfn.XLOOKUP(Tabla15[[#This Row],[cedula]],Tabla8[Numero Documento],Tabla8[Lugar de Funciones])</f>
        <v>DEPARTAMENTO DE DESARROLLO INSTITUCIONAL</v>
      </c>
      <c r="H540" s="107" t="s">
        <v>2743</v>
      </c>
      <c r="I540" s="78">
        <f>_xlfn.XLOOKUP(Tabla15[[#This Row],[cedula]],TCARRERA[CEDULA],TCARRERA[CATEGORIA DEL SERVIDOR],0)</f>
        <v>0</v>
      </c>
      <c r="J5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56" t="str">
        <f>IF(ISTEXT(Tabla15[[#This Row],[CARRERA]]),Tabla15[[#This Row],[CARRERA]],Tabla15[[#This Row],[STATUS_01]])</f>
        <v>TEMPORALES</v>
      </c>
      <c r="L540" s="72">
        <v>70000</v>
      </c>
      <c r="M540" s="76">
        <v>5052.99</v>
      </c>
      <c r="N540" s="72">
        <v>2128</v>
      </c>
      <c r="O540" s="72">
        <v>2009</v>
      </c>
      <c r="P540" s="33">
        <f>Tabla15[[#This Row],[sbruto]]-Tabla15[[#This Row],[ISR]]-Tabla15[[#This Row],[SFS]]-Tabla15[[#This Row],[AFP]]-Tabla15[[#This Row],[sneto]]</f>
        <v>1602.4500000000044</v>
      </c>
      <c r="Q540" s="33">
        <v>59207.56</v>
      </c>
      <c r="R540" s="56" t="str">
        <f>_xlfn.XLOOKUP(Tabla15[[#This Row],[cedula]],Tabla8[Numero Documento],Tabla8[Gen])</f>
        <v>F</v>
      </c>
      <c r="S540" s="56" t="str">
        <f>_xlfn.XLOOKUP(Tabla15[[#This Row],[cedula]],Tabla8[Numero Documento],Tabla8[Lugar Funciones Codigo])</f>
        <v>01.83.00.10.00.02</v>
      </c>
      <c r="T540">
        <v>817</v>
      </c>
    </row>
    <row r="541" spans="1:20" hidden="1">
      <c r="A541" s="56" t="s">
        <v>2521</v>
      </c>
      <c r="B541" s="56" t="s">
        <v>3267</v>
      </c>
      <c r="C541" s="56" t="s">
        <v>2552</v>
      </c>
      <c r="D541" s="56" t="str">
        <f>Tabla15[[#This Row],[cedula]]&amp;Tabla15[[#This Row],[prog]]&amp;LEFT(Tabla15[[#This Row],[TIPO]],3)</f>
        <v>4021544252201TEM</v>
      </c>
      <c r="E541" s="56" t="str">
        <f>_xlfn.XLOOKUP(Tabla15[[#This Row],[cedula]],Tabla8[Numero Documento],Tabla8[Empleado])</f>
        <v>ERIKA VICTORIA CUEVAS RAMIREZ</v>
      </c>
      <c r="F541" s="56" t="str">
        <f>_xlfn.XLOOKUP(Tabla15[[#This Row],[cedula]],Tabla8[Numero Documento],Tabla8[Cargo])</f>
        <v>ANALISTA DESARROLLO INSTITUCIONAL</v>
      </c>
      <c r="G541" s="56" t="str">
        <f>_xlfn.XLOOKUP(Tabla15[[#This Row],[cedula]],Tabla8[Numero Documento],Tabla8[Lugar de Funciones])</f>
        <v>DEPARTAMENTO DE DESARROLLO INSTITUCIONAL</v>
      </c>
      <c r="H541" s="107" t="s">
        <v>2743</v>
      </c>
      <c r="I541" s="78">
        <f>_xlfn.XLOOKUP(Tabla15[[#This Row],[cedula]],TCARRERA[CEDULA],TCARRERA[CATEGORIA DEL SERVIDOR],0)</f>
        <v>0</v>
      </c>
      <c r="J5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56" t="str">
        <f>IF(ISTEXT(Tabla15[[#This Row],[CARRERA]]),Tabla15[[#This Row],[CARRERA]],Tabla15[[#This Row],[STATUS_01]])</f>
        <v>TEMPORALES</v>
      </c>
      <c r="L541" s="72">
        <v>50000</v>
      </c>
      <c r="M541" s="76">
        <v>1854</v>
      </c>
      <c r="N541" s="72">
        <v>1520</v>
      </c>
      <c r="O541" s="72">
        <v>1435</v>
      </c>
      <c r="P541" s="33">
        <f>Tabla15[[#This Row],[sbruto]]-Tabla15[[#This Row],[ISR]]-Tabla15[[#This Row],[SFS]]-Tabla15[[#This Row],[AFP]]-Tabla15[[#This Row],[sneto]]</f>
        <v>1571</v>
      </c>
      <c r="Q541" s="33">
        <v>43620</v>
      </c>
      <c r="R541" s="56" t="str">
        <f>_xlfn.XLOOKUP(Tabla15[[#This Row],[cedula]],Tabla8[Numero Documento],Tabla8[Gen])</f>
        <v>F</v>
      </c>
      <c r="S541" s="56" t="str">
        <f>_xlfn.XLOOKUP(Tabla15[[#This Row],[cedula]],Tabla8[Numero Documento],Tabla8[Lugar Funciones Codigo])</f>
        <v>01.83.00.10.00.02</v>
      </c>
      <c r="T541">
        <v>834</v>
      </c>
    </row>
    <row r="542" spans="1:20" hidden="1">
      <c r="A542" s="56" t="s">
        <v>2522</v>
      </c>
      <c r="B542" s="56" t="s">
        <v>1211</v>
      </c>
      <c r="C542" s="56" t="s">
        <v>2552</v>
      </c>
      <c r="D542" s="56" t="str">
        <f>Tabla15[[#This Row],[cedula]]&amp;Tabla15[[#This Row],[prog]]&amp;LEFT(Tabla15[[#This Row],[TIPO]],3)</f>
        <v>2230068705401FIJ</v>
      </c>
      <c r="E542" s="56" t="str">
        <f>_xlfn.XLOOKUP(Tabla15[[#This Row],[cedula]],Tabla8[Numero Documento],Tabla8[Empleado])</f>
        <v>ESTHEFANY AMINTA PEREZ ADAMES</v>
      </c>
      <c r="F542" s="56" t="str">
        <f>_xlfn.XLOOKUP(Tabla15[[#This Row],[cedula]],Tabla8[Numero Documento],Tabla8[Cargo])</f>
        <v>GUIA BILINGUE</v>
      </c>
      <c r="G542" s="56" t="str">
        <f>_xlfn.XLOOKUP(Tabla15[[#This Row],[cedula]],Tabla8[Numero Documento],Tabla8[Lugar de Funciones])</f>
        <v>DEPARTAMENTO DE DESARROLLO INSTITUCIONAL</v>
      </c>
      <c r="H542" s="107" t="s">
        <v>11</v>
      </c>
      <c r="I542" s="78" t="str">
        <f>_xlfn.XLOOKUP(Tabla15[[#This Row],[cedula]],TCARRERA[CEDULA],TCARRERA[CATEGORIA DEL SERVIDOR],0)</f>
        <v>CARRERA ADMINISTRATIVA</v>
      </c>
      <c r="J5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6" t="str">
        <f>IF(ISTEXT(Tabla15[[#This Row],[CARRERA]]),Tabla15[[#This Row],[CARRERA]],Tabla15[[#This Row],[STATUS_01]])</f>
        <v>CARRERA ADMINISTRATIVA</v>
      </c>
      <c r="L542" s="72">
        <v>28000</v>
      </c>
      <c r="M542" s="76">
        <v>0</v>
      </c>
      <c r="N542" s="72">
        <v>851.2</v>
      </c>
      <c r="O542" s="72">
        <v>803.6</v>
      </c>
      <c r="P542" s="33">
        <f>Tabla15[[#This Row],[sbruto]]-Tabla15[[#This Row],[ISR]]-Tabla15[[#This Row],[SFS]]-Tabla15[[#This Row],[AFP]]-Tabla15[[#This Row],[sneto]]</f>
        <v>4325.9000000000015</v>
      </c>
      <c r="Q542" s="33">
        <v>22019.3</v>
      </c>
      <c r="R542" s="56" t="str">
        <f>_xlfn.XLOOKUP(Tabla15[[#This Row],[cedula]],Tabla8[Numero Documento],Tabla8[Gen])</f>
        <v>F</v>
      </c>
      <c r="S542" s="56" t="str">
        <f>_xlfn.XLOOKUP(Tabla15[[#This Row],[cedula]],Tabla8[Numero Documento],Tabla8[Lugar Funciones Codigo])</f>
        <v>01.83.00.10.00.02</v>
      </c>
      <c r="T542">
        <v>98</v>
      </c>
    </row>
    <row r="543" spans="1:20" hidden="1">
      <c r="A543" s="56" t="s">
        <v>3120</v>
      </c>
      <c r="B543" s="56" t="s">
        <v>1211</v>
      </c>
      <c r="C543" s="56" t="s">
        <v>2552</v>
      </c>
      <c r="D543" s="56" t="str">
        <f>Tabla15[[#This Row],[cedula]]&amp;Tabla15[[#This Row],[prog]]&amp;LEFT(Tabla15[[#This Row],[TIPO]],3)</f>
        <v>2230068705401SUP</v>
      </c>
      <c r="E543" s="56" t="str">
        <f>_xlfn.XLOOKUP(Tabla15[[#This Row],[cedula]],Tabla8[Numero Documento],Tabla8[Empleado])</f>
        <v>ESTHEFANY AMINTA PEREZ ADAMES</v>
      </c>
      <c r="F543" s="56" t="str">
        <f>_xlfn.XLOOKUP(Tabla15[[#This Row],[cedula]],Tabla8[Numero Documento],Tabla8[Cargo])</f>
        <v>GUIA BILINGUE</v>
      </c>
      <c r="G543" s="56" t="str">
        <f>_xlfn.XLOOKUP(Tabla15[[#This Row],[cedula]],Tabla8[Numero Documento],Tabla8[Lugar de Funciones])</f>
        <v>DEPARTAMENTO DE DESARROLLO INSTITUCIONAL</v>
      </c>
      <c r="H543" s="107" t="s">
        <v>2831</v>
      </c>
      <c r="I543" s="78" t="str">
        <f>_xlfn.XLOOKUP(Tabla15[[#This Row],[cedula]],TCARRERA[CEDULA],TCARRERA[CATEGORIA DEL SERVIDOR],0)</f>
        <v>CARRERA ADMINISTRATIVA</v>
      </c>
      <c r="J543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3" s="56" t="str">
        <f>IF(ISTEXT(Tabla15[[#This Row],[CARRERA]]),Tabla15[[#This Row],[CARRERA]],Tabla15[[#This Row],[STATUS_01]])</f>
        <v>CARRERA ADMINISTRATIVA</v>
      </c>
      <c r="L543" s="72">
        <v>22000</v>
      </c>
      <c r="M543" s="76">
        <v>1380.76</v>
      </c>
      <c r="N543" s="72">
        <v>631.4</v>
      </c>
      <c r="O543" s="72">
        <v>668.8</v>
      </c>
      <c r="P543" s="33">
        <f>Tabla15[[#This Row],[sbruto]]-Tabla15[[#This Row],[ISR]]-Tabla15[[#This Row],[SFS]]-Tabla15[[#This Row],[AFP]]-Tabla15[[#This Row],[sneto]]</f>
        <v>0</v>
      </c>
      <c r="Q543" s="33">
        <v>19319.04</v>
      </c>
      <c r="R543" s="56" t="str">
        <f>_xlfn.XLOOKUP(Tabla15[[#This Row],[cedula]],Tabla8[Numero Documento],Tabla8[Gen])</f>
        <v>F</v>
      </c>
      <c r="S543" s="56" t="str">
        <f>_xlfn.XLOOKUP(Tabla15[[#This Row],[cedula]],Tabla8[Numero Documento],Tabla8[Lugar Funciones Codigo])</f>
        <v>01.83.00.10.00.02</v>
      </c>
      <c r="T543">
        <v>761</v>
      </c>
    </row>
    <row r="544" spans="1:20" hidden="1">
      <c r="A544" s="56" t="s">
        <v>3120</v>
      </c>
      <c r="B544" s="56" t="s">
        <v>1132</v>
      </c>
      <c r="C544" s="56" t="s">
        <v>2552</v>
      </c>
      <c r="D544" s="56" t="str">
        <f>Tabla15[[#This Row],[cedula]]&amp;Tabla15[[#This Row],[prog]]&amp;LEFT(Tabla15[[#This Row],[TIPO]],3)</f>
        <v>0010882499601SUP</v>
      </c>
      <c r="E544" s="56" t="str">
        <f>_xlfn.XLOOKUP(Tabla15[[#This Row],[cedula]],Tabla8[Numero Documento],Tabla8[Empleado])</f>
        <v>LAUTERIA GENAO MOREL</v>
      </c>
      <c r="F544" s="56" t="str">
        <f>_xlfn.XLOOKUP(Tabla15[[#This Row],[cedula]],Tabla8[Numero Documento],Tabla8[Cargo])</f>
        <v>ENCARGADO (A)</v>
      </c>
      <c r="G544" s="56" t="str">
        <f>_xlfn.XLOOKUP(Tabla15[[#This Row],[cedula]],Tabla8[Numero Documento],Tabla8[Lugar de Funciones])</f>
        <v>DEPARTAMENTO DE DESARROLLO INSTITUCIONAL</v>
      </c>
      <c r="H544" s="107" t="s">
        <v>2831</v>
      </c>
      <c r="I544" s="78" t="str">
        <f>_xlfn.XLOOKUP(Tabla15[[#This Row],[cedula]],TCARRERA[CEDULA],TCARRERA[CATEGORIA DEL SERVIDOR],0)</f>
        <v>CARRERA ADMINISTRATIVA</v>
      </c>
      <c r="J544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44" s="56" t="str">
        <f>IF(ISTEXT(Tabla15[[#This Row],[CARRERA]]),Tabla15[[#This Row],[CARRERA]],Tabla15[[#This Row],[STATUS_01]])</f>
        <v>CARRERA ADMINISTRATIVA</v>
      </c>
      <c r="L544" s="72">
        <v>20000</v>
      </c>
      <c r="M544" s="73">
        <v>4704.5</v>
      </c>
      <c r="N544" s="72">
        <v>574</v>
      </c>
      <c r="O544" s="72">
        <v>608</v>
      </c>
      <c r="P544" s="33">
        <f>Tabla15[[#This Row],[sbruto]]-Tabla15[[#This Row],[ISR]]-Tabla15[[#This Row],[SFS]]-Tabla15[[#This Row],[AFP]]-Tabla15[[#This Row],[sneto]]</f>
        <v>0</v>
      </c>
      <c r="Q544" s="33">
        <v>14113.5</v>
      </c>
      <c r="R544" s="56" t="str">
        <f>_xlfn.XLOOKUP(Tabla15[[#This Row],[cedula]],Tabla8[Numero Documento],Tabla8[Gen])</f>
        <v>F</v>
      </c>
      <c r="S544" s="56" t="str">
        <f>_xlfn.XLOOKUP(Tabla15[[#This Row],[cedula]],Tabla8[Numero Documento],Tabla8[Lugar Funciones Codigo])</f>
        <v>01.83.00.10.00.02</v>
      </c>
      <c r="T544">
        <v>765</v>
      </c>
    </row>
    <row r="545" spans="1:20" hidden="1">
      <c r="A545" s="56" t="s">
        <v>2522</v>
      </c>
      <c r="B545" s="56" t="s">
        <v>1154</v>
      </c>
      <c r="C545" s="56" t="s">
        <v>2552</v>
      </c>
      <c r="D545" s="56" t="str">
        <f>Tabla15[[#This Row],[cedula]]&amp;Tabla15[[#This Row],[prog]]&amp;LEFT(Tabla15[[#This Row],[TIPO]],3)</f>
        <v>2230024512701FIJ</v>
      </c>
      <c r="E545" s="56" t="str">
        <f>_xlfn.XLOOKUP(Tabla15[[#This Row],[cedula]],Tabla8[Numero Documento],Tabla8[Empleado])</f>
        <v>NATHALY ROSA DOMINGUEZ</v>
      </c>
      <c r="F545" s="56" t="str">
        <f>_xlfn.XLOOKUP(Tabla15[[#This Row],[cedula]],Tabla8[Numero Documento],Tabla8[Cargo])</f>
        <v>SECRETARIA</v>
      </c>
      <c r="G545" s="56" t="str">
        <f>_xlfn.XLOOKUP(Tabla15[[#This Row],[cedula]],Tabla8[Numero Documento],Tabla8[Lugar de Funciones])</f>
        <v>DEPARTAMENTO DE COOPERACION INTERNACIONAL</v>
      </c>
      <c r="H545" s="107" t="s">
        <v>11</v>
      </c>
      <c r="I545" s="78" t="str">
        <f>_xlfn.XLOOKUP(Tabla15[[#This Row],[cedula]],TCARRERA[CEDULA],TCARRERA[CATEGORIA DEL SERVIDOR],0)</f>
        <v>CARRERA ADMINISTRATIVA</v>
      </c>
      <c r="J5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6" t="str">
        <f>IF(ISTEXT(Tabla15[[#This Row],[CARRERA]]),Tabla15[[#This Row],[CARRERA]],Tabla15[[#This Row],[STATUS_01]])</f>
        <v>CARRERA ADMINISTRATIVA</v>
      </c>
      <c r="L545" s="72">
        <v>45000</v>
      </c>
      <c r="M545" s="76">
        <v>0</v>
      </c>
      <c r="N545" s="75">
        <v>1368</v>
      </c>
      <c r="O545" s="75">
        <v>1291.5</v>
      </c>
      <c r="P545" s="33">
        <f>Tabla15[[#This Row],[sbruto]]-Tabla15[[#This Row],[ISR]]-Tabla15[[#This Row],[SFS]]-Tabla15[[#This Row],[AFP]]-Tabla15[[#This Row],[sneto]]</f>
        <v>3102.4499999999971</v>
      </c>
      <c r="Q545" s="33">
        <v>39238.050000000003</v>
      </c>
      <c r="R545" s="56" t="str">
        <f>_xlfn.XLOOKUP(Tabla15[[#This Row],[cedula]],Tabla8[Numero Documento],Tabla8[Gen])</f>
        <v>F</v>
      </c>
      <c r="S545" s="56" t="str">
        <f>_xlfn.XLOOKUP(Tabla15[[#This Row],[cedula]],Tabla8[Numero Documento],Tabla8[Lugar Funciones Codigo])</f>
        <v>01.83.00.10.00.03</v>
      </c>
      <c r="T545">
        <v>274</v>
      </c>
    </row>
    <row r="546" spans="1:20" hidden="1">
      <c r="A546" s="56" t="s">
        <v>3120</v>
      </c>
      <c r="B546" s="56" t="s">
        <v>1154</v>
      </c>
      <c r="C546" s="56" t="s">
        <v>2552</v>
      </c>
      <c r="D546" s="56" t="str">
        <f>Tabla15[[#This Row],[cedula]]&amp;Tabla15[[#This Row],[prog]]&amp;LEFT(Tabla15[[#This Row],[TIPO]],3)</f>
        <v>2230024512701SUP</v>
      </c>
      <c r="E546" s="56" t="str">
        <f>_xlfn.XLOOKUP(Tabla15[[#This Row],[cedula]],Tabla8[Numero Documento],Tabla8[Empleado])</f>
        <v>NATHALY ROSA DOMINGUEZ</v>
      </c>
      <c r="F546" s="56" t="str">
        <f>_xlfn.XLOOKUP(Tabla15[[#This Row],[cedula]],Tabla8[Numero Documento],Tabla8[Cargo])</f>
        <v>SECRETARIA</v>
      </c>
      <c r="G546" s="56" t="str">
        <f>_xlfn.XLOOKUP(Tabla15[[#This Row],[cedula]],Tabla8[Numero Documento],Tabla8[Lugar de Funciones])</f>
        <v>DEPARTAMENTO DE COOPERACION INTERNACIONAL</v>
      </c>
      <c r="H546" s="107" t="s">
        <v>2831</v>
      </c>
      <c r="I546" s="78" t="str">
        <f>_xlfn.XLOOKUP(Tabla15[[#This Row],[cedula]],TCARRERA[CEDULA],TCARRERA[CATEGORIA DEL SERVIDOR],0)</f>
        <v>CARRERA ADMINISTRATIVA</v>
      </c>
      <c r="J54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56" t="str">
        <f>IF(ISTEXT(Tabla15[[#This Row],[CARRERA]]),Tabla15[[#This Row],[CARRERA]],Tabla15[[#This Row],[STATUS_01]])</f>
        <v>CARRERA ADMINISTRATIVA</v>
      </c>
      <c r="L546" s="72">
        <v>25000</v>
      </c>
      <c r="M546" s="76">
        <v>4220.13</v>
      </c>
      <c r="N546" s="72">
        <v>717.5</v>
      </c>
      <c r="O546" s="72">
        <v>760</v>
      </c>
      <c r="P546" s="33">
        <f>Tabla15[[#This Row],[sbruto]]-Tabla15[[#This Row],[ISR]]-Tabla15[[#This Row],[SFS]]-Tabla15[[#This Row],[AFP]]-Tabla15[[#This Row],[sneto]]</f>
        <v>0</v>
      </c>
      <c r="Q546" s="33">
        <v>19302.37</v>
      </c>
      <c r="R546" s="56" t="str">
        <f>_xlfn.XLOOKUP(Tabla15[[#This Row],[cedula]],Tabla8[Numero Documento],Tabla8[Gen])</f>
        <v>F</v>
      </c>
      <c r="S546" s="56" t="str">
        <f>_xlfn.XLOOKUP(Tabla15[[#This Row],[cedula]],Tabla8[Numero Documento],Tabla8[Lugar Funciones Codigo])</f>
        <v>01.83.00.10.00.03</v>
      </c>
      <c r="T546">
        <v>768</v>
      </c>
    </row>
    <row r="547" spans="1:20" hidden="1">
      <c r="A547" s="56" t="s">
        <v>2521</v>
      </c>
      <c r="B547" s="56" t="s">
        <v>2292</v>
      </c>
      <c r="C547" s="56" t="s">
        <v>2552</v>
      </c>
      <c r="D547" s="56" t="str">
        <f>Tabla15[[#This Row],[cedula]]&amp;Tabla15[[#This Row],[prog]]&amp;LEFT(Tabla15[[#This Row],[TIPO]],3)</f>
        <v>0011832153801TEM</v>
      </c>
      <c r="E547" s="56" t="str">
        <f>_xlfn.XLOOKUP(Tabla15[[#This Row],[cedula]],Tabla8[Numero Documento],Tabla8[Empleado])</f>
        <v>CLARA ALTAGRACIA MERCADO</v>
      </c>
      <c r="F547" s="56" t="str">
        <f>_xlfn.XLOOKUP(Tabla15[[#This Row],[cedula]],Tabla8[Numero Documento],Tabla8[Cargo])</f>
        <v>ENCARGADO (A)</v>
      </c>
      <c r="G547" s="56" t="str">
        <f>_xlfn.XLOOKUP(Tabla15[[#This Row],[cedula]],Tabla8[Numero Documento],Tabla8[Lugar de Funciones])</f>
        <v>DEPARTAMENTO DE GESTION DE LA CALIDAD</v>
      </c>
      <c r="H547" s="107" t="s">
        <v>2743</v>
      </c>
      <c r="I547" s="78">
        <f>_xlfn.XLOOKUP(Tabla15[[#This Row],[cedula]],TCARRERA[CEDULA],TCARRERA[CATEGORIA DEL SERVIDOR],0)</f>
        <v>0</v>
      </c>
      <c r="J5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7" s="56" t="str">
        <f>IF(ISTEXT(Tabla15[[#This Row],[CARRERA]]),Tabla15[[#This Row],[CARRERA]],Tabla15[[#This Row],[STATUS_01]])</f>
        <v>TEMPORALES</v>
      </c>
      <c r="L547" s="72">
        <v>115000</v>
      </c>
      <c r="M547" s="73">
        <v>15633.74</v>
      </c>
      <c r="N547" s="72">
        <v>3496</v>
      </c>
      <c r="O547" s="72">
        <v>3300.5</v>
      </c>
      <c r="P547" s="33">
        <f>Tabla15[[#This Row],[sbruto]]-Tabla15[[#This Row],[ISR]]-Tabla15[[#This Row],[SFS]]-Tabla15[[#This Row],[AFP]]-Tabla15[[#This Row],[sneto]]</f>
        <v>25</v>
      </c>
      <c r="Q547" s="33">
        <v>92544.76</v>
      </c>
      <c r="R547" s="56" t="str">
        <f>_xlfn.XLOOKUP(Tabla15[[#This Row],[cedula]],Tabla8[Numero Documento],Tabla8[Gen])</f>
        <v>F</v>
      </c>
      <c r="S547" s="56" t="str">
        <f>_xlfn.XLOOKUP(Tabla15[[#This Row],[cedula]],Tabla8[Numero Documento],Tabla8[Lugar Funciones Codigo])</f>
        <v>01.83.00.10.00.04</v>
      </c>
      <c r="T547">
        <v>811</v>
      </c>
    </row>
    <row r="548" spans="1:20" hidden="1">
      <c r="A548" s="56" t="s">
        <v>2522</v>
      </c>
      <c r="B548" s="56" t="s">
        <v>1895</v>
      </c>
      <c r="C548" s="56" t="s">
        <v>2552</v>
      </c>
      <c r="D548" s="56" t="str">
        <f>Tabla15[[#This Row],[cedula]]&amp;Tabla15[[#This Row],[prog]]&amp;LEFT(Tabla15[[#This Row],[TIPO]],3)</f>
        <v>0011271500801FIJ</v>
      </c>
      <c r="E548" s="56" t="str">
        <f>_xlfn.XLOOKUP(Tabla15[[#This Row],[cedula]],Tabla8[Numero Documento],Tabla8[Empleado])</f>
        <v>LIZA MARGARITA ALVAREZ BAEHR</v>
      </c>
      <c r="F548" s="56" t="str">
        <f>_xlfn.XLOOKUP(Tabla15[[#This Row],[cedula]],Tabla8[Numero Documento],Tabla8[Cargo])</f>
        <v>DIRECTOR (A)</v>
      </c>
      <c r="G548" s="56" t="str">
        <f>_xlfn.XLOOKUP(Tabla15[[#This Row],[cedula]],Tabla8[Numero Documento],Tabla8[Lugar de Funciones])</f>
        <v>DIRECCION DE RELACIONES INTERNACIONALES</v>
      </c>
      <c r="H548" s="107" t="s">
        <v>11</v>
      </c>
      <c r="I548" s="78">
        <f>_xlfn.XLOOKUP(Tabla15[[#This Row],[cedula]],TCARRERA[CEDULA],TCARRERA[CATEGORIA DEL SERVIDOR],0)</f>
        <v>0</v>
      </c>
      <c r="J5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6" t="str">
        <f>IF(ISTEXT(Tabla15[[#This Row],[CARRERA]]),Tabla15[[#This Row],[CARRERA]],Tabla15[[#This Row],[STATUS_01]])</f>
        <v>FIJO</v>
      </c>
      <c r="L548" s="72">
        <v>180000</v>
      </c>
      <c r="M548" s="76">
        <v>30923.37</v>
      </c>
      <c r="N548" s="75">
        <v>5472</v>
      </c>
      <c r="O548" s="75">
        <v>5166</v>
      </c>
      <c r="P548" s="33">
        <f>Tabla15[[#This Row],[sbruto]]-Tabla15[[#This Row],[ISR]]-Tabla15[[#This Row],[SFS]]-Tabla15[[#This Row],[AFP]]-Tabla15[[#This Row],[sneto]]</f>
        <v>25</v>
      </c>
      <c r="Q548" s="33">
        <v>138413.63</v>
      </c>
      <c r="R548" s="56" t="str">
        <f>_xlfn.XLOOKUP(Tabla15[[#This Row],[cedula]],Tabla8[Numero Documento],Tabla8[Gen])</f>
        <v>F</v>
      </c>
      <c r="S548" s="56" t="str">
        <f>_xlfn.XLOOKUP(Tabla15[[#This Row],[cedula]],Tabla8[Numero Documento],Tabla8[Lugar Funciones Codigo])</f>
        <v>01.83.00.13</v>
      </c>
      <c r="T548">
        <v>216</v>
      </c>
    </row>
    <row r="549" spans="1:20" hidden="1">
      <c r="A549" s="56" t="s">
        <v>2523</v>
      </c>
      <c r="B549" s="56" t="s">
        <v>2484</v>
      </c>
      <c r="C549" s="56" t="s">
        <v>2552</v>
      </c>
      <c r="D549" s="56" t="str">
        <f>Tabla15[[#This Row],[cedula]]&amp;Tabla15[[#This Row],[prog]]&amp;LEFT(Tabla15[[#This Row],[TIPO]],3)</f>
        <v>0011382125001SEG</v>
      </c>
      <c r="E549" s="56" t="str">
        <f>_xlfn.XLOOKUP(Tabla15[[#This Row],[cedula]],Tabla8[Numero Documento],Tabla8[Empleado])</f>
        <v>PEDRO TOMAS VASQUEZ MEDINA</v>
      </c>
      <c r="F549" s="56" t="str">
        <f>_xlfn.XLOOKUP(Tabla15[[#This Row],[cedula]],Tabla8[Numero Documento],Tabla8[Cargo])</f>
        <v>SEGURIDAD MILITAR</v>
      </c>
      <c r="G549" s="56" t="str">
        <f>_xlfn.XLOOKUP(Tabla15[[#This Row],[cedula]],Tabla8[Numero Documento],Tabla8[Lugar de Funciones])</f>
        <v>DIRECCION DE RELACIONES INTERNACIONALES</v>
      </c>
      <c r="H549" s="107" t="s">
        <v>244</v>
      </c>
      <c r="I549" s="78">
        <f>_xlfn.XLOOKUP(Tabla15[[#This Row],[cedula]],TCARRERA[CEDULA],TCARRERA[CATEGORIA DEL SERVIDOR],0)</f>
        <v>0</v>
      </c>
      <c r="J54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9" s="56" t="str">
        <f>IF(ISTEXT(Tabla15[[#This Row],[CARRERA]]),Tabla15[[#This Row],[CARRERA]],Tabla15[[#This Row],[STATUS_01]])</f>
        <v>SEGURIDAD</v>
      </c>
      <c r="L549" s="72">
        <v>100000</v>
      </c>
      <c r="M549" s="75">
        <v>13582.87</v>
      </c>
      <c r="N549" s="72">
        <v>0</v>
      </c>
      <c r="O549" s="72">
        <v>0</v>
      </c>
      <c r="P549" s="33">
        <f>Tabla15[[#This Row],[sbruto]]-Tabla15[[#This Row],[ISR]]-Tabla15[[#This Row],[SFS]]-Tabla15[[#This Row],[AFP]]-Tabla15[[#This Row],[sneto]]</f>
        <v>0</v>
      </c>
      <c r="Q549" s="33">
        <v>86417.13</v>
      </c>
      <c r="R549" s="56" t="str">
        <f>_xlfn.XLOOKUP(Tabla15[[#This Row],[cedula]],Tabla8[Numero Documento],Tabla8[Gen])</f>
        <v>M</v>
      </c>
      <c r="S549" s="56" t="str">
        <f>_xlfn.XLOOKUP(Tabla15[[#This Row],[cedula]],Tabla8[Numero Documento],Tabla8[Lugar Funciones Codigo])</f>
        <v>01.83.00.13</v>
      </c>
      <c r="T549">
        <v>1226</v>
      </c>
    </row>
    <row r="550" spans="1:20" hidden="1">
      <c r="A550" s="56" t="s">
        <v>2521</v>
      </c>
      <c r="B550" s="56" t="s">
        <v>2310</v>
      </c>
      <c r="C550" s="56" t="s">
        <v>2552</v>
      </c>
      <c r="D550" s="56" t="str">
        <f>Tabla15[[#This Row],[cedula]]&amp;Tabla15[[#This Row],[prog]]&amp;LEFT(Tabla15[[#This Row],[TIPO]],3)</f>
        <v>4020040221801TEM</v>
      </c>
      <c r="E550" s="56" t="str">
        <f>_xlfn.XLOOKUP(Tabla15[[#This Row],[cedula]],Tabla8[Numero Documento],Tabla8[Empleado])</f>
        <v>INDHIARA ADRIANNA HERRERA DEL ROSARIO</v>
      </c>
      <c r="F550" s="56" t="str">
        <f>_xlfn.XLOOKUP(Tabla15[[#This Row],[cedula]],Tabla8[Numero Documento],Tabla8[Cargo])</f>
        <v>COORDINADOR (A)</v>
      </c>
      <c r="G550" s="56" t="str">
        <f>_xlfn.XLOOKUP(Tabla15[[#This Row],[cedula]],Tabla8[Numero Documento],Tabla8[Lugar de Funciones])</f>
        <v>DIRECCION DE RELACIONES INTERNACIONALES</v>
      </c>
      <c r="H550" s="107" t="s">
        <v>2743</v>
      </c>
      <c r="I550" s="78">
        <f>_xlfn.XLOOKUP(Tabla15[[#This Row],[cedula]],TCARRERA[CEDULA],TCARRERA[CATEGORIA DEL SERVIDOR],0)</f>
        <v>0</v>
      </c>
      <c r="J5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6" t="str">
        <f>IF(ISTEXT(Tabla15[[#This Row],[CARRERA]]),Tabla15[[#This Row],[CARRERA]],Tabla15[[#This Row],[STATUS_01]])</f>
        <v>TEMPORALES</v>
      </c>
      <c r="L550" s="72">
        <v>90000</v>
      </c>
      <c r="M550" s="74">
        <v>9753.1200000000008</v>
      </c>
      <c r="N550" s="72">
        <v>2736</v>
      </c>
      <c r="O550" s="72">
        <v>2583</v>
      </c>
      <c r="P550" s="33">
        <f>Tabla15[[#This Row],[sbruto]]-Tabla15[[#This Row],[ISR]]-Tabla15[[#This Row],[SFS]]-Tabla15[[#This Row],[AFP]]-Tabla15[[#This Row],[sneto]]</f>
        <v>25</v>
      </c>
      <c r="Q550" s="33">
        <v>74902.880000000005</v>
      </c>
      <c r="R550" s="56" t="str">
        <f>_xlfn.XLOOKUP(Tabla15[[#This Row],[cedula]],Tabla8[Numero Documento],Tabla8[Gen])</f>
        <v>F</v>
      </c>
      <c r="S550" s="56" t="str">
        <f>_xlfn.XLOOKUP(Tabla15[[#This Row],[cedula]],Tabla8[Numero Documento],Tabla8[Lugar Funciones Codigo])</f>
        <v>01.83.00.13</v>
      </c>
      <c r="T550">
        <v>857</v>
      </c>
    </row>
    <row r="551" spans="1:20" hidden="1">
      <c r="A551" s="56" t="s">
        <v>2522</v>
      </c>
      <c r="B551" s="56" t="s">
        <v>1764</v>
      </c>
      <c r="C551" s="56" t="s">
        <v>2552</v>
      </c>
      <c r="D551" s="56" t="str">
        <f>Tabla15[[#This Row],[cedula]]&amp;Tabla15[[#This Row],[prog]]&amp;LEFT(Tabla15[[#This Row],[TIPO]],3)</f>
        <v>0010199400201FIJ</v>
      </c>
      <c r="E551" s="56" t="str">
        <f>_xlfn.XLOOKUP(Tabla15[[#This Row],[cedula]],Tabla8[Numero Documento],Tabla8[Empleado])</f>
        <v>ALTAGRACIA MILQUEYA SOTO SUAZO</v>
      </c>
      <c r="F551" s="56" t="str">
        <f>_xlfn.XLOOKUP(Tabla15[[#This Row],[cedula]],Tabla8[Numero Documento],Tabla8[Cargo])</f>
        <v>COORDINADOR (A)</v>
      </c>
      <c r="G551" s="56" t="str">
        <f>_xlfn.XLOOKUP(Tabla15[[#This Row],[cedula]],Tabla8[Numero Documento],Tabla8[Lugar de Funciones])</f>
        <v>DIRECCION DE RELACIONES INTERNACIONALES</v>
      </c>
      <c r="H551" s="107" t="s">
        <v>11</v>
      </c>
      <c r="I551" s="78">
        <f>_xlfn.XLOOKUP(Tabla15[[#This Row],[cedula]],TCARRERA[CEDULA],TCARRERA[CATEGORIA DEL SERVIDOR],0)</f>
        <v>0</v>
      </c>
      <c r="J5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6" t="str">
        <f>IF(ISTEXT(Tabla15[[#This Row],[CARRERA]]),Tabla15[[#This Row],[CARRERA]],Tabla15[[#This Row],[STATUS_01]])</f>
        <v>FIJO</v>
      </c>
      <c r="L551" s="72">
        <v>60000</v>
      </c>
      <c r="M551" s="72">
        <v>3171.19</v>
      </c>
      <c r="N551" s="72">
        <v>1824</v>
      </c>
      <c r="O551" s="72">
        <v>1722</v>
      </c>
      <c r="P551" s="33">
        <f>Tabla15[[#This Row],[sbruto]]-Tabla15[[#This Row],[ISR]]-Tabla15[[#This Row],[SFS]]-Tabla15[[#This Row],[AFP]]-Tabla15[[#This Row],[sneto]]</f>
        <v>3202.4499999999971</v>
      </c>
      <c r="Q551" s="33">
        <v>50080.36</v>
      </c>
      <c r="R551" s="56" t="str">
        <f>_xlfn.XLOOKUP(Tabla15[[#This Row],[cedula]],Tabla8[Numero Documento],Tabla8[Gen])</f>
        <v>F</v>
      </c>
      <c r="S551" s="56" t="str">
        <f>_xlfn.XLOOKUP(Tabla15[[#This Row],[cedula]],Tabla8[Numero Documento],Tabla8[Lugar Funciones Codigo])</f>
        <v>01.83.00.13</v>
      </c>
      <c r="T551">
        <v>14</v>
      </c>
    </row>
    <row r="552" spans="1:20" hidden="1">
      <c r="A552" s="56" t="s">
        <v>2522</v>
      </c>
      <c r="B552" s="56" t="s">
        <v>1883</v>
      </c>
      <c r="C552" s="56" t="s">
        <v>2556</v>
      </c>
      <c r="D552" s="56" t="str">
        <f>Tabla15[[#This Row],[cedula]]&amp;Tabla15[[#This Row],[prog]]&amp;LEFT(Tabla15[[#This Row],[TIPO]],3)</f>
        <v>0370073378913FIJ</v>
      </c>
      <c r="E552" s="56" t="str">
        <f>_xlfn.XLOOKUP(Tabla15[[#This Row],[cedula]],Tabla8[Numero Documento],Tabla8[Empleado])</f>
        <v>KAREN ALZALSIA ACOSTA RODRIGUEZ</v>
      </c>
      <c r="F552" s="56" t="str">
        <f>_xlfn.XLOOKUP(Tabla15[[#This Row],[cedula]],Tabla8[Numero Documento],Tabla8[Cargo])</f>
        <v>ANALISTA</v>
      </c>
      <c r="G552" s="56" t="str">
        <f>_xlfn.XLOOKUP(Tabla15[[#This Row],[cedula]],Tabla8[Numero Documento],Tabla8[Lugar de Funciones])</f>
        <v>DIRECCION DE RELACIONES INTERNACIONALES</v>
      </c>
      <c r="H552" s="107" t="s">
        <v>11</v>
      </c>
      <c r="I552" s="78">
        <f>_xlfn.XLOOKUP(Tabla15[[#This Row],[cedula]],TCARRERA[CEDULA],TCARRERA[CATEGORIA DEL SERVIDOR],0)</f>
        <v>0</v>
      </c>
      <c r="J5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6" t="str">
        <f>IF(ISTEXT(Tabla15[[#This Row],[CARRERA]]),Tabla15[[#This Row],[CARRERA]],Tabla15[[#This Row],[STATUS_01]])</f>
        <v>FIJO</v>
      </c>
      <c r="L552" s="72">
        <v>50000</v>
      </c>
      <c r="M552" s="72">
        <v>1617.38</v>
      </c>
      <c r="N552" s="72">
        <v>1520</v>
      </c>
      <c r="O552" s="72">
        <v>1435</v>
      </c>
      <c r="P552" s="33">
        <f>Tabla15[[#This Row],[sbruto]]-Tabla15[[#This Row],[ISR]]-Tabla15[[#This Row],[SFS]]-Tabla15[[#This Row],[AFP]]-Tabla15[[#This Row],[sneto]]</f>
        <v>2502.4500000000044</v>
      </c>
      <c r="Q552" s="33">
        <v>42925.17</v>
      </c>
      <c r="R552" s="56" t="str">
        <f>_xlfn.XLOOKUP(Tabla15[[#This Row],[cedula]],Tabla8[Numero Documento],Tabla8[Gen])</f>
        <v>F</v>
      </c>
      <c r="S552" s="56" t="str">
        <f>_xlfn.XLOOKUP(Tabla15[[#This Row],[cedula]],Tabla8[Numero Documento],Tabla8[Lugar Funciones Codigo])</f>
        <v>01.83.00.13</v>
      </c>
      <c r="T552">
        <v>638</v>
      </c>
    </row>
    <row r="553" spans="1:20" hidden="1">
      <c r="A553" s="56" t="s">
        <v>2522</v>
      </c>
      <c r="B553" s="56" t="s">
        <v>1844</v>
      </c>
      <c r="C553" s="56" t="s">
        <v>2552</v>
      </c>
      <c r="D553" s="56" t="str">
        <f>Tabla15[[#This Row],[cedula]]&amp;Tabla15[[#This Row],[prog]]&amp;LEFT(Tabla15[[#This Row],[TIPO]],3)</f>
        <v>0010043337401FIJ</v>
      </c>
      <c r="E553" s="56" t="str">
        <f>_xlfn.XLOOKUP(Tabla15[[#This Row],[cedula]],Tabla8[Numero Documento],Tabla8[Empleado])</f>
        <v>GRACITA FRANCISCO DE CEBALLOS</v>
      </c>
      <c r="F553" s="56" t="str">
        <f>_xlfn.XLOOKUP(Tabla15[[#This Row],[cedula]],Tabla8[Numero Documento],Tabla8[Cargo])</f>
        <v>DIRECTOR (A)</v>
      </c>
      <c r="G553" s="56" t="str">
        <f>_xlfn.XLOOKUP(Tabla15[[#This Row],[cedula]],Tabla8[Numero Documento],Tabla8[Lugar de Funciones])</f>
        <v>DIRECCION DE RECURSOS HUMANOS</v>
      </c>
      <c r="H553" s="107" t="s">
        <v>11</v>
      </c>
      <c r="I553" s="78">
        <f>_xlfn.XLOOKUP(Tabla15[[#This Row],[cedula]],TCARRERA[CEDULA],TCARRERA[CATEGORIA DEL SERVIDOR],0)</f>
        <v>0</v>
      </c>
      <c r="J5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6" t="str">
        <f>IF(ISTEXT(Tabla15[[#This Row],[CARRERA]]),Tabla15[[#This Row],[CARRERA]],Tabla15[[#This Row],[STATUS_01]])</f>
        <v>FIJO</v>
      </c>
      <c r="L553" s="72">
        <v>180000</v>
      </c>
      <c r="M553" s="73">
        <v>30923.37</v>
      </c>
      <c r="N553" s="72">
        <v>5472</v>
      </c>
      <c r="O553" s="72">
        <v>5166</v>
      </c>
      <c r="P553" s="33">
        <f>Tabla15[[#This Row],[sbruto]]-Tabla15[[#This Row],[ISR]]-Tabla15[[#This Row],[SFS]]-Tabla15[[#This Row],[AFP]]-Tabla15[[#This Row],[sneto]]</f>
        <v>2025</v>
      </c>
      <c r="Q553" s="33">
        <v>136413.63</v>
      </c>
      <c r="R553" s="56" t="str">
        <f>_xlfn.XLOOKUP(Tabla15[[#This Row],[cedula]],Tabla8[Numero Documento],Tabla8[Gen])</f>
        <v>F</v>
      </c>
      <c r="S553" s="56" t="str">
        <f>_xlfn.XLOOKUP(Tabla15[[#This Row],[cedula]],Tabla8[Numero Documento],Tabla8[Lugar Funciones Codigo])</f>
        <v>01.83.00.14</v>
      </c>
      <c r="T553">
        <v>138</v>
      </c>
    </row>
    <row r="554" spans="1:20" hidden="1">
      <c r="A554" s="56" t="s">
        <v>2521</v>
      </c>
      <c r="B554" s="56" t="s">
        <v>3271</v>
      </c>
      <c r="C554" s="56" t="s">
        <v>2552</v>
      </c>
      <c r="D554" s="56" t="str">
        <f>Tabla15[[#This Row],[cedula]]&amp;Tabla15[[#This Row],[prog]]&amp;LEFT(Tabla15[[#This Row],[TIPO]],3)</f>
        <v>0280039931901TEM</v>
      </c>
      <c r="E554" s="56" t="str">
        <f>_xlfn.XLOOKUP(Tabla15[[#This Row],[cedula]],Tabla8[Numero Documento],Tabla8[Empleado])</f>
        <v>MARILIN CORTORREAL RODRIGUEZ</v>
      </c>
      <c r="F554" s="56" t="str">
        <f>_xlfn.XLOOKUP(Tabla15[[#This Row],[cedula]],Tabla8[Numero Documento],Tabla8[Cargo])</f>
        <v>DIRECTOR (A)</v>
      </c>
      <c r="G554" s="56" t="str">
        <f>_xlfn.XLOOKUP(Tabla15[[#This Row],[cedula]],Tabla8[Numero Documento],Tabla8[Lugar de Funciones])</f>
        <v>DIRECCION DE RECURSOS HUMANOS</v>
      </c>
      <c r="H554" s="107" t="s">
        <v>2743</v>
      </c>
      <c r="I554" s="78">
        <f>_xlfn.XLOOKUP(Tabla15[[#This Row],[cedula]],TCARRERA[CEDULA],TCARRERA[CATEGORIA DEL SERVIDOR],0)</f>
        <v>0</v>
      </c>
      <c r="J5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4" s="56" t="str">
        <f>IF(ISTEXT(Tabla15[[#This Row],[CARRERA]]),Tabla15[[#This Row],[CARRERA]],Tabla15[[#This Row],[STATUS_01]])</f>
        <v>TEMPORALES</v>
      </c>
      <c r="L554" s="72">
        <v>180000</v>
      </c>
      <c r="M554" s="76">
        <v>30923.37</v>
      </c>
      <c r="N554" s="72">
        <v>5472</v>
      </c>
      <c r="O554" s="72">
        <v>5166</v>
      </c>
      <c r="P554" s="33">
        <f>Tabla15[[#This Row],[sbruto]]-Tabla15[[#This Row],[ISR]]-Tabla15[[#This Row],[SFS]]-Tabla15[[#This Row],[AFP]]-Tabla15[[#This Row],[sneto]]</f>
        <v>25</v>
      </c>
      <c r="Q554" s="33">
        <v>138413.63</v>
      </c>
      <c r="R554" s="56" t="str">
        <f>_xlfn.XLOOKUP(Tabla15[[#This Row],[cedula]],Tabla8[Numero Documento],Tabla8[Gen])</f>
        <v>F</v>
      </c>
      <c r="S554" s="56" t="str">
        <f>_xlfn.XLOOKUP(Tabla15[[#This Row],[cedula]],Tabla8[Numero Documento],Tabla8[Lugar Funciones Codigo])</f>
        <v>01.83.00.14</v>
      </c>
      <c r="T554">
        <v>937</v>
      </c>
    </row>
    <row r="555" spans="1:20" hidden="1">
      <c r="A555" s="56" t="s">
        <v>2522</v>
      </c>
      <c r="B555" s="56" t="s">
        <v>1766</v>
      </c>
      <c r="C555" s="56" t="s">
        <v>2552</v>
      </c>
      <c r="D555" s="56" t="str">
        <f>Tabla15[[#This Row],[cedula]]&amp;Tabla15[[#This Row],[prog]]&amp;LEFT(Tabla15[[#This Row],[TIPO]],3)</f>
        <v>2230126547001FIJ</v>
      </c>
      <c r="E555" s="56" t="str">
        <f>_xlfn.XLOOKUP(Tabla15[[#This Row],[cedula]],Tabla8[Numero Documento],Tabla8[Empleado])</f>
        <v>ANA IZABEL SANTANA VALDEZ</v>
      </c>
      <c r="F555" s="56" t="str">
        <f>_xlfn.XLOOKUP(Tabla15[[#This Row],[cedula]],Tabla8[Numero Documento],Tabla8[Cargo])</f>
        <v>ANALISTA</v>
      </c>
      <c r="G555" s="56" t="str">
        <f>_xlfn.XLOOKUP(Tabla15[[#This Row],[cedula]],Tabla8[Numero Documento],Tabla8[Lugar de Funciones])</f>
        <v>DIRECCION DE RECURSOS HUMANOS</v>
      </c>
      <c r="H555" s="107" t="s">
        <v>11</v>
      </c>
      <c r="I555" s="78">
        <f>_xlfn.XLOOKUP(Tabla15[[#This Row],[cedula]],TCARRERA[CEDULA],TCARRERA[CATEGORIA DEL SERVIDOR],0)</f>
        <v>0</v>
      </c>
      <c r="J5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6" t="str">
        <f>IF(ISTEXT(Tabla15[[#This Row],[CARRERA]]),Tabla15[[#This Row],[CARRERA]],Tabla15[[#This Row],[STATUS_01]])</f>
        <v>FIJO</v>
      </c>
      <c r="L555" s="72">
        <v>75000</v>
      </c>
      <c r="M555" s="76">
        <v>5678.4</v>
      </c>
      <c r="N555" s="72">
        <v>2280</v>
      </c>
      <c r="O555" s="72">
        <v>2152.5</v>
      </c>
      <c r="P555" s="33">
        <f>Tabla15[[#This Row],[sbruto]]-Tabla15[[#This Row],[ISR]]-Tabla15[[#This Row],[SFS]]-Tabla15[[#This Row],[AFP]]-Tabla15[[#This Row],[sneto]]</f>
        <v>11087.900000000009</v>
      </c>
      <c r="Q555" s="33">
        <v>53801.2</v>
      </c>
      <c r="R555" s="56" t="str">
        <f>_xlfn.XLOOKUP(Tabla15[[#This Row],[cedula]],Tabla8[Numero Documento],Tabla8[Gen])</f>
        <v>F</v>
      </c>
      <c r="S555" s="56" t="str">
        <f>_xlfn.XLOOKUP(Tabla15[[#This Row],[cedula]],Tabla8[Numero Documento],Tabla8[Lugar Funciones Codigo])</f>
        <v>01.83.00.14</v>
      </c>
      <c r="T555">
        <v>20</v>
      </c>
    </row>
    <row r="556" spans="1:20" hidden="1">
      <c r="A556" s="56" t="s">
        <v>2521</v>
      </c>
      <c r="B556" s="56" t="s">
        <v>2330</v>
      </c>
      <c r="C556" s="56" t="s">
        <v>2552</v>
      </c>
      <c r="D556" s="56" t="str">
        <f>Tabla15[[#This Row],[cedula]]&amp;Tabla15[[#This Row],[prog]]&amp;LEFT(Tabla15[[#This Row],[TIPO]],3)</f>
        <v>0790015470401TEM</v>
      </c>
      <c r="E556" s="56" t="str">
        <f>_xlfn.XLOOKUP(Tabla15[[#This Row],[cedula]],Tabla8[Numero Documento],Tabla8[Empleado])</f>
        <v>KENDRA LINETTE GERONIMO RAMIREZ</v>
      </c>
      <c r="F556" s="56" t="str">
        <f>_xlfn.XLOOKUP(Tabla15[[#This Row],[cedula]],Tabla8[Numero Documento],Tabla8[Cargo])</f>
        <v>ANALISTA DE RECURSOS HUMANOS</v>
      </c>
      <c r="G556" s="56" t="str">
        <f>_xlfn.XLOOKUP(Tabla15[[#This Row],[cedula]],Tabla8[Numero Documento],Tabla8[Lugar de Funciones])</f>
        <v>DIRECCION DE RECURSOS HUMANOS</v>
      </c>
      <c r="H556" s="107" t="s">
        <v>2743</v>
      </c>
      <c r="I556" s="78">
        <f>_xlfn.XLOOKUP(Tabla15[[#This Row],[cedula]],TCARRERA[CEDULA],TCARRERA[CATEGORIA DEL SERVIDOR],0)</f>
        <v>0</v>
      </c>
      <c r="J5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6" t="str">
        <f>IF(ISTEXT(Tabla15[[#This Row],[CARRERA]]),Tabla15[[#This Row],[CARRERA]],Tabla15[[#This Row],[STATUS_01]])</f>
        <v>TEMPORALES</v>
      </c>
      <c r="L556" s="72">
        <v>70000</v>
      </c>
      <c r="M556" s="76">
        <v>5368.48</v>
      </c>
      <c r="N556" s="72">
        <v>2128</v>
      </c>
      <c r="O556" s="72">
        <v>2009</v>
      </c>
      <c r="P556" s="33">
        <f>Tabla15[[#This Row],[sbruto]]-Tabla15[[#This Row],[ISR]]-Tabla15[[#This Row],[SFS]]-Tabla15[[#This Row],[AFP]]-Tabla15[[#This Row],[sneto]]</f>
        <v>25.000000000007276</v>
      </c>
      <c r="Q556" s="33">
        <v>60469.52</v>
      </c>
      <c r="R556" s="56" t="str">
        <f>_xlfn.XLOOKUP(Tabla15[[#This Row],[cedula]],Tabla8[Numero Documento],Tabla8[Gen])</f>
        <v>F</v>
      </c>
      <c r="S556" s="56" t="str">
        <f>_xlfn.XLOOKUP(Tabla15[[#This Row],[cedula]],Tabla8[Numero Documento],Tabla8[Lugar Funciones Codigo])</f>
        <v>01.83.00.14</v>
      </c>
      <c r="T556">
        <v>912</v>
      </c>
    </row>
    <row r="557" spans="1:20" hidden="1">
      <c r="A557" s="56" t="s">
        <v>2521</v>
      </c>
      <c r="B557" s="56" t="s">
        <v>2291</v>
      </c>
      <c r="C557" s="56" t="s">
        <v>2552</v>
      </c>
      <c r="D557" s="56" t="str">
        <f>Tabla15[[#This Row],[cedula]]&amp;Tabla15[[#This Row],[prog]]&amp;LEFT(Tabla15[[#This Row],[TIPO]],3)</f>
        <v>4022105438601TEM</v>
      </c>
      <c r="E557" s="56" t="str">
        <f>_xlfn.XLOOKUP(Tabla15[[#This Row],[cedula]],Tabla8[Numero Documento],Tabla8[Empleado])</f>
        <v>CINTHYA KRISMER BAUTISTA SANTANA</v>
      </c>
      <c r="F557" s="56" t="str">
        <f>_xlfn.XLOOKUP(Tabla15[[#This Row],[cedula]],Tabla8[Numero Documento],Tabla8[Cargo])</f>
        <v>ANALISTA DE RECURSOS HUMANOS</v>
      </c>
      <c r="G557" s="56" t="str">
        <f>_xlfn.XLOOKUP(Tabla15[[#This Row],[cedula]],Tabla8[Numero Documento],Tabla8[Lugar de Funciones])</f>
        <v>DIRECCION DE RECURSOS HUMANOS</v>
      </c>
      <c r="H557" s="107" t="s">
        <v>2743</v>
      </c>
      <c r="I557" s="78">
        <f>_xlfn.XLOOKUP(Tabla15[[#This Row],[cedula]],TCARRERA[CEDULA],TCARRERA[CATEGORIA DEL SERVIDOR],0)</f>
        <v>0</v>
      </c>
      <c r="J5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6" t="str">
        <f>IF(ISTEXT(Tabla15[[#This Row],[CARRERA]]),Tabla15[[#This Row],[CARRERA]],Tabla15[[#This Row],[STATUS_01]])</f>
        <v>TEMPORALES</v>
      </c>
      <c r="L557" s="72">
        <v>65000</v>
      </c>
      <c r="M557" s="73">
        <v>4427.58</v>
      </c>
      <c r="N557" s="72">
        <v>1976</v>
      </c>
      <c r="O557" s="72">
        <v>1865.5</v>
      </c>
      <c r="P557" s="33">
        <f>Tabla15[[#This Row],[sbruto]]-Tabla15[[#This Row],[ISR]]-Tabla15[[#This Row],[SFS]]-Tabla15[[#This Row],[AFP]]-Tabla15[[#This Row],[sneto]]</f>
        <v>25</v>
      </c>
      <c r="Q557" s="33">
        <v>56705.919999999998</v>
      </c>
      <c r="R557" s="56" t="str">
        <f>_xlfn.XLOOKUP(Tabla15[[#This Row],[cedula]],Tabla8[Numero Documento],Tabla8[Gen])</f>
        <v>F</v>
      </c>
      <c r="S557" s="56" t="str">
        <f>_xlfn.XLOOKUP(Tabla15[[#This Row],[cedula]],Tabla8[Numero Documento],Tabla8[Lugar Funciones Codigo])</f>
        <v>01.83.00.14</v>
      </c>
      <c r="T557">
        <v>810</v>
      </c>
    </row>
    <row r="558" spans="1:20" hidden="1">
      <c r="A558" s="56" t="s">
        <v>2522</v>
      </c>
      <c r="B558" s="56" t="s">
        <v>1862</v>
      </c>
      <c r="C558" s="56" t="s">
        <v>2552</v>
      </c>
      <c r="D558" s="56" t="str">
        <f>Tabla15[[#This Row],[cedula]]&amp;Tabla15[[#This Row],[prog]]&amp;LEFT(Tabla15[[#This Row],[TIPO]],3)</f>
        <v>4022064964001FIJ</v>
      </c>
      <c r="E558" s="56" t="str">
        <f>_xlfn.XLOOKUP(Tabla15[[#This Row],[cedula]],Tabla8[Numero Documento],Tabla8[Empleado])</f>
        <v>JONATHAN DE JESUS MORILLO PERDOMO</v>
      </c>
      <c r="F558" s="56" t="str">
        <f>_xlfn.XLOOKUP(Tabla15[[#This Row],[cedula]],Tabla8[Numero Documento],Tabla8[Cargo])</f>
        <v>ANALISTA</v>
      </c>
      <c r="G558" s="56" t="str">
        <f>_xlfn.XLOOKUP(Tabla15[[#This Row],[cedula]],Tabla8[Numero Documento],Tabla8[Lugar de Funciones])</f>
        <v>DIRECCION DE RECURSOS HUMANOS</v>
      </c>
      <c r="H558" s="107" t="s">
        <v>11</v>
      </c>
      <c r="I558" s="78">
        <f>_xlfn.XLOOKUP(Tabla15[[#This Row],[cedula]],TCARRERA[CEDULA],TCARRERA[CATEGORIA DEL SERVIDOR],0)</f>
        <v>0</v>
      </c>
      <c r="J5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6" t="str">
        <f>IF(ISTEXT(Tabla15[[#This Row],[CARRERA]]),Tabla15[[#This Row],[CARRERA]],Tabla15[[#This Row],[STATUS_01]])</f>
        <v>FIJO</v>
      </c>
      <c r="L558" s="72">
        <v>65000</v>
      </c>
      <c r="M558" s="75">
        <v>4427.58</v>
      </c>
      <c r="N558" s="75">
        <v>1976</v>
      </c>
      <c r="O558" s="75">
        <v>1865.5</v>
      </c>
      <c r="P558" s="33">
        <f>Tabla15[[#This Row],[sbruto]]-Tabla15[[#This Row],[ISR]]-Tabla15[[#This Row],[SFS]]-Tabla15[[#This Row],[AFP]]-Tabla15[[#This Row],[sneto]]</f>
        <v>1225</v>
      </c>
      <c r="Q558" s="33">
        <v>55505.919999999998</v>
      </c>
      <c r="R558" s="56" t="str">
        <f>_xlfn.XLOOKUP(Tabla15[[#This Row],[cedula]],Tabla8[Numero Documento],Tabla8[Gen])</f>
        <v>M</v>
      </c>
      <c r="S558" s="56" t="str">
        <f>_xlfn.XLOOKUP(Tabla15[[#This Row],[cedula]],Tabla8[Numero Documento],Tabla8[Lugar Funciones Codigo])</f>
        <v>01.83.00.14</v>
      </c>
      <c r="T558">
        <v>163</v>
      </c>
    </row>
    <row r="559" spans="1:20" hidden="1">
      <c r="A559" s="56" t="s">
        <v>2522</v>
      </c>
      <c r="B559" s="56" t="s">
        <v>1378</v>
      </c>
      <c r="C559" s="56" t="s">
        <v>2552</v>
      </c>
      <c r="D559" s="56" t="str">
        <f>Tabla15[[#This Row],[cedula]]&amp;Tabla15[[#This Row],[prog]]&amp;LEFT(Tabla15[[#This Row],[TIPO]],3)</f>
        <v>0011746485901FIJ</v>
      </c>
      <c r="E559" s="56" t="str">
        <f>_xlfn.XLOOKUP(Tabla15[[#This Row],[cedula]],Tabla8[Numero Documento],Tabla8[Empleado])</f>
        <v>LENIN BOLIVAR MONTERO SOLANO</v>
      </c>
      <c r="F559" s="56" t="str">
        <f>_xlfn.XLOOKUP(Tabla15[[#This Row],[cedula]],Tabla8[Numero Documento],Tabla8[Cargo])</f>
        <v>ANALISTA DE RECURSOS HUMANOS</v>
      </c>
      <c r="G559" s="56" t="str">
        <f>_xlfn.XLOOKUP(Tabla15[[#This Row],[cedula]],Tabla8[Numero Documento],Tabla8[Lugar de Funciones])</f>
        <v>DIRECCION DE RECURSOS HUMANOS</v>
      </c>
      <c r="H559" s="107" t="s">
        <v>11</v>
      </c>
      <c r="I559" s="78" t="str">
        <f>_xlfn.XLOOKUP(Tabla15[[#This Row],[cedula]],TCARRERA[CEDULA],TCARRERA[CATEGORIA DEL SERVIDOR],0)</f>
        <v>CARRERA ADMINISTRATIVA</v>
      </c>
      <c r="J5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6" t="str">
        <f>IF(ISTEXT(Tabla15[[#This Row],[CARRERA]]),Tabla15[[#This Row],[CARRERA]],Tabla15[[#This Row],[STATUS_01]])</f>
        <v>CARRERA ADMINISTRATIVA</v>
      </c>
      <c r="L559" s="72">
        <v>65000</v>
      </c>
      <c r="M559" s="76">
        <v>4112.09</v>
      </c>
      <c r="N559" s="72">
        <v>1976</v>
      </c>
      <c r="O559" s="72">
        <v>1865.5</v>
      </c>
      <c r="P559" s="33">
        <f>Tabla15[[#This Row],[sbruto]]-Tabla15[[#This Row],[ISR]]-Tabla15[[#This Row],[SFS]]-Tabla15[[#This Row],[AFP]]-Tabla15[[#This Row],[sneto]]</f>
        <v>1602.4500000000044</v>
      </c>
      <c r="Q559" s="33">
        <v>55443.96</v>
      </c>
      <c r="R559" s="56" t="str">
        <f>_xlfn.XLOOKUP(Tabla15[[#This Row],[cedula]],Tabla8[Numero Documento],Tabla8[Gen])</f>
        <v>M</v>
      </c>
      <c r="S559" s="56" t="str">
        <f>_xlfn.XLOOKUP(Tabla15[[#This Row],[cedula]],Tabla8[Numero Documento],Tabla8[Lugar Funciones Codigo])</f>
        <v>01.83.00.14</v>
      </c>
      <c r="T559">
        <v>207</v>
      </c>
    </row>
    <row r="560" spans="1:20" hidden="1">
      <c r="A560" s="56" t="s">
        <v>2522</v>
      </c>
      <c r="B560" s="56" t="s">
        <v>1758</v>
      </c>
      <c r="C560" s="56" t="s">
        <v>2552</v>
      </c>
      <c r="D560" s="56" t="str">
        <f>Tabla15[[#This Row],[cedula]]&amp;Tabla15[[#This Row],[prog]]&amp;LEFT(Tabla15[[#This Row],[TIPO]],3)</f>
        <v>2290012573701FIJ</v>
      </c>
      <c r="E560" s="56" t="str">
        <f>_xlfn.XLOOKUP(Tabla15[[#This Row],[cedula]],Tabla8[Numero Documento],Tabla8[Empleado])</f>
        <v>ALBA KATHERIN MEDRANO RIVERA</v>
      </c>
      <c r="F560" s="56" t="str">
        <f>_xlfn.XLOOKUP(Tabla15[[#This Row],[cedula]],Tabla8[Numero Documento],Tabla8[Cargo])</f>
        <v>ANALISTA</v>
      </c>
      <c r="G560" s="56" t="str">
        <f>_xlfn.XLOOKUP(Tabla15[[#This Row],[cedula]],Tabla8[Numero Documento],Tabla8[Lugar de Funciones])</f>
        <v>DIRECCION DE RECURSOS HUMANOS</v>
      </c>
      <c r="H560" s="107" t="s">
        <v>11</v>
      </c>
      <c r="I560" s="78">
        <f>_xlfn.XLOOKUP(Tabla15[[#This Row],[cedula]],TCARRERA[CEDULA],TCARRERA[CATEGORIA DEL SERVIDOR],0)</f>
        <v>0</v>
      </c>
      <c r="J5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6" t="str">
        <f>IF(ISTEXT(Tabla15[[#This Row],[CARRERA]]),Tabla15[[#This Row],[CARRERA]],Tabla15[[#This Row],[STATUS_01]])</f>
        <v>FIJO</v>
      </c>
      <c r="L560" s="72">
        <v>60000</v>
      </c>
      <c r="M560" s="76">
        <v>3486.68</v>
      </c>
      <c r="N560" s="72">
        <v>1824</v>
      </c>
      <c r="O560" s="72">
        <v>1722</v>
      </c>
      <c r="P560" s="33">
        <f>Tabla15[[#This Row],[sbruto]]-Tabla15[[#This Row],[ISR]]-Tabla15[[#This Row],[SFS]]-Tabla15[[#This Row],[AFP]]-Tabla15[[#This Row],[sneto]]</f>
        <v>7616.57</v>
      </c>
      <c r="Q560" s="33">
        <v>45350.75</v>
      </c>
      <c r="R560" s="56" t="str">
        <f>_xlfn.XLOOKUP(Tabla15[[#This Row],[cedula]],Tabla8[Numero Documento],Tabla8[Gen])</f>
        <v>F</v>
      </c>
      <c r="S560" s="56" t="str">
        <f>_xlfn.XLOOKUP(Tabla15[[#This Row],[cedula]],Tabla8[Numero Documento],Tabla8[Lugar Funciones Codigo])</f>
        <v>01.83.00.14</v>
      </c>
      <c r="T560">
        <v>8</v>
      </c>
    </row>
    <row r="561" spans="1:20" hidden="1">
      <c r="A561" s="56" t="s">
        <v>2522</v>
      </c>
      <c r="B561" s="56" t="s">
        <v>1931</v>
      </c>
      <c r="C561" s="56" t="s">
        <v>2552</v>
      </c>
      <c r="D561" s="56" t="str">
        <f>Tabla15[[#This Row],[cedula]]&amp;Tabla15[[#This Row],[prog]]&amp;LEFT(Tabla15[[#This Row],[TIPO]],3)</f>
        <v>4022028661701FIJ</v>
      </c>
      <c r="E561" s="56" t="str">
        <f>_xlfn.XLOOKUP(Tabla15[[#This Row],[cedula]],Tabla8[Numero Documento],Tabla8[Empleado])</f>
        <v>OMAR RAFAEL TAVERAS PANTALEON</v>
      </c>
      <c r="F561" s="56" t="str">
        <f>_xlfn.XLOOKUP(Tabla15[[#This Row],[cedula]],Tabla8[Numero Documento],Tabla8[Cargo])</f>
        <v>MEDICO OCUPACIONAL</v>
      </c>
      <c r="G561" s="56" t="str">
        <f>_xlfn.XLOOKUP(Tabla15[[#This Row],[cedula]],Tabla8[Numero Documento],Tabla8[Lugar de Funciones])</f>
        <v>DIRECCION DE RECURSOS HUMANOS</v>
      </c>
      <c r="H561" s="107" t="s">
        <v>11</v>
      </c>
      <c r="I561" s="78">
        <f>_xlfn.XLOOKUP(Tabla15[[#This Row],[cedula]],TCARRERA[CEDULA],TCARRERA[CATEGORIA DEL SERVIDOR],0)</f>
        <v>0</v>
      </c>
      <c r="J5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6" t="str">
        <f>IF(ISTEXT(Tabla15[[#This Row],[CARRERA]]),Tabla15[[#This Row],[CARRERA]],Tabla15[[#This Row],[STATUS_01]])</f>
        <v>FIJO</v>
      </c>
      <c r="L561" s="72">
        <v>60000</v>
      </c>
      <c r="M561" s="73">
        <v>3486.68</v>
      </c>
      <c r="N561" s="72">
        <v>1824</v>
      </c>
      <c r="O561" s="72">
        <v>1722</v>
      </c>
      <c r="P561" s="33">
        <f>Tabla15[[#This Row],[sbruto]]-Tabla15[[#This Row],[ISR]]-Tabla15[[#This Row],[SFS]]-Tabla15[[#This Row],[AFP]]-Tabla15[[#This Row],[sneto]]</f>
        <v>25</v>
      </c>
      <c r="Q561" s="33">
        <v>52942.32</v>
      </c>
      <c r="R561" s="56" t="str">
        <f>_xlfn.XLOOKUP(Tabla15[[#This Row],[cedula]],Tabla8[Numero Documento],Tabla8[Gen])</f>
        <v>M</v>
      </c>
      <c r="S561" s="56" t="str">
        <f>_xlfn.XLOOKUP(Tabla15[[#This Row],[cedula]],Tabla8[Numero Documento],Tabla8[Lugar Funciones Codigo])</f>
        <v>01.83.00.14</v>
      </c>
      <c r="T561">
        <v>283</v>
      </c>
    </row>
    <row r="562" spans="1:20" hidden="1">
      <c r="A562" s="56" t="s">
        <v>2521</v>
      </c>
      <c r="B562" s="56" t="s">
        <v>2360</v>
      </c>
      <c r="C562" s="56" t="s">
        <v>2552</v>
      </c>
      <c r="D562" s="56" t="str">
        <f>Tabla15[[#This Row],[cedula]]&amp;Tabla15[[#This Row],[prog]]&amp;LEFT(Tabla15[[#This Row],[TIPO]],3)</f>
        <v>4022204719901TEM</v>
      </c>
      <c r="E562" s="56" t="str">
        <f>_xlfn.XLOOKUP(Tabla15[[#This Row],[cedula]],Tabla8[Numero Documento],Tabla8[Empleado])</f>
        <v>PRISCI DELICIA PUJOLS MEJIA</v>
      </c>
      <c r="F562" s="56" t="str">
        <f>_xlfn.XLOOKUP(Tabla15[[#This Row],[cedula]],Tabla8[Numero Documento],Tabla8[Cargo])</f>
        <v>ANALISTA DE RECURSOS HUMANOS</v>
      </c>
      <c r="G562" s="56" t="str">
        <f>_xlfn.XLOOKUP(Tabla15[[#This Row],[cedula]],Tabla8[Numero Documento],Tabla8[Lugar de Funciones])</f>
        <v>DIRECCION DE RECURSOS HUMANOS</v>
      </c>
      <c r="H562" s="107" t="s">
        <v>2743</v>
      </c>
      <c r="I562" s="78">
        <f>_xlfn.XLOOKUP(Tabla15[[#This Row],[cedula]],TCARRERA[CEDULA],TCARRERA[CATEGORIA DEL SERVIDOR],0)</f>
        <v>0</v>
      </c>
      <c r="J5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6" t="str">
        <f>IF(ISTEXT(Tabla15[[#This Row],[CARRERA]]),Tabla15[[#This Row],[CARRERA]],Tabla15[[#This Row],[STATUS_01]])</f>
        <v>TEMPORALES</v>
      </c>
      <c r="L562" s="72">
        <v>60000</v>
      </c>
      <c r="M562" s="76">
        <v>2855.7</v>
      </c>
      <c r="N562" s="72">
        <v>1824</v>
      </c>
      <c r="O562" s="72">
        <v>1722</v>
      </c>
      <c r="P562" s="33">
        <f>Tabla15[[#This Row],[sbruto]]-Tabla15[[#This Row],[ISR]]-Tabla15[[#This Row],[SFS]]-Tabla15[[#This Row],[AFP]]-Tabla15[[#This Row],[sneto]]</f>
        <v>3179.9000000000015</v>
      </c>
      <c r="Q562" s="33">
        <v>50418.400000000001</v>
      </c>
      <c r="R562" s="56" t="str">
        <f>_xlfn.XLOOKUP(Tabla15[[#This Row],[cedula]],Tabla8[Numero Documento],Tabla8[Gen])</f>
        <v>F</v>
      </c>
      <c r="S562" s="56" t="str">
        <f>_xlfn.XLOOKUP(Tabla15[[#This Row],[cedula]],Tabla8[Numero Documento],Tabla8[Lugar Funciones Codigo])</f>
        <v>01.83.00.14</v>
      </c>
      <c r="T562">
        <v>972</v>
      </c>
    </row>
    <row r="563" spans="1:20" hidden="1">
      <c r="A563" s="56" t="s">
        <v>2521</v>
      </c>
      <c r="B563" s="56" t="s">
        <v>2356</v>
      </c>
      <c r="C563" s="56" t="s">
        <v>2552</v>
      </c>
      <c r="D563" s="56" t="str">
        <f>Tabla15[[#This Row],[cedula]]&amp;Tabla15[[#This Row],[prog]]&amp;LEFT(Tabla15[[#This Row],[TIPO]],3)</f>
        <v>4022426711801TEM</v>
      </c>
      <c r="E563" s="56" t="str">
        <f>_xlfn.XLOOKUP(Tabla15[[#This Row],[cedula]],Tabla8[Numero Documento],Tabla8[Empleado])</f>
        <v>PAMELLA ODILE DE LOS SANTOS GALAN</v>
      </c>
      <c r="F563" s="56" t="str">
        <f>_xlfn.XLOOKUP(Tabla15[[#This Row],[cedula]],Tabla8[Numero Documento],Tabla8[Cargo])</f>
        <v>ANALISTA DE RECURSOS HUMANOS</v>
      </c>
      <c r="G563" s="56" t="str">
        <f>_xlfn.XLOOKUP(Tabla15[[#This Row],[cedula]],Tabla8[Numero Documento],Tabla8[Lugar de Funciones])</f>
        <v>DIRECCION DE RECURSOS HUMANOS</v>
      </c>
      <c r="H563" s="107" t="s">
        <v>2743</v>
      </c>
      <c r="I563" s="78">
        <f>_xlfn.XLOOKUP(Tabla15[[#This Row],[cedula]],TCARRERA[CEDULA],TCARRERA[CATEGORIA DEL SERVIDOR],0)</f>
        <v>0</v>
      </c>
      <c r="J5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6" t="str">
        <f>IF(ISTEXT(Tabla15[[#This Row],[CARRERA]]),Tabla15[[#This Row],[CARRERA]],Tabla15[[#This Row],[STATUS_01]])</f>
        <v>TEMPORALES</v>
      </c>
      <c r="L563" s="72">
        <v>50000</v>
      </c>
      <c r="M563" s="76">
        <v>1854</v>
      </c>
      <c r="N563" s="72">
        <v>1520</v>
      </c>
      <c r="O563" s="72">
        <v>1435</v>
      </c>
      <c r="P563" s="33">
        <f>Tabla15[[#This Row],[sbruto]]-Tabla15[[#This Row],[ISR]]-Tabla15[[#This Row],[SFS]]-Tabla15[[#This Row],[AFP]]-Tabla15[[#This Row],[sneto]]</f>
        <v>25</v>
      </c>
      <c r="Q563" s="33">
        <v>45166</v>
      </c>
      <c r="R563" s="56" t="str">
        <f>_xlfn.XLOOKUP(Tabla15[[#This Row],[cedula]],Tabla8[Numero Documento],Tabla8[Gen])</f>
        <v>F</v>
      </c>
      <c r="S563" s="56" t="str">
        <f>_xlfn.XLOOKUP(Tabla15[[#This Row],[cedula]],Tabla8[Numero Documento],Tabla8[Lugar Funciones Codigo])</f>
        <v>01.83.00.14</v>
      </c>
      <c r="T563">
        <v>969</v>
      </c>
    </row>
    <row r="564" spans="1:20" hidden="1">
      <c r="A564" s="56" t="s">
        <v>2521</v>
      </c>
      <c r="B564" s="56" t="s">
        <v>2566</v>
      </c>
      <c r="C564" s="56" t="s">
        <v>2552</v>
      </c>
      <c r="D564" s="56" t="str">
        <f>Tabla15[[#This Row],[cedula]]&amp;Tabla15[[#This Row],[prog]]&amp;LEFT(Tabla15[[#This Row],[TIPO]],3)</f>
        <v>4022259054501TEM</v>
      </c>
      <c r="E564" s="56" t="str">
        <f>_xlfn.XLOOKUP(Tabla15[[#This Row],[cedula]],Tabla8[Numero Documento],Tabla8[Empleado])</f>
        <v>WILLIAM SUBERVI FRANCO</v>
      </c>
      <c r="F564" s="56" t="str">
        <f>_xlfn.XLOOKUP(Tabla15[[#This Row],[cedula]],Tabla8[Numero Documento],Tabla8[Cargo])</f>
        <v>TECNICO DE RECURSOS HUMANOS</v>
      </c>
      <c r="G564" s="56" t="str">
        <f>_xlfn.XLOOKUP(Tabla15[[#This Row],[cedula]],Tabla8[Numero Documento],Tabla8[Lugar de Funciones])</f>
        <v>DIRECCION DE RECURSOS HUMANOS</v>
      </c>
      <c r="H564" s="107" t="s">
        <v>2743</v>
      </c>
      <c r="I564" s="78">
        <f>_xlfn.XLOOKUP(Tabla15[[#This Row],[cedula]],TCARRERA[CEDULA],TCARRERA[CATEGORIA DEL SERVIDOR],0)</f>
        <v>0</v>
      </c>
      <c r="J5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4" s="56" t="str">
        <f>IF(ISTEXT(Tabla15[[#This Row],[CARRERA]]),Tabla15[[#This Row],[CARRERA]],Tabla15[[#This Row],[STATUS_01]])</f>
        <v>TEMPORALES</v>
      </c>
      <c r="L564" s="72">
        <v>36000</v>
      </c>
      <c r="M564" s="74">
        <v>0</v>
      </c>
      <c r="N564" s="72">
        <v>1094.4000000000001</v>
      </c>
      <c r="O564" s="72">
        <v>1033.2</v>
      </c>
      <c r="P564" s="33">
        <f>Tabla15[[#This Row],[sbruto]]-Tabla15[[#This Row],[ISR]]-Tabla15[[#This Row],[SFS]]-Tabla15[[#This Row],[AFP]]-Tabla15[[#This Row],[sneto]]</f>
        <v>25</v>
      </c>
      <c r="Q564" s="33">
        <v>33847.4</v>
      </c>
      <c r="R564" s="56" t="str">
        <f>_xlfn.XLOOKUP(Tabla15[[#This Row],[cedula]],Tabla8[Numero Documento],Tabla8[Gen])</f>
        <v>M</v>
      </c>
      <c r="S564" s="56" t="str">
        <f>_xlfn.XLOOKUP(Tabla15[[#This Row],[cedula]],Tabla8[Numero Documento],Tabla8[Lugar Funciones Codigo])</f>
        <v>01.83.00.14</v>
      </c>
      <c r="T564">
        <v>1029</v>
      </c>
    </row>
    <row r="565" spans="1:20" hidden="1">
      <c r="A565" s="56" t="s">
        <v>2522</v>
      </c>
      <c r="B565" s="56" t="s">
        <v>1107</v>
      </c>
      <c r="C565" s="56" t="s">
        <v>2552</v>
      </c>
      <c r="D565" s="56" t="str">
        <f>Tabla15[[#This Row],[cedula]]&amp;Tabla15[[#This Row],[prog]]&amp;LEFT(Tabla15[[#This Row],[TIPO]],3)</f>
        <v>0011602482901FIJ</v>
      </c>
      <c r="E565" s="56" t="str">
        <f>_xlfn.XLOOKUP(Tabla15[[#This Row],[cedula]],Tabla8[Numero Documento],Tabla8[Empleado])</f>
        <v>DAYANA ALTAGRACIA MELLA HERNANDEZ</v>
      </c>
      <c r="F565" s="56" t="str">
        <f>_xlfn.XLOOKUP(Tabla15[[#This Row],[cedula]],Tabla8[Numero Documento],Tabla8[Cargo])</f>
        <v>SECRETARIA</v>
      </c>
      <c r="G565" s="56" t="str">
        <f>_xlfn.XLOOKUP(Tabla15[[#This Row],[cedula]],Tabla8[Numero Documento],Tabla8[Lugar de Funciones])</f>
        <v>DIRECCION DE RECURSOS HUMANOS</v>
      </c>
      <c r="H565" s="107" t="s">
        <v>11</v>
      </c>
      <c r="I565" s="78" t="str">
        <f>_xlfn.XLOOKUP(Tabla15[[#This Row],[cedula]],TCARRERA[CEDULA],TCARRERA[CATEGORIA DEL SERVIDOR],0)</f>
        <v>CARRERA ADMINISTRATIVA</v>
      </c>
      <c r="J56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5" s="56" t="str">
        <f>IF(ISTEXT(Tabla15[[#This Row],[CARRERA]]),Tabla15[[#This Row],[CARRERA]],Tabla15[[#This Row],[STATUS_01]])</f>
        <v>CARRERA ADMINISTRATIVA</v>
      </c>
      <c r="L565" s="72">
        <v>35000</v>
      </c>
      <c r="M565" s="76">
        <v>0</v>
      </c>
      <c r="N565" s="72">
        <v>1064</v>
      </c>
      <c r="O565" s="72">
        <v>1004.5</v>
      </c>
      <c r="P565" s="33">
        <f>Tabla15[[#This Row],[sbruto]]-Tabla15[[#This Row],[ISR]]-Tabla15[[#This Row],[SFS]]-Tabla15[[#This Row],[AFP]]-Tabla15[[#This Row],[sneto]]</f>
        <v>1521</v>
      </c>
      <c r="Q565" s="33">
        <v>31410.5</v>
      </c>
      <c r="R565" s="56" t="str">
        <f>_xlfn.XLOOKUP(Tabla15[[#This Row],[cedula]],Tabla8[Numero Documento],Tabla8[Gen])</f>
        <v>F</v>
      </c>
      <c r="S565" s="56" t="str">
        <f>_xlfn.XLOOKUP(Tabla15[[#This Row],[cedula]],Tabla8[Numero Documento],Tabla8[Lugar Funciones Codigo])</f>
        <v>01.83.00.14</v>
      </c>
      <c r="T565">
        <v>72</v>
      </c>
    </row>
    <row r="566" spans="1:20" hidden="1">
      <c r="A566" s="56" t="s">
        <v>2522</v>
      </c>
      <c r="B566" s="56" t="s">
        <v>1991</v>
      </c>
      <c r="C566" s="56" t="s">
        <v>2552</v>
      </c>
      <c r="D566" s="56" t="str">
        <f>Tabla15[[#This Row],[cedula]]&amp;Tabla15[[#This Row],[prog]]&amp;LEFT(Tabla15[[#This Row],[TIPO]],3)</f>
        <v>4021316944001FIJ</v>
      </c>
      <c r="E566" s="56" t="str">
        <f>_xlfn.XLOOKUP(Tabla15[[#This Row],[cedula]],Tabla8[Numero Documento],Tabla8[Empleado])</f>
        <v>WANDER RAMON PEREZ HERNANDEZ</v>
      </c>
      <c r="F566" s="56" t="str">
        <f>_xlfn.XLOOKUP(Tabla15[[#This Row],[cedula]],Tabla8[Numero Documento],Tabla8[Cargo])</f>
        <v>AUXILIAR ADMINISTRATIVO (A)</v>
      </c>
      <c r="G566" s="56" t="str">
        <f>_xlfn.XLOOKUP(Tabla15[[#This Row],[cedula]],Tabla8[Numero Documento],Tabla8[Lugar de Funciones])</f>
        <v>DIRECCION DE RECURSOS HUMANOS</v>
      </c>
      <c r="H566" s="107" t="s">
        <v>11</v>
      </c>
      <c r="I566" s="78">
        <f>_xlfn.XLOOKUP(Tabla15[[#This Row],[cedula]],TCARRERA[CEDULA],TCARRERA[CATEGORIA DEL SERVIDOR],0)</f>
        <v>0</v>
      </c>
      <c r="J5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6" s="56" t="str">
        <f>IF(ISTEXT(Tabla15[[#This Row],[CARRERA]]),Tabla15[[#This Row],[CARRERA]],Tabla15[[#This Row],[STATUS_01]])</f>
        <v>FIJO</v>
      </c>
      <c r="L566" s="72">
        <v>35000</v>
      </c>
      <c r="M566" s="76">
        <v>0</v>
      </c>
      <c r="N566" s="72">
        <v>1064</v>
      </c>
      <c r="O566" s="72">
        <v>1004.5</v>
      </c>
      <c r="P566" s="33">
        <f>Tabla15[[#This Row],[sbruto]]-Tabla15[[#This Row],[ISR]]-Tabla15[[#This Row],[SFS]]-Tabla15[[#This Row],[AFP]]-Tabla15[[#This Row],[sneto]]</f>
        <v>1121</v>
      </c>
      <c r="Q566" s="33">
        <v>31810.5</v>
      </c>
      <c r="R566" s="56" t="str">
        <f>_xlfn.XLOOKUP(Tabla15[[#This Row],[cedula]],Tabla8[Numero Documento],Tabla8[Gen])</f>
        <v>M</v>
      </c>
      <c r="S566" s="56" t="str">
        <f>_xlfn.XLOOKUP(Tabla15[[#This Row],[cedula]],Tabla8[Numero Documento],Tabla8[Lugar Funciones Codigo])</f>
        <v>01.83.00.14</v>
      </c>
      <c r="T566">
        <v>359</v>
      </c>
    </row>
    <row r="567" spans="1:20" hidden="1">
      <c r="A567" s="56" t="s">
        <v>2522</v>
      </c>
      <c r="B567" s="56" t="s">
        <v>2655</v>
      </c>
      <c r="C567" s="56" t="s">
        <v>2552</v>
      </c>
      <c r="D567" s="56" t="str">
        <f>Tabla15[[#This Row],[cedula]]&amp;Tabla15[[#This Row],[prog]]&amp;LEFT(Tabla15[[#This Row],[TIPO]],3)</f>
        <v>2240059876301FIJ</v>
      </c>
      <c r="E567" s="56" t="str">
        <f>_xlfn.XLOOKUP(Tabla15[[#This Row],[cedula]],Tabla8[Numero Documento],Tabla8[Empleado])</f>
        <v>ANA FARLYN LANFRANCO CUEVAS</v>
      </c>
      <c r="F567" s="56" t="str">
        <f>_xlfn.XLOOKUP(Tabla15[[#This Row],[cedula]],Tabla8[Numero Documento],Tabla8[Cargo])</f>
        <v>RECEPCIONISTA</v>
      </c>
      <c r="G567" s="56" t="str">
        <f>_xlfn.XLOOKUP(Tabla15[[#This Row],[cedula]],Tabla8[Numero Documento],Tabla8[Lugar de Funciones])</f>
        <v>DIRECCION DE RECURSOS HUMANOS</v>
      </c>
      <c r="H567" s="107" t="s">
        <v>11</v>
      </c>
      <c r="I567" s="78">
        <f>_xlfn.XLOOKUP(Tabla15[[#This Row],[cedula]],TCARRERA[CEDULA],TCARRERA[CATEGORIA DEL SERVIDOR],0)</f>
        <v>0</v>
      </c>
      <c r="J5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6" t="str">
        <f>IF(ISTEXT(Tabla15[[#This Row],[CARRERA]]),Tabla15[[#This Row],[CARRERA]],Tabla15[[#This Row],[STATUS_01]])</f>
        <v>FIJO</v>
      </c>
      <c r="L567" s="72">
        <v>25000</v>
      </c>
      <c r="M567" s="73">
        <v>0</v>
      </c>
      <c r="N567" s="72">
        <v>760</v>
      </c>
      <c r="O567" s="72">
        <v>717.5</v>
      </c>
      <c r="P567" s="33">
        <f>Tabla15[[#This Row],[sbruto]]-Tabla15[[#This Row],[ISR]]-Tabla15[[#This Row],[SFS]]-Tabla15[[#This Row],[AFP]]-Tabla15[[#This Row],[sneto]]</f>
        <v>25</v>
      </c>
      <c r="Q567" s="33">
        <v>23497.5</v>
      </c>
      <c r="R567" s="56" t="str">
        <f>_xlfn.XLOOKUP(Tabla15[[#This Row],[cedula]],Tabla8[Numero Documento],Tabla8[Gen])</f>
        <v>F</v>
      </c>
      <c r="S567" s="56" t="str">
        <f>_xlfn.XLOOKUP(Tabla15[[#This Row],[cedula]],Tabla8[Numero Documento],Tabla8[Lugar Funciones Codigo])</f>
        <v>01.83.00.14</v>
      </c>
      <c r="T567">
        <v>19</v>
      </c>
    </row>
    <row r="568" spans="1:20" hidden="1">
      <c r="A568" s="56" t="s">
        <v>3120</v>
      </c>
      <c r="B568" s="56" t="s">
        <v>1107</v>
      </c>
      <c r="C568" s="56" t="s">
        <v>2552</v>
      </c>
      <c r="D568" s="56" t="str">
        <f>Tabla15[[#This Row],[cedula]]&amp;Tabla15[[#This Row],[prog]]&amp;LEFT(Tabla15[[#This Row],[TIPO]],3)</f>
        <v>0011602482901SUP</v>
      </c>
      <c r="E568" s="56" t="str">
        <f>_xlfn.XLOOKUP(Tabla15[[#This Row],[cedula]],Tabla8[Numero Documento],Tabla8[Empleado])</f>
        <v>DAYANA ALTAGRACIA MELLA HERNANDEZ</v>
      </c>
      <c r="F568" s="56" t="str">
        <f>_xlfn.XLOOKUP(Tabla15[[#This Row],[cedula]],Tabla8[Numero Documento],Tabla8[Cargo])</f>
        <v>SECRETARIA</v>
      </c>
      <c r="G568" s="56" t="str">
        <f>_xlfn.XLOOKUP(Tabla15[[#This Row],[cedula]],Tabla8[Numero Documento],Tabla8[Lugar de Funciones])</f>
        <v>DIRECCION DE RECURSOS HUMANOS</v>
      </c>
      <c r="H568" s="107" t="s">
        <v>2831</v>
      </c>
      <c r="I568" s="78" t="str">
        <f>_xlfn.XLOOKUP(Tabla15[[#This Row],[cedula]],TCARRERA[CEDULA],TCARRERA[CATEGORIA DEL SERVIDOR],0)</f>
        <v>CARRERA ADMINISTRATIVA</v>
      </c>
      <c r="J56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8" s="56" t="str">
        <f>IF(ISTEXT(Tabla15[[#This Row],[CARRERA]]),Tabla15[[#This Row],[CARRERA]],Tabla15[[#This Row],[STATUS_01]])</f>
        <v>CARRERA ADMINISTRATIVA</v>
      </c>
      <c r="L568" s="72">
        <v>25000</v>
      </c>
      <c r="M568" s="74">
        <v>3486.65</v>
      </c>
      <c r="N568" s="72">
        <v>717.5</v>
      </c>
      <c r="O568" s="72">
        <v>760</v>
      </c>
      <c r="P568" s="33">
        <f>Tabla15[[#This Row],[sbruto]]-Tabla15[[#This Row],[ISR]]-Tabla15[[#This Row],[SFS]]-Tabla15[[#This Row],[AFP]]-Tabla15[[#This Row],[sneto]]</f>
        <v>0</v>
      </c>
      <c r="Q568" s="33">
        <v>20035.849999999999</v>
      </c>
      <c r="R568" s="56" t="str">
        <f>_xlfn.XLOOKUP(Tabla15[[#This Row],[cedula]],Tabla8[Numero Documento],Tabla8[Gen])</f>
        <v>F</v>
      </c>
      <c r="S568" s="56" t="str">
        <f>_xlfn.XLOOKUP(Tabla15[[#This Row],[cedula]],Tabla8[Numero Documento],Tabla8[Lugar Funciones Codigo])</f>
        <v>01.83.00.14</v>
      </c>
      <c r="T568">
        <v>760</v>
      </c>
    </row>
    <row r="569" spans="1:20" hidden="1">
      <c r="A569" s="56" t="s">
        <v>2522</v>
      </c>
      <c r="B569" s="56" t="s">
        <v>1969</v>
      </c>
      <c r="C569" s="56" t="s">
        <v>2552</v>
      </c>
      <c r="D569" s="56" t="str">
        <f>Tabla15[[#This Row],[cedula]]&amp;Tabla15[[#This Row],[prog]]&amp;LEFT(Tabla15[[#This Row],[TIPO]],3)</f>
        <v>2230064960901FIJ</v>
      </c>
      <c r="E569" s="56" t="str">
        <f>_xlfn.XLOOKUP(Tabla15[[#This Row],[cedula]],Tabla8[Numero Documento],Tabla8[Empleado])</f>
        <v>ROSSIS NATALY ARIAS FELIZ</v>
      </c>
      <c r="F569" s="56" t="str">
        <f>_xlfn.XLOOKUP(Tabla15[[#This Row],[cedula]],Tabla8[Numero Documento],Tabla8[Cargo])</f>
        <v>RECEPCIONISTA</v>
      </c>
      <c r="G569" s="56" t="str">
        <f>_xlfn.XLOOKUP(Tabla15[[#This Row],[cedula]],Tabla8[Numero Documento],Tabla8[Lugar de Funciones])</f>
        <v>DIRECCION DE RECURSOS HUMANOS</v>
      </c>
      <c r="H569" s="107" t="s">
        <v>11</v>
      </c>
      <c r="I569" s="78">
        <f>_xlfn.XLOOKUP(Tabla15[[#This Row],[cedula]],TCARRERA[CEDULA],TCARRERA[CATEGORIA DEL SERVIDOR],0)</f>
        <v>0</v>
      </c>
      <c r="J5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6" t="str">
        <f>IF(ISTEXT(Tabla15[[#This Row],[CARRERA]]),Tabla15[[#This Row],[CARRERA]],Tabla15[[#This Row],[STATUS_01]])</f>
        <v>FIJO</v>
      </c>
      <c r="L569" s="72">
        <v>25000</v>
      </c>
      <c r="M569" s="76">
        <v>0</v>
      </c>
      <c r="N569" s="72">
        <v>760</v>
      </c>
      <c r="O569" s="72">
        <v>717.5</v>
      </c>
      <c r="P569" s="33">
        <f>Tabla15[[#This Row],[sbruto]]-Tabla15[[#This Row],[ISR]]-Tabla15[[#This Row],[SFS]]-Tabla15[[#This Row],[AFP]]-Tabla15[[#This Row],[sneto]]</f>
        <v>25</v>
      </c>
      <c r="Q569" s="33">
        <v>23497.5</v>
      </c>
      <c r="R569" s="56" t="str">
        <f>_xlfn.XLOOKUP(Tabla15[[#This Row],[cedula]],Tabla8[Numero Documento],Tabla8[Gen])</f>
        <v>F</v>
      </c>
      <c r="S569" s="56" t="str">
        <f>_xlfn.XLOOKUP(Tabla15[[#This Row],[cedula]],Tabla8[Numero Documento],Tabla8[Lugar Funciones Codigo])</f>
        <v>01.83.00.14</v>
      </c>
      <c r="T569">
        <v>329</v>
      </c>
    </row>
    <row r="570" spans="1:20" hidden="1">
      <c r="A570" s="56" t="s">
        <v>2522</v>
      </c>
      <c r="B570" s="56" t="s">
        <v>1984</v>
      </c>
      <c r="C570" s="56" t="s">
        <v>2552</v>
      </c>
      <c r="D570" s="56" t="str">
        <f>Tabla15[[#This Row],[cedula]]&amp;Tabla15[[#This Row],[prog]]&amp;LEFT(Tabla15[[#This Row],[TIPO]],3)</f>
        <v>0011087081301FIJ</v>
      </c>
      <c r="E570" s="56" t="str">
        <f>_xlfn.XLOOKUP(Tabla15[[#This Row],[cedula]],Tabla8[Numero Documento],Tabla8[Empleado])</f>
        <v>TEODORO DE JESUS EVANGELISTA</v>
      </c>
      <c r="F570" s="56" t="str">
        <f>_xlfn.XLOOKUP(Tabla15[[#This Row],[cedula]],Tabla8[Numero Documento],Tabla8[Cargo])</f>
        <v>MENSAJERO</v>
      </c>
      <c r="G570" s="56" t="str">
        <f>_xlfn.XLOOKUP(Tabla15[[#This Row],[cedula]],Tabla8[Numero Documento],Tabla8[Lugar de Funciones])</f>
        <v>DIRECCION DE RECURSOS HUMANOS</v>
      </c>
      <c r="H570" s="107" t="s">
        <v>11</v>
      </c>
      <c r="I570" s="78">
        <f>_xlfn.XLOOKUP(Tabla15[[#This Row],[cedula]],TCARRERA[CEDULA],TCARRERA[CATEGORIA DEL SERVIDOR],0)</f>
        <v>0</v>
      </c>
      <c r="J5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6" t="str">
        <f>IF(ISTEXT(Tabla15[[#This Row],[CARRERA]]),Tabla15[[#This Row],[CARRERA]],Tabla15[[#This Row],[STATUS_01]])</f>
        <v>FIJO</v>
      </c>
      <c r="L570" s="72">
        <v>22000</v>
      </c>
      <c r="M570" s="76">
        <v>0</v>
      </c>
      <c r="N570" s="72">
        <v>668.8</v>
      </c>
      <c r="O570" s="72">
        <v>631.4</v>
      </c>
      <c r="P570" s="33">
        <f>Tabla15[[#This Row],[sbruto]]-Tabla15[[#This Row],[ISR]]-Tabla15[[#This Row],[SFS]]-Tabla15[[#This Row],[AFP]]-Tabla15[[#This Row],[sneto]]</f>
        <v>125</v>
      </c>
      <c r="Q570" s="33">
        <v>20574.8</v>
      </c>
      <c r="R570" s="56" t="str">
        <f>_xlfn.XLOOKUP(Tabla15[[#This Row],[cedula]],Tabla8[Numero Documento],Tabla8[Gen])</f>
        <v>M</v>
      </c>
      <c r="S570" s="56" t="str">
        <f>_xlfn.XLOOKUP(Tabla15[[#This Row],[cedula]],Tabla8[Numero Documento],Tabla8[Lugar Funciones Codigo])</f>
        <v>01.83.00.14</v>
      </c>
      <c r="T570">
        <v>349</v>
      </c>
    </row>
    <row r="571" spans="1:20" hidden="1">
      <c r="A571" s="56" t="s">
        <v>5606</v>
      </c>
      <c r="B571" s="56" t="s">
        <v>1984</v>
      </c>
      <c r="C571" s="56" t="s">
        <v>2552</v>
      </c>
      <c r="D571" s="56" t="str">
        <f>Tabla15[[#This Row],[cedula]]&amp;Tabla15[[#This Row],[prog]]&amp;LEFT(Tabla15[[#This Row],[TIPO]],3)</f>
        <v>0011087081301PRI</v>
      </c>
      <c r="E571" s="56" t="str">
        <f>_xlfn.XLOOKUP(Tabla15[[#This Row],[cedula]],Tabla8[Numero Documento],Tabla8[Empleado])</f>
        <v>TEODORO DE JESUS EVANGELISTA</v>
      </c>
      <c r="F571" s="56" t="str">
        <f>_xlfn.XLOOKUP(Tabla15[[#This Row],[cedula]],Tabla8[Numero Documento],Tabla8[Cargo])</f>
        <v>MENSAJERO</v>
      </c>
      <c r="G571" s="56" t="str">
        <f>_xlfn.XLOOKUP(Tabla15[[#This Row],[cedula]],Tabla8[Numero Documento],Tabla8[Lugar de Funciones])</f>
        <v>DIRECCION DE RECURSOS HUMANOS</v>
      </c>
      <c r="H571" s="107" t="s">
        <v>5607</v>
      </c>
      <c r="I571" s="78">
        <f>_xlfn.XLOOKUP(Tabla15[[#This Row],[cedula]],TCARRERA[CEDULA],TCARRERA[CATEGORIA DEL SERVIDOR],0)</f>
        <v>0</v>
      </c>
      <c r="J571" s="5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71" s="56" t="str">
        <f>IF(ISTEXT(Tabla15[[#This Row],[CARRERA]]),Tabla15[[#This Row],[CARRERA]],Tabla15[[#This Row],[STATUS_01]])</f>
        <v>PRIMA DE TRANSPORTE</v>
      </c>
      <c r="L571" s="72">
        <v>2500</v>
      </c>
      <c r="M571" s="73">
        <v>0</v>
      </c>
      <c r="N571" s="72">
        <v>0</v>
      </c>
      <c r="O571" s="72">
        <v>0</v>
      </c>
      <c r="P571" s="33">
        <f>Tabla15[[#This Row],[sbruto]]-Tabla15[[#This Row],[ISR]]-Tabla15[[#This Row],[SFS]]-Tabla15[[#This Row],[AFP]]-Tabla15[[#This Row],[sneto]]</f>
        <v>0</v>
      </c>
      <c r="Q571" s="33">
        <v>2500</v>
      </c>
      <c r="R571" s="56" t="str">
        <f>_xlfn.XLOOKUP(Tabla15[[#This Row],[cedula]],Tabla8[Numero Documento],Tabla8[Gen])</f>
        <v>M</v>
      </c>
      <c r="S571" s="56" t="str">
        <f>_xlfn.XLOOKUP(Tabla15[[#This Row],[cedula]],Tabla8[Numero Documento],Tabla8[Lugar Funciones Codigo])</f>
        <v>01.83.00.14</v>
      </c>
      <c r="T571">
        <v>1095</v>
      </c>
    </row>
    <row r="572" spans="1:20" hidden="1">
      <c r="A572" s="56" t="s">
        <v>2522</v>
      </c>
      <c r="B572" s="56" t="s">
        <v>1134</v>
      </c>
      <c r="C572" s="56" t="s">
        <v>2552</v>
      </c>
      <c r="D572" s="56" t="str">
        <f>Tabla15[[#This Row],[cedula]]&amp;Tabla15[[#This Row],[prog]]&amp;LEFT(Tabla15[[#This Row],[TIPO]],3)</f>
        <v>0010445299001FIJ</v>
      </c>
      <c r="E572" s="56" t="str">
        <f>_xlfn.XLOOKUP(Tabla15[[#This Row],[cedula]],Tabla8[Numero Documento],Tabla8[Empleado])</f>
        <v>LOURDES DE JESUS CAMACHO</v>
      </c>
      <c r="F572" s="56" t="str">
        <f>_xlfn.XLOOKUP(Tabla15[[#This Row],[cedula]],Tabla8[Numero Documento],Tabla8[Cargo])</f>
        <v>ENCARGADO (A) NOMINA</v>
      </c>
      <c r="G572" s="56" t="str">
        <f>_xlfn.XLOOKUP(Tabla15[[#This Row],[cedula]],Tabla8[Numero Documento],Tabla8[Lugar de Funciones])</f>
        <v>DEPARTAMENTO DE REGISTRO, CONTROL Y NOMINA</v>
      </c>
      <c r="H572" s="107" t="s">
        <v>11</v>
      </c>
      <c r="I572" s="78" t="str">
        <f>_xlfn.XLOOKUP(Tabla15[[#This Row],[cedula]],TCARRERA[CEDULA],TCARRERA[CATEGORIA DEL SERVIDOR],0)</f>
        <v>CARRERA ADMINISTRATIVA</v>
      </c>
      <c r="J5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6" t="str">
        <f>IF(ISTEXT(Tabla15[[#This Row],[CARRERA]]),Tabla15[[#This Row],[CARRERA]],Tabla15[[#This Row],[STATUS_01]])</f>
        <v>CARRERA ADMINISTRATIVA</v>
      </c>
      <c r="L572" s="72">
        <v>115000</v>
      </c>
      <c r="M572" s="76">
        <v>15633.74</v>
      </c>
      <c r="N572" s="72">
        <v>3496</v>
      </c>
      <c r="O572" s="72">
        <v>3300.5</v>
      </c>
      <c r="P572" s="33">
        <f>Tabla15[[#This Row],[sbruto]]-Tabla15[[#This Row],[ISR]]-Tabla15[[#This Row],[SFS]]-Tabla15[[#This Row],[AFP]]-Tabla15[[#This Row],[sneto]]</f>
        <v>10925</v>
      </c>
      <c r="Q572" s="33">
        <v>81644.759999999995</v>
      </c>
      <c r="R572" s="56" t="str">
        <f>_xlfn.XLOOKUP(Tabla15[[#This Row],[cedula]],Tabla8[Numero Documento],Tabla8[Gen])</f>
        <v>F</v>
      </c>
      <c r="S572" s="56" t="str">
        <f>_xlfn.XLOOKUP(Tabla15[[#This Row],[cedula]],Tabla8[Numero Documento],Tabla8[Lugar Funciones Codigo])</f>
        <v>01.83.00.14.00.01</v>
      </c>
      <c r="T572">
        <v>218</v>
      </c>
    </row>
    <row r="573" spans="1:20" hidden="1">
      <c r="A573" s="56" t="s">
        <v>2522</v>
      </c>
      <c r="B573" s="56" t="s">
        <v>1838</v>
      </c>
      <c r="C573" s="56" t="s">
        <v>2552</v>
      </c>
      <c r="D573" s="56" t="str">
        <f>Tabla15[[#This Row],[cedula]]&amp;Tabla15[[#This Row],[prog]]&amp;LEFT(Tabla15[[#This Row],[TIPO]],3)</f>
        <v>0011285843601FIJ</v>
      </c>
      <c r="E573" s="56" t="str">
        <f>_xlfn.XLOOKUP(Tabla15[[#This Row],[cedula]],Tabla8[Numero Documento],Tabla8[Empleado])</f>
        <v>GENOVE GNECO GROSS</v>
      </c>
      <c r="F573" s="56" t="str">
        <f>_xlfn.XLOOKUP(Tabla15[[#This Row],[cedula]],Tabla8[Numero Documento],Tabla8[Cargo])</f>
        <v>ANALISTA</v>
      </c>
      <c r="G573" s="56" t="str">
        <f>_xlfn.XLOOKUP(Tabla15[[#This Row],[cedula]],Tabla8[Numero Documento],Tabla8[Lugar de Funciones])</f>
        <v>DEPARTAMENTO DE REGISTRO, CONTROL Y NOMINA</v>
      </c>
      <c r="H573" s="107" t="s">
        <v>11</v>
      </c>
      <c r="I573" s="78">
        <f>_xlfn.XLOOKUP(Tabla15[[#This Row],[cedula]],TCARRERA[CEDULA],TCARRERA[CATEGORIA DEL SERVIDOR],0)</f>
        <v>0</v>
      </c>
      <c r="J5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6" t="str">
        <f>IF(ISTEXT(Tabla15[[#This Row],[CARRERA]]),Tabla15[[#This Row],[CARRERA]],Tabla15[[#This Row],[STATUS_01]])</f>
        <v>FIJO</v>
      </c>
      <c r="L573" s="72">
        <v>70000</v>
      </c>
      <c r="M573" s="76">
        <v>5368.48</v>
      </c>
      <c r="N573" s="72">
        <v>2128</v>
      </c>
      <c r="O573" s="72">
        <v>2009</v>
      </c>
      <c r="P573" s="33">
        <f>Tabla15[[#This Row],[sbruto]]-Tabla15[[#This Row],[ISR]]-Tabla15[[#This Row],[SFS]]-Tabla15[[#This Row],[AFP]]-Tabla15[[#This Row],[sneto]]</f>
        <v>25.000000000007276</v>
      </c>
      <c r="Q573" s="33">
        <v>60469.52</v>
      </c>
      <c r="R573" s="56" t="str">
        <f>_xlfn.XLOOKUP(Tabla15[[#This Row],[cedula]],Tabla8[Numero Documento],Tabla8[Gen])</f>
        <v>M</v>
      </c>
      <c r="S573" s="56" t="str">
        <f>_xlfn.XLOOKUP(Tabla15[[#This Row],[cedula]],Tabla8[Numero Documento],Tabla8[Lugar Funciones Codigo])</f>
        <v>01.83.00.14.00.01</v>
      </c>
      <c r="T573">
        <v>131</v>
      </c>
    </row>
    <row r="574" spans="1:20" hidden="1">
      <c r="A574" s="56" t="s">
        <v>2522</v>
      </c>
      <c r="B574" s="56" t="s">
        <v>1916</v>
      </c>
      <c r="C574" s="56" t="s">
        <v>2552</v>
      </c>
      <c r="D574" s="56" t="str">
        <f>Tabla15[[#This Row],[cedula]]&amp;Tabla15[[#This Row],[prog]]&amp;LEFT(Tabla15[[#This Row],[TIPO]],3)</f>
        <v>0010990904401FIJ</v>
      </c>
      <c r="E574" s="56" t="str">
        <f>_xlfn.XLOOKUP(Tabla15[[#This Row],[cedula]],Tabla8[Numero Documento],Tabla8[Empleado])</f>
        <v>MERCEDES PAULINA NOLASCO ZAPATA</v>
      </c>
      <c r="F574" s="56" t="str">
        <f>_xlfn.XLOOKUP(Tabla15[[#This Row],[cedula]],Tabla8[Numero Documento],Tabla8[Cargo])</f>
        <v>ANALISTA</v>
      </c>
      <c r="G574" s="56" t="str">
        <f>_xlfn.XLOOKUP(Tabla15[[#This Row],[cedula]],Tabla8[Numero Documento],Tabla8[Lugar de Funciones])</f>
        <v>DEPARTAMENTO DE REGISTRO, CONTROL Y NOMINA</v>
      </c>
      <c r="H574" s="107" t="s">
        <v>11</v>
      </c>
      <c r="I574" s="78">
        <f>_xlfn.XLOOKUP(Tabla15[[#This Row],[cedula]],TCARRERA[CEDULA],TCARRERA[CATEGORIA DEL SERVIDOR],0)</f>
        <v>0</v>
      </c>
      <c r="J5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4" s="56" t="str">
        <f>IF(ISTEXT(Tabla15[[#This Row],[CARRERA]]),Tabla15[[#This Row],[CARRERA]],Tabla15[[#This Row],[STATUS_01]])</f>
        <v>FIJO</v>
      </c>
      <c r="L574" s="72">
        <v>45000</v>
      </c>
      <c r="M574" s="76">
        <v>1148.33</v>
      </c>
      <c r="N574" s="72">
        <v>1368</v>
      </c>
      <c r="O574" s="72">
        <v>1291.5</v>
      </c>
      <c r="P574" s="33">
        <f>Tabla15[[#This Row],[sbruto]]-Tabla15[[#This Row],[ISR]]-Tabla15[[#This Row],[SFS]]-Tabla15[[#This Row],[AFP]]-Tabla15[[#This Row],[sneto]]</f>
        <v>1571</v>
      </c>
      <c r="Q574" s="33">
        <v>39621.17</v>
      </c>
      <c r="R574" s="56" t="str">
        <f>_xlfn.XLOOKUP(Tabla15[[#This Row],[cedula]],Tabla8[Numero Documento],Tabla8[Gen])</f>
        <v>F</v>
      </c>
      <c r="S574" s="56" t="str">
        <f>_xlfn.XLOOKUP(Tabla15[[#This Row],[cedula]],Tabla8[Numero Documento],Tabla8[Lugar Funciones Codigo])</f>
        <v>01.83.00.14.00.01</v>
      </c>
      <c r="T574">
        <v>256</v>
      </c>
    </row>
    <row r="575" spans="1:20" hidden="1">
      <c r="A575" s="56" t="s">
        <v>2521</v>
      </c>
      <c r="B575" s="56" t="s">
        <v>5039</v>
      </c>
      <c r="C575" s="56" t="s">
        <v>2552</v>
      </c>
      <c r="D575" s="56" t="str">
        <f>Tabla15[[#This Row],[cedula]]&amp;Tabla15[[#This Row],[prog]]&amp;LEFT(Tabla15[[#This Row],[TIPO]],3)</f>
        <v>0011289104901TEM</v>
      </c>
      <c r="E575" s="56" t="str">
        <f>_xlfn.XLOOKUP(Tabla15[[#This Row],[cedula]],Tabla8[Numero Documento],Tabla8[Empleado])</f>
        <v>CLAUDIA PATRICIA PORTORREAL SERRANO</v>
      </c>
      <c r="F575" s="56" t="str">
        <f>_xlfn.XLOOKUP(Tabla15[[#This Row],[cedula]],Tabla8[Numero Documento],Tabla8[Cargo])</f>
        <v>ENCARGADO (A)</v>
      </c>
      <c r="G575" s="56" t="str">
        <f>_xlfn.XLOOKUP(Tabla15[[#This Row],[cedula]],Tabla8[Numero Documento],Tabla8[Lugar de Funciones])</f>
        <v>DEPARTAMENTO DE ORGANIZACION DEL TRABAJO Y COMPENSACIONES</v>
      </c>
      <c r="H575" s="107" t="s">
        <v>2743</v>
      </c>
      <c r="I575" s="78">
        <f>_xlfn.XLOOKUP(Tabla15[[#This Row],[cedula]],TCARRERA[CEDULA],TCARRERA[CATEGORIA DEL SERVIDOR],0)</f>
        <v>0</v>
      </c>
      <c r="J5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6" t="str">
        <f>IF(ISTEXT(Tabla15[[#This Row],[CARRERA]]),Tabla15[[#This Row],[CARRERA]],Tabla15[[#This Row],[STATUS_01]])</f>
        <v>TEMPORALES</v>
      </c>
      <c r="L575" s="72">
        <v>95000</v>
      </c>
      <c r="M575" s="76">
        <v>10929.24</v>
      </c>
      <c r="N575" s="72">
        <v>2888</v>
      </c>
      <c r="O575" s="72">
        <v>2726.5</v>
      </c>
      <c r="P575" s="33">
        <f>Tabla15[[#This Row],[sbruto]]-Tabla15[[#This Row],[ISR]]-Tabla15[[#This Row],[SFS]]-Tabla15[[#This Row],[AFP]]-Tabla15[[#This Row],[sneto]]</f>
        <v>25</v>
      </c>
      <c r="Q575" s="33">
        <v>78431.259999999995</v>
      </c>
      <c r="R575" s="56" t="str">
        <f>_xlfn.XLOOKUP(Tabla15[[#This Row],[cedula]],Tabla8[Numero Documento],Tabla8[Gen])</f>
        <v>F</v>
      </c>
      <c r="S575" s="56" t="str">
        <f>_xlfn.XLOOKUP(Tabla15[[#This Row],[cedula]],Tabla8[Numero Documento],Tabla8[Lugar Funciones Codigo])</f>
        <v>01.83.00.14.00.02</v>
      </c>
      <c r="T575">
        <v>813</v>
      </c>
    </row>
    <row r="576" spans="1:20" hidden="1">
      <c r="A576" s="56" t="s">
        <v>2521</v>
      </c>
      <c r="B576" s="56" t="s">
        <v>3293</v>
      </c>
      <c r="C576" s="56" t="s">
        <v>2552</v>
      </c>
      <c r="D576" s="56" t="str">
        <f>Tabla15[[#This Row],[cedula]]&amp;Tabla15[[#This Row],[prog]]&amp;LEFT(Tabla15[[#This Row],[TIPO]],3)</f>
        <v>0011319874101TEM</v>
      </c>
      <c r="E576" s="56" t="str">
        <f>_xlfn.XLOOKUP(Tabla15[[#This Row],[cedula]],Tabla8[Numero Documento],Tabla8[Empleado])</f>
        <v>WANDA MARTE REYNOSO</v>
      </c>
      <c r="F576" s="56" t="str">
        <f>_xlfn.XLOOKUP(Tabla15[[#This Row],[cedula]],Tabla8[Numero Documento],Tabla8[Cargo])</f>
        <v>ENCARGADO (A)</v>
      </c>
      <c r="G576" s="56" t="str">
        <f>_xlfn.XLOOKUP(Tabla15[[#This Row],[cedula]],Tabla8[Numero Documento],Tabla8[Lugar de Funciones])</f>
        <v>DEPARTAMENTO DE RECLUTAMIENTO SELCCION Y CAPACITACION</v>
      </c>
      <c r="H576" s="107" t="s">
        <v>2743</v>
      </c>
      <c r="I576" s="78">
        <f>_xlfn.XLOOKUP(Tabla15[[#This Row],[cedula]],TCARRERA[CEDULA],TCARRERA[CATEGORIA DEL SERVIDOR],0)</f>
        <v>0</v>
      </c>
      <c r="J57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6" t="str">
        <f>IF(ISTEXT(Tabla15[[#This Row],[CARRERA]]),Tabla15[[#This Row],[CARRERA]],Tabla15[[#This Row],[STATUS_01]])</f>
        <v>TEMPORALES</v>
      </c>
      <c r="L576" s="72">
        <v>95000</v>
      </c>
      <c r="M576" s="76">
        <v>10929.24</v>
      </c>
      <c r="N576" s="75">
        <v>2888</v>
      </c>
      <c r="O576" s="75">
        <v>2726.5</v>
      </c>
      <c r="P576" s="33">
        <f>Tabla15[[#This Row],[sbruto]]-Tabla15[[#This Row],[ISR]]-Tabla15[[#This Row],[SFS]]-Tabla15[[#This Row],[AFP]]-Tabla15[[#This Row],[sneto]]</f>
        <v>25</v>
      </c>
      <c r="Q576" s="33">
        <v>78431.259999999995</v>
      </c>
      <c r="R576" s="56" t="str">
        <f>_xlfn.XLOOKUP(Tabla15[[#This Row],[cedula]],Tabla8[Numero Documento],Tabla8[Gen])</f>
        <v>F</v>
      </c>
      <c r="S576" s="56" t="str">
        <f>_xlfn.XLOOKUP(Tabla15[[#This Row],[cedula]],Tabla8[Numero Documento],Tabla8[Lugar Funciones Codigo])</f>
        <v>01.83.00.14.00.03</v>
      </c>
      <c r="T576">
        <v>1026</v>
      </c>
    </row>
    <row r="577" spans="1:20" hidden="1">
      <c r="A577" s="56" t="s">
        <v>2521</v>
      </c>
      <c r="B577" s="56" t="s">
        <v>2352</v>
      </c>
      <c r="C577" s="56" t="s">
        <v>2552</v>
      </c>
      <c r="D577" s="56" t="str">
        <f>Tabla15[[#This Row],[cedula]]&amp;Tabla15[[#This Row],[prog]]&amp;LEFT(Tabla15[[#This Row],[TIPO]],3)</f>
        <v>0011900362201TEM</v>
      </c>
      <c r="E577" s="56" t="str">
        <f>_xlfn.XLOOKUP(Tabla15[[#This Row],[cedula]],Tabla8[Numero Documento],Tabla8[Empleado])</f>
        <v>NARALY ALTAGRACIA MEJIA</v>
      </c>
      <c r="F577" s="56" t="str">
        <f>_xlfn.XLOOKUP(Tabla15[[#This Row],[cedula]],Tabla8[Numero Documento],Tabla8[Cargo])</f>
        <v>ENCARGADO (A)</v>
      </c>
      <c r="G577" s="56" t="str">
        <f>_xlfn.XLOOKUP(Tabla15[[#This Row],[cedula]],Tabla8[Numero Documento],Tabla8[Lugar de Funciones])</f>
        <v>DEPARTAMENTO DE RELACIONES LABORALES Y SOCIALES</v>
      </c>
      <c r="H577" s="107" t="s">
        <v>2743</v>
      </c>
      <c r="I577" s="78">
        <f>_xlfn.XLOOKUP(Tabla15[[#This Row],[cedula]],TCARRERA[CEDULA],TCARRERA[CATEGORIA DEL SERVIDOR],0)</f>
        <v>0</v>
      </c>
      <c r="J57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7" s="56" t="str">
        <f>IF(ISTEXT(Tabla15[[#This Row],[CARRERA]]),Tabla15[[#This Row],[CARRERA]],Tabla15[[#This Row],[STATUS_01]])</f>
        <v>TEMPORALES</v>
      </c>
      <c r="L577" s="72">
        <v>115000</v>
      </c>
      <c r="M577" s="76">
        <v>15633.74</v>
      </c>
      <c r="N577" s="72">
        <v>3496</v>
      </c>
      <c r="O577" s="72">
        <v>3300.5</v>
      </c>
      <c r="P577" s="33">
        <f>Tabla15[[#This Row],[sbruto]]-Tabla15[[#This Row],[ISR]]-Tabla15[[#This Row],[SFS]]-Tabla15[[#This Row],[AFP]]-Tabla15[[#This Row],[sneto]]</f>
        <v>25</v>
      </c>
      <c r="Q577" s="33">
        <v>92544.76</v>
      </c>
      <c r="R577" s="56" t="str">
        <f>_xlfn.XLOOKUP(Tabla15[[#This Row],[cedula]],Tabla8[Numero Documento],Tabla8[Gen])</f>
        <v>F</v>
      </c>
      <c r="S577" s="56" t="str">
        <f>_xlfn.XLOOKUP(Tabla15[[#This Row],[cedula]],Tabla8[Numero Documento],Tabla8[Lugar Funciones Codigo])</f>
        <v>01.83.00.14.00.04</v>
      </c>
      <c r="T577">
        <v>959</v>
      </c>
    </row>
    <row r="578" spans="1:20" hidden="1">
      <c r="A578" s="56" t="s">
        <v>2521</v>
      </c>
      <c r="B578" s="56" t="s">
        <v>2843</v>
      </c>
      <c r="C578" s="56" t="s">
        <v>2552</v>
      </c>
      <c r="D578" s="56" t="str">
        <f>Tabla15[[#This Row],[cedula]]&amp;Tabla15[[#This Row],[prog]]&amp;LEFT(Tabla15[[#This Row],[TIPO]],3)</f>
        <v>4021371573901TEM</v>
      </c>
      <c r="E578" s="56" t="str">
        <f>_xlfn.XLOOKUP(Tabla15[[#This Row],[cedula]],Tabla8[Numero Documento],Tabla8[Empleado])</f>
        <v>ANABEL ROJAS MATEO</v>
      </c>
      <c r="F578" s="56" t="str">
        <f>_xlfn.XLOOKUP(Tabla15[[#This Row],[cedula]],Tabla8[Numero Documento],Tabla8[Cargo])</f>
        <v>ANALISTA DE RECURSOS HUMANOS</v>
      </c>
      <c r="G578" s="56" t="str">
        <f>_xlfn.XLOOKUP(Tabla15[[#This Row],[cedula]],Tabla8[Numero Documento],Tabla8[Lugar de Funciones])</f>
        <v>DEPARTAMENTO DE RELACIONES LABORALES Y SOCIALES</v>
      </c>
      <c r="H578" s="107" t="s">
        <v>2743</v>
      </c>
      <c r="I578" s="78">
        <f>_xlfn.XLOOKUP(Tabla15[[#This Row],[cedula]],TCARRERA[CEDULA],TCARRERA[CATEGORIA DEL SERVIDOR],0)</f>
        <v>0</v>
      </c>
      <c r="J5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8" s="56" t="str">
        <f>IF(ISTEXT(Tabla15[[#This Row],[CARRERA]]),Tabla15[[#This Row],[CARRERA]],Tabla15[[#This Row],[STATUS_01]])</f>
        <v>TEMPORALES</v>
      </c>
      <c r="L578" s="72">
        <v>50000</v>
      </c>
      <c r="M578" s="75">
        <v>1854</v>
      </c>
      <c r="N578" s="72">
        <v>1520</v>
      </c>
      <c r="O578" s="72">
        <v>1435</v>
      </c>
      <c r="P578" s="33">
        <f>Tabla15[[#This Row],[sbruto]]-Tabla15[[#This Row],[ISR]]-Tabla15[[#This Row],[SFS]]-Tabla15[[#This Row],[AFP]]-Tabla15[[#This Row],[sneto]]</f>
        <v>25</v>
      </c>
      <c r="Q578" s="33">
        <v>45166</v>
      </c>
      <c r="R578" s="56" t="str">
        <f>_xlfn.XLOOKUP(Tabla15[[#This Row],[cedula]],Tabla8[Numero Documento],Tabla8[Gen])</f>
        <v>F</v>
      </c>
      <c r="S578" s="56" t="str">
        <f>_xlfn.XLOOKUP(Tabla15[[#This Row],[cedula]],Tabla8[Numero Documento],Tabla8[Lugar Funciones Codigo])</f>
        <v>01.83.00.14.00.04</v>
      </c>
      <c r="T578">
        <v>781</v>
      </c>
    </row>
    <row r="579" spans="1:20" hidden="1">
      <c r="A579" s="56" t="s">
        <v>2521</v>
      </c>
      <c r="B579" s="56" t="s">
        <v>2300</v>
      </c>
      <c r="C579" s="56" t="s">
        <v>2552</v>
      </c>
      <c r="D579" s="56" t="str">
        <f>Tabla15[[#This Row],[cedula]]&amp;Tabla15[[#This Row],[prog]]&amp;LEFT(Tabla15[[#This Row],[TIPO]],3)</f>
        <v>2240033787301TEM</v>
      </c>
      <c r="E579" s="56" t="str">
        <f>_xlfn.XLOOKUP(Tabla15[[#This Row],[cedula]],Tabla8[Numero Documento],Tabla8[Empleado])</f>
        <v>DIANA JOSEFINA BISONO REYES</v>
      </c>
      <c r="F579" s="56" t="str">
        <f>_xlfn.XLOOKUP(Tabla15[[#This Row],[cedula]],Tabla8[Numero Documento],Tabla8[Cargo])</f>
        <v>ANALISTA DE COMPRAS Y CONTRATACIONES</v>
      </c>
      <c r="G579" s="56" t="str">
        <f>_xlfn.XLOOKUP(Tabla15[[#This Row],[cedula]],Tabla8[Numero Documento],Tabla8[Lugar de Funciones])</f>
        <v>DEPARTAMENTO DE COMPRAS Y CONTRATACIONES</v>
      </c>
      <c r="H579" s="107" t="s">
        <v>2743</v>
      </c>
      <c r="I579" s="78">
        <f>_xlfn.XLOOKUP(Tabla15[[#This Row],[cedula]],TCARRERA[CEDULA],TCARRERA[CATEGORIA DEL SERVIDOR],0)</f>
        <v>0</v>
      </c>
      <c r="J57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9" s="56" t="str">
        <f>IF(ISTEXT(Tabla15[[#This Row],[CARRERA]]),Tabla15[[#This Row],[CARRERA]],Tabla15[[#This Row],[STATUS_01]])</f>
        <v>TEMPORALES</v>
      </c>
      <c r="L579" s="72">
        <v>65000</v>
      </c>
      <c r="M579" s="74">
        <v>4112.09</v>
      </c>
      <c r="N579" s="72">
        <v>1976</v>
      </c>
      <c r="O579" s="72">
        <v>1865.5</v>
      </c>
      <c r="P579" s="33">
        <f>Tabla15[[#This Row],[sbruto]]-Tabla15[[#This Row],[ISR]]-Tabla15[[#This Row],[SFS]]-Tabla15[[#This Row],[AFP]]-Tabla15[[#This Row],[sneto]]</f>
        <v>1902.4500000000044</v>
      </c>
      <c r="Q579" s="33">
        <v>55143.96</v>
      </c>
      <c r="R579" s="56" t="str">
        <f>_xlfn.XLOOKUP(Tabla15[[#This Row],[cedula]],Tabla8[Numero Documento],Tabla8[Gen])</f>
        <v>F</v>
      </c>
      <c r="S579" s="56" t="str">
        <f>_xlfn.XLOOKUP(Tabla15[[#This Row],[cedula]],Tabla8[Numero Documento],Tabla8[Lugar Funciones Codigo])</f>
        <v>01.83.00.25.03.02</v>
      </c>
      <c r="T579">
        <v>825</v>
      </c>
    </row>
    <row r="580" spans="1:20" hidden="1">
      <c r="A580" s="56" t="s">
        <v>2522</v>
      </c>
      <c r="B580" s="56" t="s">
        <v>1869</v>
      </c>
      <c r="C580" s="56" t="s">
        <v>2552</v>
      </c>
      <c r="D580" s="56" t="str">
        <f>Tabla15[[#This Row],[cedula]]&amp;Tabla15[[#This Row],[prog]]&amp;LEFT(Tabla15[[#This Row],[TIPO]],3)</f>
        <v>0310542195601FIJ</v>
      </c>
      <c r="E580" s="56" t="str">
        <f>_xlfn.XLOOKUP(Tabla15[[#This Row],[cedula]],Tabla8[Numero Documento],Tabla8[Empleado])</f>
        <v>JOSE LUIS PEREZ</v>
      </c>
      <c r="F580" s="56" t="str">
        <f>_xlfn.XLOOKUP(Tabla15[[#This Row],[cedula]],Tabla8[Numero Documento],Tabla8[Cargo])</f>
        <v>VICEMINISTRO (A)</v>
      </c>
      <c r="G580" s="56" t="str">
        <f>_xlfn.XLOOKUP(Tabla15[[#This Row],[cedula]],Tabla8[Numero Documento],Tabla8[Lugar de Funciones])</f>
        <v>VICEMINITERIO DE DESARROLLO E INVESTIGACION CULTURAL</v>
      </c>
      <c r="H580" s="107" t="s">
        <v>11</v>
      </c>
      <c r="I580" s="78">
        <f>_xlfn.XLOOKUP(Tabla15[[#This Row],[cedula]],TCARRERA[CEDULA],TCARRERA[CATEGORIA DEL SERVIDOR],0)</f>
        <v>0</v>
      </c>
      <c r="J580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0" s="56" t="str">
        <f>IF(ISTEXT(Tabla15[[#This Row],[CARRERA]]),Tabla15[[#This Row],[CARRERA]],Tabla15[[#This Row],[STATUS_01]])</f>
        <v>DE LIBRE NOMBRAMIENTO Y REMOCION</v>
      </c>
      <c r="L580" s="72">
        <v>220000</v>
      </c>
      <c r="M580" s="76">
        <v>40583.019999999997</v>
      </c>
      <c r="N580" s="72">
        <v>5685.41</v>
      </c>
      <c r="O580" s="72">
        <v>6314</v>
      </c>
      <c r="P580" s="33">
        <f>Tabla15[[#This Row],[sbruto]]-Tabla15[[#This Row],[ISR]]-Tabla15[[#This Row],[SFS]]-Tabla15[[#This Row],[AFP]]-Tabla15[[#This Row],[sneto]]</f>
        <v>25</v>
      </c>
      <c r="Q580" s="33">
        <v>167392.57</v>
      </c>
      <c r="R580" s="56" t="str">
        <f>_xlfn.XLOOKUP(Tabla15[[#This Row],[cedula]],Tabla8[Numero Documento],Tabla8[Gen])</f>
        <v>M</v>
      </c>
      <c r="S580" s="56" t="str">
        <f>_xlfn.XLOOKUP(Tabla15[[#This Row],[cedula]],Tabla8[Numero Documento],Tabla8[Lugar Funciones Codigo])</f>
        <v>01.83.01</v>
      </c>
      <c r="T580">
        <v>171</v>
      </c>
    </row>
    <row r="581" spans="1:20" hidden="1">
      <c r="A581" s="56" t="s">
        <v>2521</v>
      </c>
      <c r="B581" s="56" t="s">
        <v>2308</v>
      </c>
      <c r="C581" s="56" t="s">
        <v>2552</v>
      </c>
      <c r="D581" s="56" t="str">
        <f>Tabla15[[#This Row],[cedula]]&amp;Tabla15[[#This Row],[prog]]&amp;LEFT(Tabla15[[#This Row],[TIPO]],3)</f>
        <v>0011564779401TEM</v>
      </c>
      <c r="E581" s="56" t="str">
        <f>_xlfn.XLOOKUP(Tabla15[[#This Row],[cedula]],Tabla8[Numero Documento],Tabla8[Empleado])</f>
        <v>GLENDY ABRIL TRONCOSO JIMENEZ</v>
      </c>
      <c r="F581" s="56" t="str">
        <f>_xlfn.XLOOKUP(Tabla15[[#This Row],[cedula]],Tabla8[Numero Documento],Tabla8[Cargo])</f>
        <v>GESTOR CULTURAL</v>
      </c>
      <c r="G581" s="56" t="str">
        <f>_xlfn.XLOOKUP(Tabla15[[#This Row],[cedula]],Tabla8[Numero Documento],Tabla8[Lugar de Funciones])</f>
        <v>VICEMINITERIO DE DESARROLLO E INVESTIGACION CULTURAL</v>
      </c>
      <c r="H581" s="107" t="s">
        <v>2743</v>
      </c>
      <c r="I581" s="78">
        <f>_xlfn.XLOOKUP(Tabla15[[#This Row],[cedula]],TCARRERA[CEDULA],TCARRERA[CATEGORIA DEL SERVIDOR],0)</f>
        <v>0</v>
      </c>
      <c r="J5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56" t="str">
        <f>IF(ISTEXT(Tabla15[[#This Row],[CARRERA]]),Tabla15[[#This Row],[CARRERA]],Tabla15[[#This Row],[STATUS_01]])</f>
        <v>TEMPORALES</v>
      </c>
      <c r="L581" s="72">
        <v>70000</v>
      </c>
      <c r="M581" s="73">
        <v>5368.48</v>
      </c>
      <c r="N581" s="72">
        <v>2128</v>
      </c>
      <c r="O581" s="72">
        <v>2009</v>
      </c>
      <c r="P581" s="33">
        <f>Tabla15[[#This Row],[sbruto]]-Tabla15[[#This Row],[ISR]]-Tabla15[[#This Row],[SFS]]-Tabla15[[#This Row],[AFP]]-Tabla15[[#This Row],[sneto]]</f>
        <v>13617.280000000006</v>
      </c>
      <c r="Q581" s="33">
        <v>46877.24</v>
      </c>
      <c r="R581" s="56" t="str">
        <f>_xlfn.XLOOKUP(Tabla15[[#This Row],[cedula]],Tabla8[Numero Documento],Tabla8[Gen])</f>
        <v>F</v>
      </c>
      <c r="S581" s="56" t="str">
        <f>_xlfn.XLOOKUP(Tabla15[[#This Row],[cedula]],Tabla8[Numero Documento],Tabla8[Lugar Funciones Codigo])</f>
        <v>01.83.01</v>
      </c>
      <c r="T581">
        <v>849</v>
      </c>
    </row>
    <row r="582" spans="1:20" hidden="1">
      <c r="A582" s="56" t="s">
        <v>2521</v>
      </c>
      <c r="B582" s="56" t="s">
        <v>2316</v>
      </c>
      <c r="C582" s="56" t="s">
        <v>2552</v>
      </c>
      <c r="D582" s="56" t="str">
        <f>Tabla15[[#This Row],[cedula]]&amp;Tabla15[[#This Row],[prog]]&amp;LEFT(Tabla15[[#This Row],[TIPO]],3)</f>
        <v>0310479727301TEM</v>
      </c>
      <c r="E582" s="56" t="str">
        <f>_xlfn.XLOOKUP(Tabla15[[#This Row],[cedula]],Tabla8[Numero Documento],Tabla8[Empleado])</f>
        <v>JOAN GERMAN MATIAS ALMONTE</v>
      </c>
      <c r="F582" s="56" t="str">
        <f>_xlfn.XLOOKUP(Tabla15[[#This Row],[cedula]],Tabla8[Numero Documento],Tabla8[Cargo])</f>
        <v>COORDINADOR (A)</v>
      </c>
      <c r="G582" s="56" t="str">
        <f>_xlfn.XLOOKUP(Tabla15[[#This Row],[cedula]],Tabla8[Numero Documento],Tabla8[Lugar de Funciones])</f>
        <v>VICEMINITERIO DE DESARROLLO E INVESTIGACION CULTURAL</v>
      </c>
      <c r="H582" s="107" t="s">
        <v>2743</v>
      </c>
      <c r="I582" s="78">
        <f>_xlfn.XLOOKUP(Tabla15[[#This Row],[cedula]],TCARRERA[CEDULA],TCARRERA[CATEGORIA DEL SERVIDOR],0)</f>
        <v>0</v>
      </c>
      <c r="J58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6" t="str">
        <f>IF(ISTEXT(Tabla15[[#This Row],[CARRERA]]),Tabla15[[#This Row],[CARRERA]],Tabla15[[#This Row],[STATUS_01]])</f>
        <v>TEMPORALES</v>
      </c>
      <c r="L582" s="72">
        <v>70000</v>
      </c>
      <c r="M582" s="76">
        <v>5368.48</v>
      </c>
      <c r="N582" s="72">
        <v>2128</v>
      </c>
      <c r="O582" s="72">
        <v>2009</v>
      </c>
      <c r="P582" s="33">
        <f>Tabla15[[#This Row],[sbruto]]-Tabla15[[#This Row],[ISR]]-Tabla15[[#This Row],[SFS]]-Tabla15[[#This Row],[AFP]]-Tabla15[[#This Row],[sneto]]</f>
        <v>25.000000000007276</v>
      </c>
      <c r="Q582" s="33">
        <v>60469.52</v>
      </c>
      <c r="R582" s="56" t="str">
        <f>_xlfn.XLOOKUP(Tabla15[[#This Row],[cedula]],Tabla8[Numero Documento],Tabla8[Gen])</f>
        <v>M</v>
      </c>
      <c r="S582" s="56" t="str">
        <f>_xlfn.XLOOKUP(Tabla15[[#This Row],[cedula]],Tabla8[Numero Documento],Tabla8[Lugar Funciones Codigo])</f>
        <v>01.83.01</v>
      </c>
      <c r="T582">
        <v>875</v>
      </c>
    </row>
    <row r="583" spans="1:20" hidden="1">
      <c r="A583" s="56" t="s">
        <v>2522</v>
      </c>
      <c r="B583" s="56" t="s">
        <v>1803</v>
      </c>
      <c r="C583" s="56" t="s">
        <v>2552</v>
      </c>
      <c r="D583" s="56" t="str">
        <f>Tabla15[[#This Row],[cedula]]&amp;Tabla15[[#This Row],[prog]]&amp;LEFT(Tabla15[[#This Row],[TIPO]],3)</f>
        <v>2250070589601FIJ</v>
      </c>
      <c r="E583" s="56" t="str">
        <f>_xlfn.XLOOKUP(Tabla15[[#This Row],[cedula]],Tabla8[Numero Documento],Tabla8[Empleado])</f>
        <v>DELAYNE FLORENCIA ABREU CHEZ</v>
      </c>
      <c r="F583" s="56" t="str">
        <f>_xlfn.XLOOKUP(Tabla15[[#This Row],[cedula]],Tabla8[Numero Documento],Tabla8[Cargo])</f>
        <v>ASISTENTE</v>
      </c>
      <c r="G583" s="56" t="str">
        <f>_xlfn.XLOOKUP(Tabla15[[#This Row],[cedula]],Tabla8[Numero Documento],Tabla8[Lugar de Funciones])</f>
        <v>VICEMINITERIO DE DESARROLLO E INVESTIGACION CULTURAL</v>
      </c>
      <c r="H583" s="107" t="s">
        <v>11</v>
      </c>
      <c r="I583" s="78">
        <f>_xlfn.XLOOKUP(Tabla15[[#This Row],[cedula]],TCARRERA[CEDULA],TCARRERA[CATEGORIA DEL SERVIDOR],0)</f>
        <v>0</v>
      </c>
      <c r="J5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6" t="str">
        <f>IF(ISTEXT(Tabla15[[#This Row],[CARRERA]]),Tabla15[[#This Row],[CARRERA]],Tabla15[[#This Row],[STATUS_01]])</f>
        <v>FIJO</v>
      </c>
      <c r="L583" s="72">
        <v>50000</v>
      </c>
      <c r="M583" s="75">
        <v>1854</v>
      </c>
      <c r="N583" s="72">
        <v>1520</v>
      </c>
      <c r="O583" s="72">
        <v>1435</v>
      </c>
      <c r="P583" s="33">
        <f>Tabla15[[#This Row],[sbruto]]-Tabla15[[#This Row],[ISR]]-Tabla15[[#This Row],[SFS]]-Tabla15[[#This Row],[AFP]]-Tabla15[[#This Row],[sneto]]</f>
        <v>25</v>
      </c>
      <c r="Q583" s="33">
        <v>45166</v>
      </c>
      <c r="R583" s="56" t="str">
        <f>_xlfn.XLOOKUP(Tabla15[[#This Row],[cedula]],Tabla8[Numero Documento],Tabla8[Gen])</f>
        <v>F</v>
      </c>
      <c r="S583" s="56" t="str">
        <f>_xlfn.XLOOKUP(Tabla15[[#This Row],[cedula]],Tabla8[Numero Documento],Tabla8[Lugar Funciones Codigo])</f>
        <v>01.83.01</v>
      </c>
      <c r="T583">
        <v>74</v>
      </c>
    </row>
    <row r="584" spans="1:20" hidden="1">
      <c r="A584" s="56" t="s">
        <v>2521</v>
      </c>
      <c r="B584" s="56" t="s">
        <v>2891</v>
      </c>
      <c r="C584" s="56" t="s">
        <v>2552</v>
      </c>
      <c r="D584" s="56" t="str">
        <f>Tabla15[[#This Row],[cedula]]&amp;Tabla15[[#This Row],[prog]]&amp;LEFT(Tabla15[[#This Row],[TIPO]],3)</f>
        <v>4020063837301TEM</v>
      </c>
      <c r="E584" s="56" t="str">
        <f>_xlfn.XLOOKUP(Tabla15[[#This Row],[cedula]],Tabla8[Numero Documento],Tabla8[Empleado])</f>
        <v>FARHINA SANCHEZ MARIÑEZ</v>
      </c>
      <c r="F584" s="56" t="str">
        <f>_xlfn.XLOOKUP(Tabla15[[#This Row],[cedula]],Tabla8[Numero Documento],Tabla8[Cargo])</f>
        <v>ANALISTA PROYECTOS</v>
      </c>
      <c r="G584" s="56" t="str">
        <f>_xlfn.XLOOKUP(Tabla15[[#This Row],[cedula]],Tabla8[Numero Documento],Tabla8[Lugar de Funciones])</f>
        <v>VICEMINITERIO DE DESARROLLO E INVESTIGACION CULTURAL</v>
      </c>
      <c r="H584" s="107" t="s">
        <v>2743</v>
      </c>
      <c r="I584" s="78">
        <f>_xlfn.XLOOKUP(Tabla15[[#This Row],[cedula]],TCARRERA[CEDULA],TCARRERA[CATEGORIA DEL SERVIDOR],0)</f>
        <v>0</v>
      </c>
      <c r="J5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4" s="56" t="str">
        <f>IF(ISTEXT(Tabla15[[#This Row],[CARRERA]]),Tabla15[[#This Row],[CARRERA]],Tabla15[[#This Row],[STATUS_01]])</f>
        <v>TEMPORALES</v>
      </c>
      <c r="L584" s="72">
        <v>50000</v>
      </c>
      <c r="M584" s="76">
        <v>1854</v>
      </c>
      <c r="N584" s="75">
        <v>1520</v>
      </c>
      <c r="O584" s="75">
        <v>1435</v>
      </c>
      <c r="P584" s="33">
        <f>Tabla15[[#This Row],[sbruto]]-Tabla15[[#This Row],[ISR]]-Tabla15[[#This Row],[SFS]]-Tabla15[[#This Row],[AFP]]-Tabla15[[#This Row],[sneto]]</f>
        <v>25</v>
      </c>
      <c r="Q584" s="33">
        <v>45166</v>
      </c>
      <c r="R584" s="56" t="str">
        <f>_xlfn.XLOOKUP(Tabla15[[#This Row],[cedula]],Tabla8[Numero Documento],Tabla8[Gen])</f>
        <v>F</v>
      </c>
      <c r="S584" s="56" t="str">
        <f>_xlfn.XLOOKUP(Tabla15[[#This Row],[cedula]],Tabla8[Numero Documento],Tabla8[Lugar Funciones Codigo])</f>
        <v>01.83.01</v>
      </c>
      <c r="T584">
        <v>838</v>
      </c>
    </row>
    <row r="585" spans="1:20" hidden="1">
      <c r="A585" s="56" t="s">
        <v>2522</v>
      </c>
      <c r="B585" s="56" t="s">
        <v>2529</v>
      </c>
      <c r="C585" s="56" t="s">
        <v>2552</v>
      </c>
      <c r="D585" s="56" t="str">
        <f>Tabla15[[#This Row],[cedula]]&amp;Tabla15[[#This Row],[prog]]&amp;LEFT(Tabla15[[#This Row],[TIPO]],3)</f>
        <v>0011183321601FIJ</v>
      </c>
      <c r="E585" s="56" t="str">
        <f>_xlfn.XLOOKUP(Tabla15[[#This Row],[cedula]],Tabla8[Numero Documento],Tabla8[Empleado])</f>
        <v>FELIX BAUTISTA DE LA CRUZ</v>
      </c>
      <c r="F585" s="56" t="str">
        <f>_xlfn.XLOOKUP(Tabla15[[#This Row],[cedula]],Tabla8[Numero Documento],Tabla8[Cargo])</f>
        <v>CHOFER I</v>
      </c>
      <c r="G585" s="56" t="str">
        <f>_xlfn.XLOOKUP(Tabla15[[#This Row],[cedula]],Tabla8[Numero Documento],Tabla8[Lugar de Funciones])</f>
        <v>VICEMINITERIO DE DESARROLLO E INVESTIGACION CULTURAL</v>
      </c>
      <c r="H585" s="107" t="s">
        <v>11</v>
      </c>
      <c r="I585" s="78">
        <f>_xlfn.XLOOKUP(Tabla15[[#This Row],[cedula]],TCARRERA[CEDULA],TCARRERA[CATEGORIA DEL SERVIDOR],0)</f>
        <v>0</v>
      </c>
      <c r="J5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56" t="str">
        <f>IF(ISTEXT(Tabla15[[#This Row],[CARRERA]]),Tabla15[[#This Row],[CARRERA]],Tabla15[[#This Row],[STATUS_01]])</f>
        <v>ESTATUTO SIMPLIFICADO</v>
      </c>
      <c r="L585" s="72">
        <v>24000</v>
      </c>
      <c r="M585" s="76">
        <v>0</v>
      </c>
      <c r="N585" s="72">
        <v>729.6</v>
      </c>
      <c r="O585" s="72">
        <v>688.8</v>
      </c>
      <c r="P585" s="33">
        <f>Tabla15[[#This Row],[sbruto]]-Tabla15[[#This Row],[ISR]]-Tabla15[[#This Row],[SFS]]-Tabla15[[#This Row],[AFP]]-Tabla15[[#This Row],[sneto]]</f>
        <v>7348.5000000000018</v>
      </c>
      <c r="Q585" s="33">
        <v>15233.1</v>
      </c>
      <c r="R585" s="56" t="str">
        <f>_xlfn.XLOOKUP(Tabla15[[#This Row],[cedula]],Tabla8[Numero Documento],Tabla8[Gen])</f>
        <v>M</v>
      </c>
      <c r="S585" s="56" t="str">
        <f>_xlfn.XLOOKUP(Tabla15[[#This Row],[cedula]],Tabla8[Numero Documento],Tabla8[Lugar Funciones Codigo])</f>
        <v>01.83.01</v>
      </c>
      <c r="T585">
        <v>110</v>
      </c>
    </row>
    <row r="586" spans="1:20" hidden="1">
      <c r="A586" s="56" t="s">
        <v>2521</v>
      </c>
      <c r="B586" s="56" t="s">
        <v>2331</v>
      </c>
      <c r="C586" s="56" t="s">
        <v>2552</v>
      </c>
      <c r="D586" s="56" t="str">
        <f>Tabla15[[#This Row],[cedula]]&amp;Tabla15[[#This Row],[prog]]&amp;LEFT(Tabla15[[#This Row],[TIPO]],3)</f>
        <v>2230000850901TEM</v>
      </c>
      <c r="E586" s="56" t="str">
        <f>_xlfn.XLOOKUP(Tabla15[[#This Row],[cedula]],Tabla8[Numero Documento],Tabla8[Empleado])</f>
        <v>LADY LAURA LIRIANO BALBI</v>
      </c>
      <c r="F586" s="56" t="str">
        <f>_xlfn.XLOOKUP(Tabla15[[#This Row],[cedula]],Tabla8[Numero Documento],Tabla8[Cargo])</f>
        <v>DIRECTOR (A)</v>
      </c>
      <c r="G586" s="56" t="str">
        <f>_xlfn.XLOOKUP(Tabla15[[#This Row],[cedula]],Tabla8[Numero Documento],Tabla8[Lugar de Funciones])</f>
        <v>DIRECCION DE FORMACION Y CAPACITACION EN GESTION CULTURAL</v>
      </c>
      <c r="H586" s="107" t="s">
        <v>2743</v>
      </c>
      <c r="I586" s="78">
        <f>_xlfn.XLOOKUP(Tabla15[[#This Row],[cedula]],TCARRERA[CEDULA],TCARRERA[CATEGORIA DEL SERVIDOR],0)</f>
        <v>0</v>
      </c>
      <c r="J5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6" t="str">
        <f>IF(ISTEXT(Tabla15[[#This Row],[CARRERA]]),Tabla15[[#This Row],[CARRERA]],Tabla15[[#This Row],[STATUS_01]])</f>
        <v>TEMPORALES</v>
      </c>
      <c r="L586" s="72">
        <v>115000</v>
      </c>
      <c r="M586" s="76">
        <v>15633.74</v>
      </c>
      <c r="N586" s="72">
        <v>3496</v>
      </c>
      <c r="O586" s="72">
        <v>3300.5</v>
      </c>
      <c r="P586" s="33">
        <f>Tabla15[[#This Row],[sbruto]]-Tabla15[[#This Row],[ISR]]-Tabla15[[#This Row],[SFS]]-Tabla15[[#This Row],[AFP]]-Tabla15[[#This Row],[sneto]]</f>
        <v>25</v>
      </c>
      <c r="Q586" s="33">
        <v>92544.76</v>
      </c>
      <c r="R586" s="56" t="str">
        <f>_xlfn.XLOOKUP(Tabla15[[#This Row],[cedula]],Tabla8[Numero Documento],Tabla8[Gen])</f>
        <v>F</v>
      </c>
      <c r="S586" s="56" t="str">
        <f>_xlfn.XLOOKUP(Tabla15[[#This Row],[cedula]],Tabla8[Numero Documento],Tabla8[Lugar Funciones Codigo])</f>
        <v>01.83.01.00.02</v>
      </c>
      <c r="T586">
        <v>914</v>
      </c>
    </row>
    <row r="587" spans="1:20" hidden="1">
      <c r="A587" s="56" t="s">
        <v>2521</v>
      </c>
      <c r="B587" s="56" t="s">
        <v>2353</v>
      </c>
      <c r="C587" s="56" t="s">
        <v>2552</v>
      </c>
      <c r="D587" s="56" t="str">
        <f>Tabla15[[#This Row],[cedula]]&amp;Tabla15[[#This Row],[prog]]&amp;LEFT(Tabla15[[#This Row],[TIPO]],3)</f>
        <v>4022369978201TEM</v>
      </c>
      <c r="E587" s="56" t="str">
        <f>_xlfn.XLOOKUP(Tabla15[[#This Row],[cedula]],Tabla8[Numero Documento],Tabla8[Empleado])</f>
        <v>NAYELY MARIA FERNANDEZ MORA</v>
      </c>
      <c r="F587" s="56" t="str">
        <f>_xlfn.XLOOKUP(Tabla15[[#This Row],[cedula]],Tabla8[Numero Documento],Tabla8[Cargo])</f>
        <v>ANALISTA PROYECTOS</v>
      </c>
      <c r="G587" s="56" t="str">
        <f>_xlfn.XLOOKUP(Tabla15[[#This Row],[cedula]],Tabla8[Numero Documento],Tabla8[Lugar de Funciones])</f>
        <v>DIRECCION DE FORMACION Y CAPACITACION EN GESTION CULTURAL</v>
      </c>
      <c r="H587" s="107" t="s">
        <v>2743</v>
      </c>
      <c r="I587" s="78">
        <f>_xlfn.XLOOKUP(Tabla15[[#This Row],[cedula]],TCARRERA[CEDULA],TCARRERA[CATEGORIA DEL SERVIDOR],0)</f>
        <v>0</v>
      </c>
      <c r="J5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7" s="56" t="str">
        <f>IF(ISTEXT(Tabla15[[#This Row],[CARRERA]]),Tabla15[[#This Row],[CARRERA]],Tabla15[[#This Row],[STATUS_01]])</f>
        <v>TEMPORALES</v>
      </c>
      <c r="L587" s="72">
        <v>55000</v>
      </c>
      <c r="M587" s="76">
        <v>0</v>
      </c>
      <c r="N587" s="72">
        <v>1672</v>
      </c>
      <c r="O587" s="72">
        <v>1578.5</v>
      </c>
      <c r="P587" s="33">
        <f>Tabla15[[#This Row],[sbruto]]-Tabla15[[#This Row],[ISR]]-Tabla15[[#This Row],[SFS]]-Tabla15[[#This Row],[AFP]]-Tabla15[[#This Row],[sneto]]</f>
        <v>1721</v>
      </c>
      <c r="Q587" s="33">
        <v>50028.5</v>
      </c>
      <c r="R587" s="56" t="str">
        <f>_xlfn.XLOOKUP(Tabla15[[#This Row],[cedula]],Tabla8[Numero Documento],Tabla8[Gen])</f>
        <v>F</v>
      </c>
      <c r="S587" s="56" t="str">
        <f>_xlfn.XLOOKUP(Tabla15[[#This Row],[cedula]],Tabla8[Numero Documento],Tabla8[Lugar Funciones Codigo])</f>
        <v>01.83.01.00.02</v>
      </c>
      <c r="T587">
        <v>960</v>
      </c>
    </row>
    <row r="588" spans="1:20" hidden="1">
      <c r="A588" s="56" t="s">
        <v>2522</v>
      </c>
      <c r="B588" s="56" t="s">
        <v>2072</v>
      </c>
      <c r="C588" s="56" t="s">
        <v>2555</v>
      </c>
      <c r="D588" s="56" t="str">
        <f>Tabla15[[#This Row],[cedula]]&amp;Tabla15[[#This Row],[prog]]&amp;LEFT(Tabla15[[#This Row],[TIPO]],3)</f>
        <v>0011260774211FIJ</v>
      </c>
      <c r="E588" s="56" t="str">
        <f>_xlfn.XLOOKUP(Tabla15[[#This Row],[cedula]],Tabla8[Numero Documento],Tabla8[Empleado])</f>
        <v>MARIA DEL CARMEN RAMIREZ SURIEL</v>
      </c>
      <c r="F588" s="56" t="str">
        <f>_xlfn.XLOOKUP(Tabla15[[#This Row],[cedula]],Tabla8[Numero Documento],Tabla8[Cargo])</f>
        <v>AUXILIAR BIBLIOTECA</v>
      </c>
      <c r="G588" s="56" t="str">
        <f>_xlfn.XLOOKUP(Tabla15[[#This Row],[cedula]],Tabla8[Numero Documento],Tabla8[Lugar de Funciones])</f>
        <v>DIRECCION DE FORMACION Y CAPACITACION EN GESTION CULTURAL</v>
      </c>
      <c r="H588" s="107" t="s">
        <v>11</v>
      </c>
      <c r="I588" s="78">
        <f>_xlfn.XLOOKUP(Tabla15[[#This Row],[cedula]],TCARRERA[CEDULA],TCARRERA[CATEGORIA DEL SERVIDOR],0)</f>
        <v>0</v>
      </c>
      <c r="J5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6" t="str">
        <f>IF(ISTEXT(Tabla15[[#This Row],[CARRERA]]),Tabla15[[#This Row],[CARRERA]],Tabla15[[#This Row],[STATUS_01]])</f>
        <v>FIJO</v>
      </c>
      <c r="L588" s="72">
        <v>35000</v>
      </c>
      <c r="M588" s="76">
        <v>0</v>
      </c>
      <c r="N588" s="72">
        <v>1064</v>
      </c>
      <c r="O588" s="72">
        <v>1004.5</v>
      </c>
      <c r="P588" s="33">
        <f>Tabla15[[#This Row],[sbruto]]-Tabla15[[#This Row],[ISR]]-Tabla15[[#This Row],[SFS]]-Tabla15[[#This Row],[AFP]]-Tabla15[[#This Row],[sneto]]</f>
        <v>1121</v>
      </c>
      <c r="Q588" s="33">
        <v>31810.5</v>
      </c>
      <c r="R588" s="56" t="str">
        <f>_xlfn.XLOOKUP(Tabla15[[#This Row],[cedula]],Tabla8[Numero Documento],Tabla8[Gen])</f>
        <v>F</v>
      </c>
      <c r="S588" s="56" t="str">
        <f>_xlfn.XLOOKUP(Tabla15[[#This Row],[cedula]],Tabla8[Numero Documento],Tabla8[Lugar Funciones Codigo])</f>
        <v>01.83.01.00.02</v>
      </c>
      <c r="T588">
        <v>434</v>
      </c>
    </row>
    <row r="589" spans="1:20" hidden="1">
      <c r="A589" s="56" t="s">
        <v>2522</v>
      </c>
      <c r="B589" s="56" t="s">
        <v>1873</v>
      </c>
      <c r="C589" s="56" t="s">
        <v>2552</v>
      </c>
      <c r="D589" s="56" t="str">
        <f>Tabla15[[#This Row],[cedula]]&amp;Tabla15[[#This Row],[prog]]&amp;LEFT(Tabla15[[#This Row],[TIPO]],3)</f>
        <v>0010975528001FIJ</v>
      </c>
      <c r="E589" s="56" t="str">
        <f>_xlfn.XLOOKUP(Tabla15[[#This Row],[cedula]],Tabla8[Numero Documento],Tabla8[Empleado])</f>
        <v>JOSE MODESTO YOVANI CRUZ DURAN</v>
      </c>
      <c r="F589" s="56" t="str">
        <f>_xlfn.XLOOKUP(Tabla15[[#This Row],[cedula]],Tabla8[Numero Documento],Tabla8[Cargo])</f>
        <v>VICEMINISTRO (A)</v>
      </c>
      <c r="G589" s="56" t="str">
        <f>_xlfn.XLOOKUP(Tabla15[[#This Row],[cedula]],Tabla8[Numero Documento],Tabla8[Lugar de Funciones])</f>
        <v>VICEMINISTERIO DE CREATIVIDAD Y FORMACION ARTISTICA</v>
      </c>
      <c r="H589" s="107" t="s">
        <v>11</v>
      </c>
      <c r="I589" s="78">
        <f>_xlfn.XLOOKUP(Tabla15[[#This Row],[cedula]],TCARRERA[CEDULA],TCARRERA[CATEGORIA DEL SERVIDOR],0)</f>
        <v>0</v>
      </c>
      <c r="J589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89" s="56" t="str">
        <f>IF(ISTEXT(Tabla15[[#This Row],[CARRERA]]),Tabla15[[#This Row],[CARRERA]],Tabla15[[#This Row],[STATUS_01]])</f>
        <v>DE LIBRE NOMBRAMIENTO Y REMOCION</v>
      </c>
      <c r="L589" s="72">
        <v>220000</v>
      </c>
      <c r="M589" s="76">
        <v>40583.019999999997</v>
      </c>
      <c r="N589" s="72">
        <v>5685.41</v>
      </c>
      <c r="O589" s="72">
        <v>6314</v>
      </c>
      <c r="P589" s="33">
        <f>Tabla15[[#This Row],[sbruto]]-Tabla15[[#This Row],[ISR]]-Tabla15[[#This Row],[SFS]]-Tabla15[[#This Row],[AFP]]-Tabla15[[#This Row],[sneto]]</f>
        <v>1025</v>
      </c>
      <c r="Q589" s="33">
        <v>166392.57</v>
      </c>
      <c r="R589" s="56" t="str">
        <f>_xlfn.XLOOKUP(Tabla15[[#This Row],[cedula]],Tabla8[Numero Documento],Tabla8[Gen])</f>
        <v>M</v>
      </c>
      <c r="S589" s="56" t="str">
        <f>_xlfn.XLOOKUP(Tabla15[[#This Row],[cedula]],Tabla8[Numero Documento],Tabla8[Lugar Funciones Codigo])</f>
        <v>01.83.02</v>
      </c>
      <c r="T589">
        <v>175</v>
      </c>
    </row>
    <row r="590" spans="1:20" hidden="1">
      <c r="A590" s="56" t="s">
        <v>2522</v>
      </c>
      <c r="B590" s="56" t="s">
        <v>1162</v>
      </c>
      <c r="C590" s="56" t="s">
        <v>2552</v>
      </c>
      <c r="D590" s="56" t="str">
        <f>Tabla15[[#This Row],[cedula]]&amp;Tabla15[[#This Row],[prog]]&amp;LEFT(Tabla15[[#This Row],[TIPO]],3)</f>
        <v>0010946517901FIJ</v>
      </c>
      <c r="E590" s="56" t="str">
        <f>_xlfn.XLOOKUP(Tabla15[[#This Row],[cedula]],Tabla8[Numero Documento],Tabla8[Empleado])</f>
        <v>ROSA ELENA MERCEDES RODRIGUEZ DE LOS SANTOS</v>
      </c>
      <c r="F590" s="56" t="str">
        <f>_xlfn.XLOOKUP(Tabla15[[#This Row],[cedula]],Tabla8[Numero Documento],Tabla8[Cargo])</f>
        <v>DIRECTORA DOCENTE</v>
      </c>
      <c r="G590" s="56" t="str">
        <f>_xlfn.XLOOKUP(Tabla15[[#This Row],[cedula]],Tabla8[Numero Documento],Tabla8[Lugar de Funciones])</f>
        <v>VICEMINISTERIO DE CREATIVIDAD Y FORMACION ARTISTICA</v>
      </c>
      <c r="H590" s="107" t="s">
        <v>11</v>
      </c>
      <c r="I590" s="78" t="str">
        <f>_xlfn.XLOOKUP(Tabla15[[#This Row],[cedula]],TCARRERA[CEDULA],TCARRERA[CATEGORIA DEL SERVIDOR],0)</f>
        <v>CARRERA ADMINISTRATIVA</v>
      </c>
      <c r="J5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6" t="str">
        <f>IF(ISTEXT(Tabla15[[#This Row],[CARRERA]]),Tabla15[[#This Row],[CARRERA]],Tabla15[[#This Row],[STATUS_01]])</f>
        <v>CARRERA ADMINISTRATIVA</v>
      </c>
      <c r="L590" s="72">
        <v>115000</v>
      </c>
      <c r="M590" s="74">
        <v>15633.74</v>
      </c>
      <c r="N590" s="72">
        <v>3496</v>
      </c>
      <c r="O590" s="72">
        <v>3300.5</v>
      </c>
      <c r="P590" s="33">
        <f>Tabla15[[#This Row],[sbruto]]-Tabla15[[#This Row],[ISR]]-Tabla15[[#This Row],[SFS]]-Tabla15[[#This Row],[AFP]]-Tabla15[[#This Row],[sneto]]</f>
        <v>75</v>
      </c>
      <c r="Q590" s="33">
        <v>92494.76</v>
      </c>
      <c r="R590" s="56" t="str">
        <f>_xlfn.XLOOKUP(Tabla15[[#This Row],[cedula]],Tabla8[Numero Documento],Tabla8[Gen])</f>
        <v>F</v>
      </c>
      <c r="S590" s="56" t="str">
        <f>_xlfn.XLOOKUP(Tabla15[[#This Row],[cedula]],Tabla8[Numero Documento],Tabla8[Lugar Funciones Codigo])</f>
        <v>01.83.02</v>
      </c>
      <c r="T590">
        <v>325</v>
      </c>
    </row>
    <row r="591" spans="1:20" hidden="1">
      <c r="A591" s="56" t="s">
        <v>2522</v>
      </c>
      <c r="B591" s="56" t="s">
        <v>1861</v>
      </c>
      <c r="C591" s="56" t="s">
        <v>2552</v>
      </c>
      <c r="D591" s="56" t="str">
        <f>Tabla15[[#This Row],[cedula]]&amp;Tabla15[[#This Row],[prog]]&amp;LEFT(Tabla15[[#This Row],[TIPO]],3)</f>
        <v>0010940960701FIJ</v>
      </c>
      <c r="E591" s="56" t="str">
        <f>_xlfn.XLOOKUP(Tabla15[[#This Row],[cedula]],Tabla8[Numero Documento],Tabla8[Empleado])</f>
        <v>JOHAN MANUEL BUENO POLANCO</v>
      </c>
      <c r="F591" s="56" t="str">
        <f>_xlfn.XLOOKUP(Tabla15[[#This Row],[cedula]],Tabla8[Numero Documento],Tabla8[Cargo])</f>
        <v>ASISTENTE</v>
      </c>
      <c r="G591" s="56" t="str">
        <f>_xlfn.XLOOKUP(Tabla15[[#This Row],[cedula]],Tabla8[Numero Documento],Tabla8[Lugar de Funciones])</f>
        <v>VICEMINISTERIO DE CREATIVIDAD Y FORMACION ARTISTICA</v>
      </c>
      <c r="H591" s="107" t="s">
        <v>11</v>
      </c>
      <c r="I591" s="78">
        <f>_xlfn.XLOOKUP(Tabla15[[#This Row],[cedula]],TCARRERA[CEDULA],TCARRERA[CATEGORIA DEL SERVIDOR],0)</f>
        <v>0</v>
      </c>
      <c r="J5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6" t="str">
        <f>IF(ISTEXT(Tabla15[[#This Row],[CARRERA]]),Tabla15[[#This Row],[CARRERA]],Tabla15[[#This Row],[STATUS_01]])</f>
        <v>FIJO</v>
      </c>
      <c r="L591" s="72">
        <v>100000</v>
      </c>
      <c r="M591" s="73">
        <v>12105.37</v>
      </c>
      <c r="N591" s="72">
        <v>3040</v>
      </c>
      <c r="O591" s="72">
        <v>2870</v>
      </c>
      <c r="P591" s="33">
        <f>Tabla15[[#This Row],[sbruto]]-Tabla15[[#This Row],[ISR]]-Tabla15[[#This Row],[SFS]]-Tabla15[[#This Row],[AFP]]-Tabla15[[#This Row],[sneto]]</f>
        <v>1625</v>
      </c>
      <c r="Q591" s="33">
        <v>80359.63</v>
      </c>
      <c r="R591" s="56" t="str">
        <f>_xlfn.XLOOKUP(Tabla15[[#This Row],[cedula]],Tabla8[Numero Documento],Tabla8[Gen])</f>
        <v>M</v>
      </c>
      <c r="S591" s="56" t="str">
        <f>_xlfn.XLOOKUP(Tabla15[[#This Row],[cedula]],Tabla8[Numero Documento],Tabla8[Lugar Funciones Codigo])</f>
        <v>01.83.02</v>
      </c>
      <c r="T591">
        <v>162</v>
      </c>
    </row>
    <row r="592" spans="1:20" hidden="1">
      <c r="A592" s="56" t="s">
        <v>2521</v>
      </c>
      <c r="B592" s="56" t="s">
        <v>2960</v>
      </c>
      <c r="C592" s="56" t="s">
        <v>2552</v>
      </c>
      <c r="D592" s="56" t="str">
        <f>Tabla15[[#This Row],[cedula]]&amp;Tabla15[[#This Row],[prog]]&amp;LEFT(Tabla15[[#This Row],[TIPO]],3)</f>
        <v>0180068997601TEM</v>
      </c>
      <c r="E592" s="56" t="str">
        <f>_xlfn.XLOOKUP(Tabla15[[#This Row],[cedula]],Tabla8[Numero Documento],Tabla8[Empleado])</f>
        <v>JOSE LUIS MUÑOZ SUERO</v>
      </c>
      <c r="F592" s="56" t="str">
        <f>_xlfn.XLOOKUP(Tabla15[[#This Row],[cedula]],Tabla8[Numero Documento],Tabla8[Cargo])</f>
        <v>ENCARGADO (A)</v>
      </c>
      <c r="G592" s="56" t="str">
        <f>_xlfn.XLOOKUP(Tabla15[[#This Row],[cedula]],Tabla8[Numero Documento],Tabla8[Lugar de Funciones])</f>
        <v>VICEMINISTERIO DE CREATIVIDAD Y FORMACION ARTISTICA</v>
      </c>
      <c r="H592" s="107" t="s">
        <v>2743</v>
      </c>
      <c r="I592" s="78">
        <f>_xlfn.XLOOKUP(Tabla15[[#This Row],[cedula]],TCARRERA[CEDULA],TCARRERA[CATEGORIA DEL SERVIDOR],0)</f>
        <v>0</v>
      </c>
      <c r="J5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2" s="56" t="str">
        <f>IF(ISTEXT(Tabla15[[#This Row],[CARRERA]]),Tabla15[[#This Row],[CARRERA]],Tabla15[[#This Row],[STATUS_01]])</f>
        <v>TEMPORALES</v>
      </c>
      <c r="L592" s="72">
        <v>100000</v>
      </c>
      <c r="M592" s="76">
        <v>12105.37</v>
      </c>
      <c r="N592" s="72">
        <v>3040</v>
      </c>
      <c r="O592" s="72">
        <v>2870</v>
      </c>
      <c r="P592" s="33">
        <f>Tabla15[[#This Row],[sbruto]]-Tabla15[[#This Row],[ISR]]-Tabla15[[#This Row],[SFS]]-Tabla15[[#This Row],[AFP]]-Tabla15[[#This Row],[sneto]]</f>
        <v>25</v>
      </c>
      <c r="Q592" s="33">
        <v>81959.63</v>
      </c>
      <c r="R592" s="56" t="str">
        <f>_xlfn.XLOOKUP(Tabla15[[#This Row],[cedula]],Tabla8[Numero Documento],Tabla8[Gen])</f>
        <v>M</v>
      </c>
      <c r="S592" s="56" t="str">
        <f>_xlfn.XLOOKUP(Tabla15[[#This Row],[cedula]],Tabla8[Numero Documento],Tabla8[Lugar Funciones Codigo])</f>
        <v>01.83.02</v>
      </c>
      <c r="T592">
        <v>892</v>
      </c>
    </row>
    <row r="593" spans="1:20" hidden="1">
      <c r="A593" s="56" t="s">
        <v>2521</v>
      </c>
      <c r="B593" s="56" t="s">
        <v>2361</v>
      </c>
      <c r="C593" s="56" t="s">
        <v>2552</v>
      </c>
      <c r="D593" s="56" t="str">
        <f>Tabla15[[#This Row],[cedula]]&amp;Tabla15[[#This Row],[prog]]&amp;LEFT(Tabla15[[#This Row],[TIPO]],3)</f>
        <v>0010699531901TEM</v>
      </c>
      <c r="E593" s="56" t="str">
        <f>_xlfn.XLOOKUP(Tabla15[[#This Row],[cedula]],Tabla8[Numero Documento],Tabla8[Empleado])</f>
        <v>RAFAEL DAVID ALMENGOD RAPOSO</v>
      </c>
      <c r="F593" s="56" t="str">
        <f>_xlfn.XLOOKUP(Tabla15[[#This Row],[cedula]],Tabla8[Numero Documento],Tabla8[Cargo])</f>
        <v>DIRECTOR (A)</v>
      </c>
      <c r="G593" s="56" t="str">
        <f>_xlfn.XLOOKUP(Tabla15[[#This Row],[cedula]],Tabla8[Numero Documento],Tabla8[Lugar de Funciones])</f>
        <v>VICEMINISTERIO DE CREATIVIDAD Y FORMACION ARTISTICA</v>
      </c>
      <c r="H593" s="107" t="s">
        <v>2743</v>
      </c>
      <c r="I593" s="78">
        <f>_xlfn.XLOOKUP(Tabla15[[#This Row],[cedula]],TCARRERA[CEDULA],TCARRERA[CATEGORIA DEL SERVIDOR],0)</f>
        <v>0</v>
      </c>
      <c r="J59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6" t="str">
        <f>IF(ISTEXT(Tabla15[[#This Row],[CARRERA]]),Tabla15[[#This Row],[CARRERA]],Tabla15[[#This Row],[STATUS_01]])</f>
        <v>TEMPORALES</v>
      </c>
      <c r="L593" s="72">
        <v>100000</v>
      </c>
      <c r="M593" s="73">
        <v>12105.37</v>
      </c>
      <c r="N593" s="72">
        <v>3040</v>
      </c>
      <c r="O593" s="72">
        <v>2870</v>
      </c>
      <c r="P593" s="33">
        <f>Tabla15[[#This Row],[sbruto]]-Tabla15[[#This Row],[ISR]]-Tabla15[[#This Row],[SFS]]-Tabla15[[#This Row],[AFP]]-Tabla15[[#This Row],[sneto]]</f>
        <v>5071</v>
      </c>
      <c r="Q593" s="33">
        <v>76913.63</v>
      </c>
      <c r="R593" s="56" t="str">
        <f>_xlfn.XLOOKUP(Tabla15[[#This Row],[cedula]],Tabla8[Numero Documento],Tabla8[Gen])</f>
        <v>M</v>
      </c>
      <c r="S593" s="56" t="str">
        <f>_xlfn.XLOOKUP(Tabla15[[#This Row],[cedula]],Tabla8[Numero Documento],Tabla8[Lugar Funciones Codigo])</f>
        <v>01.83.02</v>
      </c>
      <c r="T593">
        <v>974</v>
      </c>
    </row>
    <row r="594" spans="1:20" hidden="1">
      <c r="A594" s="56" t="s">
        <v>2522</v>
      </c>
      <c r="B594" s="56" t="s">
        <v>1932</v>
      </c>
      <c r="C594" s="56" t="s">
        <v>2552</v>
      </c>
      <c r="D594" s="56" t="str">
        <f>Tabla15[[#This Row],[cedula]]&amp;Tabla15[[#This Row],[prog]]&amp;LEFT(Tabla15[[#This Row],[TIPO]],3)</f>
        <v>0560156502001FIJ</v>
      </c>
      <c r="E594" s="56" t="str">
        <f>_xlfn.XLOOKUP(Tabla15[[#This Row],[cedula]],Tabla8[Numero Documento],Tabla8[Empleado])</f>
        <v>ORLANDO EUGENIO PADILLA FAXAS</v>
      </c>
      <c r="F594" s="56" t="str">
        <f>_xlfn.XLOOKUP(Tabla15[[#This Row],[cedula]],Tabla8[Numero Documento],Tabla8[Cargo])</f>
        <v>DIRECTOR (A)</v>
      </c>
      <c r="G594" s="56" t="str">
        <f>_xlfn.XLOOKUP(Tabla15[[#This Row],[cedula]],Tabla8[Numero Documento],Tabla8[Lugar de Funciones])</f>
        <v>VICEMINISTERIO DE CREATIVIDAD Y FORMACION ARTISTICA</v>
      </c>
      <c r="H594" s="107" t="s">
        <v>11</v>
      </c>
      <c r="I594" s="78">
        <f>_xlfn.XLOOKUP(Tabla15[[#This Row],[cedula]],TCARRERA[CEDULA],TCARRERA[CATEGORIA DEL SERVIDOR],0)</f>
        <v>0</v>
      </c>
      <c r="J5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6" t="str">
        <f>IF(ISTEXT(Tabla15[[#This Row],[CARRERA]]),Tabla15[[#This Row],[CARRERA]],Tabla15[[#This Row],[STATUS_01]])</f>
        <v>FIJO</v>
      </c>
      <c r="L594" s="72">
        <v>75000</v>
      </c>
      <c r="M594" s="73">
        <v>6309.38</v>
      </c>
      <c r="N594" s="72">
        <v>2280</v>
      </c>
      <c r="O594" s="72">
        <v>2152.5</v>
      </c>
      <c r="P594" s="33">
        <f>Tabla15[[#This Row],[sbruto]]-Tabla15[[#This Row],[ISR]]-Tabla15[[#This Row],[SFS]]-Tabla15[[#This Row],[AFP]]-Tabla15[[#This Row],[sneto]]</f>
        <v>24.999999999992724</v>
      </c>
      <c r="Q594" s="33">
        <v>64233.120000000003</v>
      </c>
      <c r="R594" s="56" t="str">
        <f>_xlfn.XLOOKUP(Tabla15[[#This Row],[cedula]],Tabla8[Numero Documento],Tabla8[Gen])</f>
        <v>M</v>
      </c>
      <c r="S594" s="56" t="str">
        <f>_xlfn.XLOOKUP(Tabla15[[#This Row],[cedula]],Tabla8[Numero Documento],Tabla8[Lugar Funciones Codigo])</f>
        <v>01.83.02</v>
      </c>
      <c r="T594">
        <v>285</v>
      </c>
    </row>
    <row r="595" spans="1:20" hidden="1">
      <c r="A595" s="56" t="s">
        <v>2521</v>
      </c>
      <c r="B595" s="56" t="s">
        <v>2845</v>
      </c>
      <c r="C595" s="56" t="s">
        <v>2552</v>
      </c>
      <c r="D595" s="56" t="str">
        <f>Tabla15[[#This Row],[cedula]]&amp;Tabla15[[#This Row],[prog]]&amp;LEFT(Tabla15[[#This Row],[TIPO]],3)</f>
        <v>0230130132701TEM</v>
      </c>
      <c r="E595" s="56" t="str">
        <f>_xlfn.XLOOKUP(Tabla15[[#This Row],[cedula]],Tabla8[Numero Documento],Tabla8[Empleado])</f>
        <v>ANNEURY JESUS GUERRERO</v>
      </c>
      <c r="F595" s="56" t="str">
        <f>_xlfn.XLOOKUP(Tabla15[[#This Row],[cedula]],Tabla8[Numero Documento],Tabla8[Cargo])</f>
        <v>COORD. OPERATIVO</v>
      </c>
      <c r="G595" s="56" t="str">
        <f>_xlfn.XLOOKUP(Tabla15[[#This Row],[cedula]],Tabla8[Numero Documento],Tabla8[Lugar de Funciones])</f>
        <v>VICEMINISTERIO DE CREATIVIDAD Y FORMACION ARTISTICA</v>
      </c>
      <c r="H595" s="107" t="s">
        <v>2743</v>
      </c>
      <c r="I595" s="78">
        <f>_xlfn.XLOOKUP(Tabla15[[#This Row],[cedula]],TCARRERA[CEDULA],TCARRERA[CATEGORIA DEL SERVIDOR],0)</f>
        <v>0</v>
      </c>
      <c r="J5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5" s="56" t="str">
        <f>IF(ISTEXT(Tabla15[[#This Row],[CARRERA]]),Tabla15[[#This Row],[CARRERA]],Tabla15[[#This Row],[STATUS_01]])</f>
        <v>TEMPORALES</v>
      </c>
      <c r="L595" s="72">
        <v>70000</v>
      </c>
      <c r="M595" s="76">
        <v>5368.48</v>
      </c>
      <c r="N595" s="75">
        <v>2128</v>
      </c>
      <c r="O595" s="75">
        <v>2009</v>
      </c>
      <c r="P595" s="33">
        <f>Tabla15[[#This Row],[sbruto]]-Tabla15[[#This Row],[ISR]]-Tabla15[[#This Row],[SFS]]-Tabla15[[#This Row],[AFP]]-Tabla15[[#This Row],[sneto]]</f>
        <v>25.000000000007276</v>
      </c>
      <c r="Q595" s="33">
        <v>60469.52</v>
      </c>
      <c r="R595" s="56" t="str">
        <f>_xlfn.XLOOKUP(Tabla15[[#This Row],[cedula]],Tabla8[Numero Documento],Tabla8[Gen])</f>
        <v>M</v>
      </c>
      <c r="S595" s="56" t="str">
        <f>_xlfn.XLOOKUP(Tabla15[[#This Row],[cedula]],Tabla8[Numero Documento],Tabla8[Lugar Funciones Codigo])</f>
        <v>01.83.02</v>
      </c>
      <c r="T595">
        <v>788</v>
      </c>
    </row>
    <row r="596" spans="1:20" hidden="1">
      <c r="A596" s="56" t="s">
        <v>2522</v>
      </c>
      <c r="B596" s="56" t="s">
        <v>1909</v>
      </c>
      <c r="C596" s="56" t="s">
        <v>2552</v>
      </c>
      <c r="D596" s="56" t="str">
        <f>Tabla15[[#This Row],[cedula]]&amp;Tabla15[[#This Row],[prog]]&amp;LEFT(Tabla15[[#This Row],[TIPO]],3)</f>
        <v>0010871000501FIJ</v>
      </c>
      <c r="E596" s="56" t="str">
        <f>_xlfn.XLOOKUP(Tabla15[[#This Row],[cedula]],Tabla8[Numero Documento],Tabla8[Empleado])</f>
        <v>MARIANA DE JESUS SANTOS GONZALEZ</v>
      </c>
      <c r="F596" s="56" t="str">
        <f>_xlfn.XLOOKUP(Tabla15[[#This Row],[cedula]],Tabla8[Numero Documento],Tabla8[Cargo])</f>
        <v>ASISTENTE</v>
      </c>
      <c r="G596" s="56" t="str">
        <f>_xlfn.XLOOKUP(Tabla15[[#This Row],[cedula]],Tabla8[Numero Documento],Tabla8[Lugar de Funciones])</f>
        <v>VICEMINISTERIO DE CREATIVIDAD Y FORMACION ARTISTICA</v>
      </c>
      <c r="H596" s="107" t="s">
        <v>11</v>
      </c>
      <c r="I596" s="78">
        <f>_xlfn.XLOOKUP(Tabla15[[#This Row],[cedula]],TCARRERA[CEDULA],TCARRERA[CATEGORIA DEL SERVIDOR],0)</f>
        <v>0</v>
      </c>
      <c r="J5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6" t="str">
        <f>IF(ISTEXT(Tabla15[[#This Row],[CARRERA]]),Tabla15[[#This Row],[CARRERA]],Tabla15[[#This Row],[STATUS_01]])</f>
        <v>FIJO</v>
      </c>
      <c r="L596" s="72">
        <v>55000</v>
      </c>
      <c r="M596" s="76">
        <v>2086.44</v>
      </c>
      <c r="N596" s="72">
        <v>1672</v>
      </c>
      <c r="O596" s="72">
        <v>1578.5</v>
      </c>
      <c r="P596" s="33">
        <f>Tabla15[[#This Row],[sbruto]]-Tabla15[[#This Row],[ISR]]-Tabla15[[#This Row],[SFS]]-Tabla15[[#This Row],[AFP]]-Tabla15[[#This Row],[sneto]]</f>
        <v>21368.269999999997</v>
      </c>
      <c r="Q596" s="33">
        <v>28294.79</v>
      </c>
      <c r="R596" s="56" t="str">
        <f>_xlfn.XLOOKUP(Tabla15[[#This Row],[cedula]],Tabla8[Numero Documento],Tabla8[Gen])</f>
        <v>F</v>
      </c>
      <c r="S596" s="56" t="str">
        <f>_xlfn.XLOOKUP(Tabla15[[#This Row],[cedula]],Tabla8[Numero Documento],Tabla8[Lugar Funciones Codigo])</f>
        <v>01.83.02</v>
      </c>
      <c r="T596">
        <v>244</v>
      </c>
    </row>
    <row r="597" spans="1:20" hidden="1">
      <c r="A597" s="56" t="s">
        <v>2522</v>
      </c>
      <c r="B597" s="56" t="s">
        <v>2800</v>
      </c>
      <c r="C597" s="56" t="s">
        <v>2552</v>
      </c>
      <c r="D597" s="56" t="str">
        <f>Tabla15[[#This Row],[cedula]]&amp;Tabla15[[#This Row],[prog]]&amp;LEFT(Tabla15[[#This Row],[TIPO]],3)</f>
        <v>0011783503301FIJ</v>
      </c>
      <c r="E597" s="56" t="str">
        <f>_xlfn.XLOOKUP(Tabla15[[#This Row],[cedula]],Tabla8[Numero Documento],Tabla8[Empleado])</f>
        <v>NOELIA MERCEDES GONZALEZ</v>
      </c>
      <c r="F597" s="56" t="str">
        <f>_xlfn.XLOOKUP(Tabla15[[#This Row],[cedula]],Tabla8[Numero Documento],Tabla8[Cargo])</f>
        <v>GESTOR DE PROTOCOLO</v>
      </c>
      <c r="G597" s="56" t="str">
        <f>_xlfn.XLOOKUP(Tabla15[[#This Row],[cedula]],Tabla8[Numero Documento],Tabla8[Lugar de Funciones])</f>
        <v>VICEMINISTERIO DE CREATIVIDAD Y FORMACION ARTISTICA</v>
      </c>
      <c r="H597" s="107" t="s">
        <v>11</v>
      </c>
      <c r="I597" s="78">
        <f>_xlfn.XLOOKUP(Tabla15[[#This Row],[cedula]],TCARRERA[CEDULA],TCARRERA[CATEGORIA DEL SERVIDOR],0)</f>
        <v>0</v>
      </c>
      <c r="J5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56" t="str">
        <f>IF(ISTEXT(Tabla15[[#This Row],[CARRERA]]),Tabla15[[#This Row],[CARRERA]],Tabla15[[#This Row],[STATUS_01]])</f>
        <v>ESTATUTO SIMPLIFICADO</v>
      </c>
      <c r="L597" s="72">
        <v>55000</v>
      </c>
      <c r="M597" s="76">
        <v>2559.6799999999998</v>
      </c>
      <c r="N597" s="72">
        <v>1672</v>
      </c>
      <c r="O597" s="72">
        <v>1578.5</v>
      </c>
      <c r="P597" s="33">
        <f>Tabla15[[#This Row],[sbruto]]-Tabla15[[#This Row],[ISR]]-Tabla15[[#This Row],[SFS]]-Tabla15[[#This Row],[AFP]]-Tabla15[[#This Row],[sneto]]</f>
        <v>25</v>
      </c>
      <c r="Q597" s="33">
        <v>49164.82</v>
      </c>
      <c r="R597" s="56" t="str">
        <f>_xlfn.XLOOKUP(Tabla15[[#This Row],[cedula]],Tabla8[Numero Documento],Tabla8[Gen])</f>
        <v>F</v>
      </c>
      <c r="S597" s="56" t="str">
        <f>_xlfn.XLOOKUP(Tabla15[[#This Row],[cedula]],Tabla8[Numero Documento],Tabla8[Lugar Funciones Codigo])</f>
        <v>01.83.02</v>
      </c>
      <c r="T597">
        <v>277</v>
      </c>
    </row>
    <row r="598" spans="1:20" hidden="1">
      <c r="A598" s="56" t="s">
        <v>2524</v>
      </c>
      <c r="B598" s="56" t="s">
        <v>1156</v>
      </c>
      <c r="C598" s="56" t="s">
        <v>2552</v>
      </c>
      <c r="D598" s="56" t="str">
        <f>Tabla15[[#This Row],[cedula]]&amp;Tabla15[[#This Row],[prog]]&amp;LEFT(Tabla15[[#This Row],[TIPO]],3)</f>
        <v>0010137993101TRA</v>
      </c>
      <c r="E598" s="56" t="str">
        <f>_xlfn.XLOOKUP(Tabla15[[#This Row],[cedula]],Tabla8[Numero Documento],Tabla8[Empleado])</f>
        <v>NURYS ALTAGRACIA DOMINGUEZ R</v>
      </c>
      <c r="F598" s="56" t="str">
        <f>_xlfn.XLOOKUP(Tabla15[[#This Row],[cedula]],Tabla8[Numero Documento],Tabla8[Cargo])</f>
        <v>COORD. INTERINSTITUCIONAL</v>
      </c>
      <c r="G598" s="56" t="str">
        <f>_xlfn.XLOOKUP(Tabla15[[#This Row],[cedula]],Tabla8[Numero Documento],Tabla8[Lugar de Funciones])</f>
        <v>VICEMINISTERIO DE CREATIVIDAD Y FORMACION ARTISTICA</v>
      </c>
      <c r="H598" s="107" t="s">
        <v>2519</v>
      </c>
      <c r="I598" s="78" t="str">
        <f>_xlfn.XLOOKUP(Tabla15[[#This Row],[cedula]],TCARRERA[CEDULA],TCARRERA[CATEGORIA DEL SERVIDOR],0)</f>
        <v>CARRERA ADMINISTRATIVA</v>
      </c>
      <c r="J598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98" s="56" t="str">
        <f>IF(ISTEXT(Tabla15[[#This Row],[CARRERA]]),Tabla15[[#This Row],[CARRERA]],Tabla15[[#This Row],[STATUS_01]])</f>
        <v>CARRERA ADMINISTRATIVA</v>
      </c>
      <c r="L598" s="72">
        <v>55000</v>
      </c>
      <c r="M598" s="73">
        <v>2559.6799999999998</v>
      </c>
      <c r="N598" s="72">
        <v>1672</v>
      </c>
      <c r="O598" s="72">
        <v>1578.5</v>
      </c>
      <c r="P598" s="33">
        <f>Tabla15[[#This Row],[sbruto]]-Tabla15[[#This Row],[ISR]]-Tabla15[[#This Row],[SFS]]-Tabla15[[#This Row],[AFP]]-Tabla15[[#This Row],[sneto]]</f>
        <v>375</v>
      </c>
      <c r="Q598" s="33">
        <v>48814.82</v>
      </c>
      <c r="R598" s="56" t="str">
        <f>_xlfn.XLOOKUP(Tabla15[[#This Row],[cedula]],Tabla8[Numero Documento],Tabla8[Gen])</f>
        <v>F</v>
      </c>
      <c r="S598" s="56" t="str">
        <f>_xlfn.XLOOKUP(Tabla15[[#This Row],[cedula]],Tabla8[Numero Documento],Tabla8[Lugar Funciones Codigo])</f>
        <v>01.83.02</v>
      </c>
      <c r="T598">
        <v>1079</v>
      </c>
    </row>
    <row r="599" spans="1:20" hidden="1">
      <c r="A599" s="56" t="s">
        <v>2522</v>
      </c>
      <c r="B599" s="56" t="s">
        <v>1812</v>
      </c>
      <c r="C599" s="56" t="s">
        <v>2552</v>
      </c>
      <c r="D599" s="56" t="str">
        <f>Tabla15[[#This Row],[cedula]]&amp;Tabla15[[#This Row],[prog]]&amp;LEFT(Tabla15[[#This Row],[TIPO]],3)</f>
        <v>0010117892901FIJ</v>
      </c>
      <c r="E599" s="56" t="str">
        <f>_xlfn.XLOOKUP(Tabla15[[#This Row],[cedula]],Tabla8[Numero Documento],Tabla8[Empleado])</f>
        <v>DULCE MARIA MIRANDA HERRERA DE CRUZ</v>
      </c>
      <c r="F599" s="56" t="str">
        <f>_xlfn.XLOOKUP(Tabla15[[#This Row],[cedula]],Tabla8[Numero Documento],Tabla8[Cargo])</f>
        <v>ASISTENTE</v>
      </c>
      <c r="G599" s="56" t="str">
        <f>_xlfn.XLOOKUP(Tabla15[[#This Row],[cedula]],Tabla8[Numero Documento],Tabla8[Lugar de Funciones])</f>
        <v>VICEMINISTERIO DE CREATIVIDAD Y FORMACION ARTISTICA</v>
      </c>
      <c r="H599" s="107" t="s">
        <v>11</v>
      </c>
      <c r="I599" s="78">
        <f>_xlfn.XLOOKUP(Tabla15[[#This Row],[cedula]],TCARRERA[CEDULA],TCARRERA[CATEGORIA DEL SERVIDOR],0)</f>
        <v>0</v>
      </c>
      <c r="J5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9" s="56" t="str">
        <f>IF(ISTEXT(Tabla15[[#This Row],[CARRERA]]),Tabla15[[#This Row],[CARRERA]],Tabla15[[#This Row],[STATUS_01]])</f>
        <v>FIJO</v>
      </c>
      <c r="L599" s="72">
        <v>50000</v>
      </c>
      <c r="M599" s="76">
        <v>1380.77</v>
      </c>
      <c r="N599" s="72">
        <v>1520</v>
      </c>
      <c r="O599" s="72">
        <v>1435</v>
      </c>
      <c r="P599" s="33">
        <f>Tabla15[[#This Row],[sbruto]]-Tabla15[[#This Row],[ISR]]-Tabla15[[#This Row],[SFS]]-Tabla15[[#This Row],[AFP]]-Tabla15[[#This Row],[sneto]]</f>
        <v>3779.9000000000015</v>
      </c>
      <c r="Q599" s="33">
        <v>41884.33</v>
      </c>
      <c r="R599" s="56" t="str">
        <f>_xlfn.XLOOKUP(Tabla15[[#This Row],[cedula]],Tabla8[Numero Documento],Tabla8[Gen])</f>
        <v>F</v>
      </c>
      <c r="S599" s="56" t="str">
        <f>_xlfn.XLOOKUP(Tabla15[[#This Row],[cedula]],Tabla8[Numero Documento],Tabla8[Lugar Funciones Codigo])</f>
        <v>01.83.02</v>
      </c>
      <c r="T599">
        <v>87</v>
      </c>
    </row>
    <row r="600" spans="1:20" hidden="1">
      <c r="A600" s="56" t="s">
        <v>2521</v>
      </c>
      <c r="B600" s="56" t="s">
        <v>2925</v>
      </c>
      <c r="C600" s="56" t="s">
        <v>2552</v>
      </c>
      <c r="D600" s="56" t="str">
        <f>Tabla15[[#This Row],[cedula]]&amp;Tabla15[[#This Row],[prog]]&amp;LEFT(Tabla15[[#This Row],[TIPO]],3)</f>
        <v>0260024769201TEM</v>
      </c>
      <c r="E600" s="56" t="str">
        <f>_xlfn.XLOOKUP(Tabla15[[#This Row],[cedula]],Tabla8[Numero Documento],Tabla8[Empleado])</f>
        <v>JEANNE MARIE GIRALDI ALVAREZ</v>
      </c>
      <c r="F600" s="56" t="str">
        <f>_xlfn.XLOOKUP(Tabla15[[#This Row],[cedula]],Tabla8[Numero Documento],Tabla8[Cargo])</f>
        <v>COORDINADOR(A) OPERATIVA</v>
      </c>
      <c r="G600" s="56" t="str">
        <f>_xlfn.XLOOKUP(Tabla15[[#This Row],[cedula]],Tabla8[Numero Documento],Tabla8[Lugar de Funciones])</f>
        <v>VICEMINISTERIO DE CREATIVIDAD Y FORMACION ARTISTICA</v>
      </c>
      <c r="H600" s="107" t="s">
        <v>2743</v>
      </c>
      <c r="I600" s="78">
        <f>_xlfn.XLOOKUP(Tabla15[[#This Row],[cedula]],TCARRERA[CEDULA],TCARRERA[CATEGORIA DEL SERVIDOR],0)</f>
        <v>0</v>
      </c>
      <c r="J60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6" t="str">
        <f>IF(ISTEXT(Tabla15[[#This Row],[CARRERA]]),Tabla15[[#This Row],[CARRERA]],Tabla15[[#This Row],[STATUS_01]])</f>
        <v>TEMPORALES</v>
      </c>
      <c r="L600" s="72">
        <v>50000</v>
      </c>
      <c r="M600" s="76">
        <v>1854</v>
      </c>
      <c r="N600" s="75">
        <v>1520</v>
      </c>
      <c r="O600" s="75">
        <v>1435</v>
      </c>
      <c r="P600" s="33">
        <f>Tabla15[[#This Row],[sbruto]]-Tabla15[[#This Row],[ISR]]-Tabla15[[#This Row],[SFS]]-Tabla15[[#This Row],[AFP]]-Tabla15[[#This Row],[sneto]]</f>
        <v>25</v>
      </c>
      <c r="Q600" s="33">
        <v>45166</v>
      </c>
      <c r="R600" s="56" t="str">
        <f>_xlfn.XLOOKUP(Tabla15[[#This Row],[cedula]],Tabla8[Numero Documento],Tabla8[Gen])</f>
        <v>F</v>
      </c>
      <c r="S600" s="56" t="str">
        <f>_xlfn.XLOOKUP(Tabla15[[#This Row],[cedula]],Tabla8[Numero Documento],Tabla8[Lugar Funciones Codigo])</f>
        <v>01.83.02</v>
      </c>
      <c r="T600">
        <v>866</v>
      </c>
    </row>
    <row r="601" spans="1:20" hidden="1">
      <c r="A601" s="56" t="s">
        <v>2521</v>
      </c>
      <c r="B601" s="56" t="s">
        <v>3068</v>
      </c>
      <c r="C601" s="56" t="s">
        <v>2552</v>
      </c>
      <c r="D601" s="56" t="str">
        <f>Tabla15[[#This Row],[cedula]]&amp;Tabla15[[#This Row],[prog]]&amp;LEFT(Tabla15[[#This Row],[TIPO]],3)</f>
        <v>4023684757601TEM</v>
      </c>
      <c r="E601" s="56" t="str">
        <f>_xlfn.XLOOKUP(Tabla15[[#This Row],[cedula]],Tabla8[Numero Documento],Tabla8[Empleado])</f>
        <v>STEISSY LOHANNY MOTA FELIZ</v>
      </c>
      <c r="F601" s="56" t="str">
        <f>_xlfn.XLOOKUP(Tabla15[[#This Row],[cedula]],Tabla8[Numero Documento],Tabla8[Cargo])</f>
        <v>ANALISTA PROYECTOS</v>
      </c>
      <c r="G601" s="56" t="str">
        <f>_xlfn.XLOOKUP(Tabla15[[#This Row],[cedula]],Tabla8[Numero Documento],Tabla8[Lugar de Funciones])</f>
        <v>VICEMINISTERIO DE CREATIVIDAD Y FORMACION ARTISTICA</v>
      </c>
      <c r="H601" s="107" t="s">
        <v>2743</v>
      </c>
      <c r="I601" s="78">
        <f>_xlfn.XLOOKUP(Tabla15[[#This Row],[cedula]],TCARRERA[CEDULA],TCARRERA[CATEGORIA DEL SERVIDOR],0)</f>
        <v>0</v>
      </c>
      <c r="J60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6" t="str">
        <f>IF(ISTEXT(Tabla15[[#This Row],[CARRERA]]),Tabla15[[#This Row],[CARRERA]],Tabla15[[#This Row],[STATUS_01]])</f>
        <v>TEMPORALES</v>
      </c>
      <c r="L601" s="72">
        <v>50000</v>
      </c>
      <c r="M601" s="76">
        <v>1854</v>
      </c>
      <c r="N601" s="72">
        <v>1520</v>
      </c>
      <c r="O601" s="72">
        <v>1435</v>
      </c>
      <c r="P601" s="33">
        <f>Tabla15[[#This Row],[sbruto]]-Tabla15[[#This Row],[ISR]]-Tabla15[[#This Row],[SFS]]-Tabla15[[#This Row],[AFP]]-Tabla15[[#This Row],[sneto]]</f>
        <v>25</v>
      </c>
      <c r="Q601" s="33">
        <v>45166</v>
      </c>
      <c r="R601" s="56" t="str">
        <f>_xlfn.XLOOKUP(Tabla15[[#This Row],[cedula]],Tabla8[Numero Documento],Tabla8[Gen])</f>
        <v>F</v>
      </c>
      <c r="S601" s="56" t="str">
        <f>_xlfn.XLOOKUP(Tabla15[[#This Row],[cedula]],Tabla8[Numero Documento],Tabla8[Lugar Funciones Codigo])</f>
        <v>01.83.02</v>
      </c>
      <c r="T601">
        <v>1012</v>
      </c>
    </row>
    <row r="602" spans="1:20" hidden="1">
      <c r="A602" s="56" t="s">
        <v>2522</v>
      </c>
      <c r="B602" s="56" t="s">
        <v>3253</v>
      </c>
      <c r="C602" s="56" t="s">
        <v>2552</v>
      </c>
      <c r="D602" s="56" t="str">
        <f>Tabla15[[#This Row],[cedula]]&amp;Tabla15[[#This Row],[prog]]&amp;LEFT(Tabla15[[#This Row],[TIPO]],3)</f>
        <v>2230003007301FIJ</v>
      </c>
      <c r="E602" s="56" t="str">
        <f>_xlfn.XLOOKUP(Tabla15[[#This Row],[cedula]],Tabla8[Numero Documento],Tabla8[Empleado])</f>
        <v>MARIA DEL SOL ADONIS HERNANDEZ</v>
      </c>
      <c r="F602" s="56" t="str">
        <f>_xlfn.XLOOKUP(Tabla15[[#This Row],[cedula]],Tabla8[Numero Documento],Tabla8[Cargo])</f>
        <v>SECRETARIA</v>
      </c>
      <c r="G602" s="56" t="str">
        <f>_xlfn.XLOOKUP(Tabla15[[#This Row],[cedula]],Tabla8[Numero Documento],Tabla8[Lugar de Funciones])</f>
        <v>VICEMINISTERIO DE CREATIVIDAD Y FORMACION ARTISTICA</v>
      </c>
      <c r="H602" s="107" t="s">
        <v>11</v>
      </c>
      <c r="I602" s="78" t="str">
        <f>_xlfn.XLOOKUP(Tabla15[[#This Row],[cedula]],TCARRERA[CEDULA],TCARRERA[CATEGORIA DEL SERVIDOR],0)</f>
        <v>CARRERA ADMINISTRATIVA</v>
      </c>
      <c r="J6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6" t="str">
        <f>IF(ISTEXT(Tabla15[[#This Row],[CARRERA]]),Tabla15[[#This Row],[CARRERA]],Tabla15[[#This Row],[STATUS_01]])</f>
        <v>CARRERA ADMINISTRATIVA</v>
      </c>
      <c r="L602" s="72">
        <v>45000</v>
      </c>
      <c r="M602" s="76">
        <v>1148.33</v>
      </c>
      <c r="N602" s="72">
        <v>1368</v>
      </c>
      <c r="O602" s="72">
        <v>1291.5</v>
      </c>
      <c r="P602" s="33">
        <f>Tabla15[[#This Row],[sbruto]]-Tabla15[[#This Row],[ISR]]-Tabla15[[#This Row],[SFS]]-Tabla15[[#This Row],[AFP]]-Tabla15[[#This Row],[sneto]]</f>
        <v>10880.279999999999</v>
      </c>
      <c r="Q602" s="33">
        <v>30311.89</v>
      </c>
      <c r="R602" s="56" t="str">
        <f>_xlfn.XLOOKUP(Tabla15[[#This Row],[cedula]],Tabla8[Numero Documento],Tabla8[Gen])</f>
        <v>F</v>
      </c>
      <c r="S602" s="56" t="str">
        <f>_xlfn.XLOOKUP(Tabla15[[#This Row],[cedula]],Tabla8[Numero Documento],Tabla8[Lugar Funciones Codigo])</f>
        <v>01.83.02</v>
      </c>
      <c r="T602">
        <v>239</v>
      </c>
    </row>
    <row r="603" spans="1:20" hidden="1">
      <c r="A603" s="56" t="s">
        <v>2522</v>
      </c>
      <c r="B603" s="56" t="s">
        <v>1914</v>
      </c>
      <c r="C603" s="56" t="s">
        <v>2552</v>
      </c>
      <c r="D603" s="56" t="str">
        <f>Tabla15[[#This Row],[cedula]]&amp;Tabla15[[#This Row],[prog]]&amp;LEFT(Tabla15[[#This Row],[TIPO]],3)</f>
        <v>0010237643101FIJ</v>
      </c>
      <c r="E603" s="56" t="str">
        <f>_xlfn.XLOOKUP(Tabla15[[#This Row],[cedula]],Tabla8[Numero Documento],Tabla8[Empleado])</f>
        <v>MARTHA BEATRIZ SILFA AQUINO</v>
      </c>
      <c r="F603" s="56" t="str">
        <f>_xlfn.XLOOKUP(Tabla15[[#This Row],[cedula]],Tabla8[Numero Documento],Tabla8[Cargo])</f>
        <v>ASISTENTE</v>
      </c>
      <c r="G603" s="56" t="str">
        <f>_xlfn.XLOOKUP(Tabla15[[#This Row],[cedula]],Tabla8[Numero Documento],Tabla8[Lugar de Funciones])</f>
        <v>VICEMINISTERIO DE CREATIVIDAD Y FORMACION ARTISTICA</v>
      </c>
      <c r="H603" s="107" t="s">
        <v>11</v>
      </c>
      <c r="I603" s="78">
        <f>_xlfn.XLOOKUP(Tabla15[[#This Row],[cedula]],TCARRERA[CEDULA],TCARRERA[CATEGORIA DEL SERVIDOR],0)</f>
        <v>0</v>
      </c>
      <c r="J6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6" t="str">
        <f>IF(ISTEXT(Tabla15[[#This Row],[CARRERA]]),Tabla15[[#This Row],[CARRERA]],Tabla15[[#This Row],[STATUS_01]])</f>
        <v>FIJO</v>
      </c>
      <c r="L603" s="72">
        <v>45000</v>
      </c>
      <c r="M603" s="76">
        <v>1148.33</v>
      </c>
      <c r="N603" s="72">
        <v>1368</v>
      </c>
      <c r="O603" s="72">
        <v>1291.5</v>
      </c>
      <c r="P603" s="33">
        <f>Tabla15[[#This Row],[sbruto]]-Tabla15[[#This Row],[ISR]]-Tabla15[[#This Row],[SFS]]-Tabla15[[#This Row],[AFP]]-Tabla15[[#This Row],[sneto]]</f>
        <v>25</v>
      </c>
      <c r="Q603" s="33">
        <v>41167.17</v>
      </c>
      <c r="R603" s="56" t="str">
        <f>_xlfn.XLOOKUP(Tabla15[[#This Row],[cedula]],Tabla8[Numero Documento],Tabla8[Gen])</f>
        <v>F</v>
      </c>
      <c r="S603" s="56" t="str">
        <f>_xlfn.XLOOKUP(Tabla15[[#This Row],[cedula]],Tabla8[Numero Documento],Tabla8[Lugar Funciones Codigo])</f>
        <v>01.83.02</v>
      </c>
      <c r="T603">
        <v>252</v>
      </c>
    </row>
    <row r="604" spans="1:20" hidden="1">
      <c r="A604" s="56" t="s">
        <v>2522</v>
      </c>
      <c r="B604" s="56" t="s">
        <v>1930</v>
      </c>
      <c r="C604" s="56" t="s">
        <v>2552</v>
      </c>
      <c r="D604" s="56" t="str">
        <f>Tabla15[[#This Row],[cedula]]&amp;Tabla15[[#This Row],[prog]]&amp;LEFT(Tabla15[[#This Row],[TIPO]],3)</f>
        <v>0010723282901FIJ</v>
      </c>
      <c r="E604" s="56" t="str">
        <f>_xlfn.XLOOKUP(Tabla15[[#This Row],[cedula]],Tabla8[Numero Documento],Tabla8[Empleado])</f>
        <v>ODANNIS AMAURIS FELIZ GARCIA</v>
      </c>
      <c r="F604" s="56" t="str">
        <f>_xlfn.XLOOKUP(Tabla15[[#This Row],[cedula]],Tabla8[Numero Documento],Tabla8[Cargo])</f>
        <v>DISEÑADOR GRAFICO</v>
      </c>
      <c r="G604" s="56" t="str">
        <f>_xlfn.XLOOKUP(Tabla15[[#This Row],[cedula]],Tabla8[Numero Documento],Tabla8[Lugar de Funciones])</f>
        <v>VICEMINISTERIO DE CREATIVIDAD Y FORMACION ARTISTICA</v>
      </c>
      <c r="H604" s="107" t="s">
        <v>11</v>
      </c>
      <c r="I604" s="78">
        <f>_xlfn.XLOOKUP(Tabla15[[#This Row],[cedula]],TCARRERA[CEDULA],TCARRERA[CATEGORIA DEL SERVIDOR],0)</f>
        <v>0</v>
      </c>
      <c r="J6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6" t="str">
        <f>IF(ISTEXT(Tabla15[[#This Row],[CARRERA]]),Tabla15[[#This Row],[CARRERA]],Tabla15[[#This Row],[STATUS_01]])</f>
        <v>ESTATUTO SIMPLIFICADO</v>
      </c>
      <c r="L604" s="72">
        <v>45000</v>
      </c>
      <c r="M604" s="76">
        <v>1148.33</v>
      </c>
      <c r="N604" s="72">
        <v>1368</v>
      </c>
      <c r="O604" s="72">
        <v>1291.5</v>
      </c>
      <c r="P604" s="33">
        <f>Tabla15[[#This Row],[sbruto]]-Tabla15[[#This Row],[ISR]]-Tabla15[[#This Row],[SFS]]-Tabla15[[#This Row],[AFP]]-Tabla15[[#This Row],[sneto]]</f>
        <v>1571</v>
      </c>
      <c r="Q604" s="33">
        <v>39621.17</v>
      </c>
      <c r="R604" s="56" t="str">
        <f>_xlfn.XLOOKUP(Tabla15[[#This Row],[cedula]],Tabla8[Numero Documento],Tabla8[Gen])</f>
        <v>M</v>
      </c>
      <c r="S604" s="56" t="str">
        <f>_xlfn.XLOOKUP(Tabla15[[#This Row],[cedula]],Tabla8[Numero Documento],Tabla8[Lugar Funciones Codigo])</f>
        <v>01.83.02</v>
      </c>
      <c r="T604">
        <v>282</v>
      </c>
    </row>
    <row r="605" spans="1:20" hidden="1">
      <c r="A605" s="56" t="s">
        <v>2522</v>
      </c>
      <c r="B605" s="56" t="s">
        <v>1165</v>
      </c>
      <c r="C605" s="56" t="s">
        <v>2552</v>
      </c>
      <c r="D605" s="56" t="str">
        <f>Tabla15[[#This Row],[cedula]]&amp;Tabla15[[#This Row],[prog]]&amp;LEFT(Tabla15[[#This Row],[TIPO]],3)</f>
        <v>0470089007401FIJ</v>
      </c>
      <c r="E605" s="56" t="str">
        <f>_xlfn.XLOOKUP(Tabla15[[#This Row],[cedula]],Tabla8[Numero Documento],Tabla8[Empleado])</f>
        <v>ROSANGEL GUERRERO CACERES</v>
      </c>
      <c r="F605" s="56" t="str">
        <f>_xlfn.XLOOKUP(Tabla15[[#This Row],[cedula]],Tabla8[Numero Documento],Tabla8[Cargo])</f>
        <v>SECRETARIA</v>
      </c>
      <c r="G605" s="56" t="str">
        <f>_xlfn.XLOOKUP(Tabla15[[#This Row],[cedula]],Tabla8[Numero Documento],Tabla8[Lugar de Funciones])</f>
        <v>VICEMINISTERIO DE CREATIVIDAD Y FORMACION ARTISTICA</v>
      </c>
      <c r="H605" s="107" t="s">
        <v>11</v>
      </c>
      <c r="I605" s="78" t="str">
        <f>_xlfn.XLOOKUP(Tabla15[[#This Row],[cedula]],TCARRERA[CEDULA],TCARRERA[CATEGORIA DEL SERVIDOR],0)</f>
        <v>CARRERA ADMINISTRATIVA</v>
      </c>
      <c r="J6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56" t="str">
        <f>IF(ISTEXT(Tabla15[[#This Row],[CARRERA]]),Tabla15[[#This Row],[CARRERA]],Tabla15[[#This Row],[STATUS_01]])</f>
        <v>CARRERA ADMINISTRATIVA</v>
      </c>
      <c r="L605" s="72">
        <v>45000</v>
      </c>
      <c r="M605" s="76">
        <v>1148.33</v>
      </c>
      <c r="N605" s="72">
        <v>1368</v>
      </c>
      <c r="O605" s="72">
        <v>1291.5</v>
      </c>
      <c r="P605" s="33">
        <f>Tabla15[[#This Row],[sbruto]]-Tabla15[[#This Row],[ISR]]-Tabla15[[#This Row],[SFS]]-Tabla15[[#This Row],[AFP]]-Tabla15[[#This Row],[sneto]]</f>
        <v>1275</v>
      </c>
      <c r="Q605" s="33">
        <v>39917.17</v>
      </c>
      <c r="R605" s="56" t="str">
        <f>_xlfn.XLOOKUP(Tabla15[[#This Row],[cedula]],Tabla8[Numero Documento],Tabla8[Gen])</f>
        <v>F</v>
      </c>
      <c r="S605" s="56" t="str">
        <f>_xlfn.XLOOKUP(Tabla15[[#This Row],[cedula]],Tabla8[Numero Documento],Tabla8[Lugar Funciones Codigo])</f>
        <v>01.83.02</v>
      </c>
      <c r="T605">
        <v>327</v>
      </c>
    </row>
    <row r="606" spans="1:20" hidden="1">
      <c r="A606" s="56" t="s">
        <v>2521</v>
      </c>
      <c r="B606" s="56" t="s">
        <v>3072</v>
      </c>
      <c r="C606" s="56" t="s">
        <v>2552</v>
      </c>
      <c r="D606" s="56" t="str">
        <f>Tabla15[[#This Row],[cedula]]&amp;Tabla15[[#This Row],[prog]]&amp;LEFT(Tabla15[[#This Row],[TIPO]],3)</f>
        <v>0011714489901TEM</v>
      </c>
      <c r="E606" s="56" t="str">
        <f>_xlfn.XLOOKUP(Tabla15[[#This Row],[cedula]],Tabla8[Numero Documento],Tabla8[Empleado])</f>
        <v>TERESA ANTONIA MIRABAL ARIAS</v>
      </c>
      <c r="F606" s="56" t="str">
        <f>_xlfn.XLOOKUP(Tabla15[[#This Row],[cedula]],Tabla8[Numero Documento],Tabla8[Cargo])</f>
        <v>TECNICO DE DOCUMENTACION</v>
      </c>
      <c r="G606" s="56" t="str">
        <f>_xlfn.XLOOKUP(Tabla15[[#This Row],[cedula]],Tabla8[Numero Documento],Tabla8[Lugar de Funciones])</f>
        <v>VICEMINISTERIO DE CREATIVIDAD Y FORMACION ARTISTICA</v>
      </c>
      <c r="H606" s="107" t="s">
        <v>2743</v>
      </c>
      <c r="I606" s="78">
        <f>_xlfn.XLOOKUP(Tabla15[[#This Row],[cedula]],TCARRERA[CEDULA],TCARRERA[CATEGORIA DEL SERVIDOR],0)</f>
        <v>0</v>
      </c>
      <c r="J6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6" t="str">
        <f>IF(ISTEXT(Tabla15[[#This Row],[CARRERA]]),Tabla15[[#This Row],[CARRERA]],Tabla15[[#This Row],[STATUS_01]])</f>
        <v>TEMPORALES</v>
      </c>
      <c r="L606" s="72">
        <v>40000</v>
      </c>
      <c r="M606" s="76">
        <v>442.65</v>
      </c>
      <c r="N606" s="75">
        <v>1216</v>
      </c>
      <c r="O606" s="75">
        <v>1148</v>
      </c>
      <c r="P606" s="33">
        <f>Tabla15[[#This Row],[sbruto]]-Tabla15[[#This Row],[ISR]]-Tabla15[[#This Row],[SFS]]-Tabla15[[#This Row],[AFP]]-Tabla15[[#This Row],[sneto]]</f>
        <v>25</v>
      </c>
      <c r="Q606" s="33">
        <v>37168.35</v>
      </c>
      <c r="R606" s="56" t="str">
        <f>_xlfn.XLOOKUP(Tabla15[[#This Row],[cedula]],Tabla8[Numero Documento],Tabla8[Gen])</f>
        <v>F</v>
      </c>
      <c r="S606" s="56" t="str">
        <f>_xlfn.XLOOKUP(Tabla15[[#This Row],[cedula]],Tabla8[Numero Documento],Tabla8[Lugar Funciones Codigo])</f>
        <v>01.83.02</v>
      </c>
      <c r="T606">
        <v>1015</v>
      </c>
    </row>
    <row r="607" spans="1:20" hidden="1">
      <c r="A607" s="56" t="s">
        <v>2522</v>
      </c>
      <c r="B607" s="56" t="s">
        <v>2786</v>
      </c>
      <c r="C607" s="56" t="s">
        <v>2552</v>
      </c>
      <c r="D607" s="56" t="str">
        <f>Tabla15[[#This Row],[cedula]]&amp;Tabla15[[#This Row],[prog]]&amp;LEFT(Tabla15[[#This Row],[TIPO]],3)</f>
        <v>4023018639301FIJ</v>
      </c>
      <c r="E607" s="56" t="str">
        <f>_xlfn.XLOOKUP(Tabla15[[#This Row],[cedula]],Tabla8[Numero Documento],Tabla8[Empleado])</f>
        <v>EZEQUIEL ABENIRDO CUEVAS FELIZ</v>
      </c>
      <c r="F607" s="56" t="str">
        <f>_xlfn.XLOOKUP(Tabla15[[#This Row],[cedula]],Tabla8[Numero Documento],Tabla8[Cargo])</f>
        <v>AUDIOVISUAL OPERADOR DE EQUIPO</v>
      </c>
      <c r="G607" s="56" t="str">
        <f>_xlfn.XLOOKUP(Tabla15[[#This Row],[cedula]],Tabla8[Numero Documento],Tabla8[Lugar de Funciones])</f>
        <v>VICEMINISTERIO DE CREATIVIDAD Y FORMACION ARTISTICA</v>
      </c>
      <c r="H607" s="107" t="s">
        <v>11</v>
      </c>
      <c r="I607" s="78">
        <f>_xlfn.XLOOKUP(Tabla15[[#This Row],[cedula]],TCARRERA[CEDULA],TCARRERA[CATEGORIA DEL SERVIDOR],0)</f>
        <v>0</v>
      </c>
      <c r="J6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6" t="str">
        <f>IF(ISTEXT(Tabla15[[#This Row],[CARRERA]]),Tabla15[[#This Row],[CARRERA]],Tabla15[[#This Row],[STATUS_01]])</f>
        <v>FIJO</v>
      </c>
      <c r="L607" s="72">
        <v>36000</v>
      </c>
      <c r="M607" s="76">
        <v>0</v>
      </c>
      <c r="N607" s="72">
        <v>1094.4000000000001</v>
      </c>
      <c r="O607" s="72">
        <v>1033.2</v>
      </c>
      <c r="P607" s="33">
        <f>Tabla15[[#This Row],[sbruto]]-Tabla15[[#This Row],[ISR]]-Tabla15[[#This Row],[SFS]]-Tabla15[[#This Row],[AFP]]-Tabla15[[#This Row],[sneto]]</f>
        <v>25</v>
      </c>
      <c r="Q607" s="33">
        <v>33847.4</v>
      </c>
      <c r="R607" s="56" t="str">
        <f>_xlfn.XLOOKUP(Tabla15[[#This Row],[cedula]],Tabla8[Numero Documento],Tabla8[Gen])</f>
        <v>M</v>
      </c>
      <c r="S607" s="56" t="str">
        <f>_xlfn.XLOOKUP(Tabla15[[#This Row],[cedula]],Tabla8[Numero Documento],Tabla8[Lugar Funciones Codigo])</f>
        <v>01.83.02</v>
      </c>
      <c r="T607">
        <v>104</v>
      </c>
    </row>
    <row r="608" spans="1:20" hidden="1">
      <c r="A608" s="56" t="s">
        <v>2522</v>
      </c>
      <c r="B608" s="56" t="s">
        <v>1841</v>
      </c>
      <c r="C608" s="56" t="s">
        <v>2552</v>
      </c>
      <c r="D608" s="56" t="str">
        <f>Tabla15[[#This Row],[cedula]]&amp;Tabla15[[#This Row],[prog]]&amp;LEFT(Tabla15[[#This Row],[TIPO]],3)</f>
        <v>0011687104701FIJ</v>
      </c>
      <c r="E608" s="56" t="str">
        <f>_xlfn.XLOOKUP(Tabla15[[#This Row],[cedula]],Tabla8[Numero Documento],Tabla8[Empleado])</f>
        <v>GISSELLE CRISTINA GABOT MARTINEZ</v>
      </c>
      <c r="F608" s="56" t="str">
        <f>_xlfn.XLOOKUP(Tabla15[[#This Row],[cedula]],Tabla8[Numero Documento],Tabla8[Cargo])</f>
        <v>AUXILIAR</v>
      </c>
      <c r="G608" s="56" t="str">
        <f>_xlfn.XLOOKUP(Tabla15[[#This Row],[cedula]],Tabla8[Numero Documento],Tabla8[Lugar de Funciones])</f>
        <v>VICEMINISTERIO DE CREATIVIDAD Y FORMACION ARTISTICA</v>
      </c>
      <c r="H608" s="107" t="s">
        <v>11</v>
      </c>
      <c r="I608" s="78">
        <f>_xlfn.XLOOKUP(Tabla15[[#This Row],[cedula]],TCARRERA[CEDULA],TCARRERA[CATEGORIA DEL SERVIDOR],0)</f>
        <v>0</v>
      </c>
      <c r="J6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6" t="str">
        <f>IF(ISTEXT(Tabla15[[#This Row],[CARRERA]]),Tabla15[[#This Row],[CARRERA]],Tabla15[[#This Row],[STATUS_01]])</f>
        <v>FIJO</v>
      </c>
      <c r="L608" s="72">
        <v>35000</v>
      </c>
      <c r="M608" s="75">
        <v>0</v>
      </c>
      <c r="N608" s="72">
        <v>1064</v>
      </c>
      <c r="O608" s="72">
        <v>1004.5</v>
      </c>
      <c r="P608" s="33">
        <f>Tabla15[[#This Row],[sbruto]]-Tabla15[[#This Row],[ISR]]-Tabla15[[#This Row],[SFS]]-Tabla15[[#This Row],[AFP]]-Tabla15[[#This Row],[sneto]]</f>
        <v>2828.4000000000015</v>
      </c>
      <c r="Q608" s="33">
        <v>30103.1</v>
      </c>
      <c r="R608" s="56" t="str">
        <f>_xlfn.XLOOKUP(Tabla15[[#This Row],[cedula]],Tabla8[Numero Documento],Tabla8[Gen])</f>
        <v>F</v>
      </c>
      <c r="S608" s="56" t="str">
        <f>_xlfn.XLOOKUP(Tabla15[[#This Row],[cedula]],Tabla8[Numero Documento],Tabla8[Lugar Funciones Codigo])</f>
        <v>01.83.02</v>
      </c>
      <c r="T608">
        <v>135</v>
      </c>
    </row>
    <row r="609" spans="1:20" hidden="1">
      <c r="A609" s="56" t="s">
        <v>2521</v>
      </c>
      <c r="B609" s="56" t="s">
        <v>2923</v>
      </c>
      <c r="C609" s="56" t="s">
        <v>2552</v>
      </c>
      <c r="D609" s="56" t="str">
        <f>Tabla15[[#This Row],[cedula]]&amp;Tabla15[[#This Row],[prog]]&amp;LEFT(Tabla15[[#This Row],[TIPO]],3)</f>
        <v>4023102233201TEM</v>
      </c>
      <c r="E609" s="56" t="str">
        <f>_xlfn.XLOOKUP(Tabla15[[#This Row],[cedula]],Tabla8[Numero Documento],Tabla8[Empleado])</f>
        <v>JANNIA ELIGIA HERNANDEZ JAQUEZ</v>
      </c>
      <c r="F609" s="56" t="str">
        <f>_xlfn.XLOOKUP(Tabla15[[#This Row],[cedula]],Tabla8[Numero Documento],Tabla8[Cargo])</f>
        <v>MAESTRO (A)</v>
      </c>
      <c r="G609" s="56" t="str">
        <f>_xlfn.XLOOKUP(Tabla15[[#This Row],[cedula]],Tabla8[Numero Documento],Tabla8[Lugar de Funciones])</f>
        <v>VICEMINISTERIO DE CREATIVIDAD Y FORMACION ARTISTICA</v>
      </c>
      <c r="H609" s="107" t="s">
        <v>2743</v>
      </c>
      <c r="I609" s="78">
        <f>_xlfn.XLOOKUP(Tabla15[[#This Row],[cedula]],TCARRERA[CEDULA],TCARRERA[CATEGORIA DEL SERVIDOR],0)</f>
        <v>0</v>
      </c>
      <c r="J6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9" s="56" t="str">
        <f>IF(ISTEXT(Tabla15[[#This Row],[CARRERA]]),Tabla15[[#This Row],[CARRERA]],Tabla15[[#This Row],[STATUS_01]])</f>
        <v>TEMPORALES</v>
      </c>
      <c r="L609" s="72">
        <v>35000</v>
      </c>
      <c r="M609" s="76">
        <v>0</v>
      </c>
      <c r="N609" s="72">
        <v>1064</v>
      </c>
      <c r="O609" s="72">
        <v>1004.5</v>
      </c>
      <c r="P609" s="33">
        <f>Tabla15[[#This Row],[sbruto]]-Tabla15[[#This Row],[ISR]]-Tabla15[[#This Row],[SFS]]-Tabla15[[#This Row],[AFP]]-Tabla15[[#This Row],[sneto]]</f>
        <v>25</v>
      </c>
      <c r="Q609" s="33">
        <v>32906.5</v>
      </c>
      <c r="R609" s="56" t="str">
        <f>_xlfn.XLOOKUP(Tabla15[[#This Row],[cedula]],Tabla8[Numero Documento],Tabla8[Gen])</f>
        <v>F</v>
      </c>
      <c r="S609" s="56" t="str">
        <f>_xlfn.XLOOKUP(Tabla15[[#This Row],[cedula]],Tabla8[Numero Documento],Tabla8[Lugar Funciones Codigo])</f>
        <v>01.83.02</v>
      </c>
      <c r="T609">
        <v>864</v>
      </c>
    </row>
    <row r="610" spans="1:20" hidden="1">
      <c r="A610" s="56" t="s">
        <v>2522</v>
      </c>
      <c r="B610" s="56" t="s">
        <v>1878</v>
      </c>
      <c r="C610" s="56" t="s">
        <v>2552</v>
      </c>
      <c r="D610" s="56" t="str">
        <f>Tabla15[[#This Row],[cedula]]&amp;Tabla15[[#This Row],[prog]]&amp;LEFT(Tabla15[[#This Row],[TIPO]],3)</f>
        <v>0730012313501FIJ</v>
      </c>
      <c r="E610" s="56" t="str">
        <f>_xlfn.XLOOKUP(Tabla15[[#This Row],[cedula]],Tabla8[Numero Documento],Tabla8[Empleado])</f>
        <v>JUAN ELIAS PEÑA VARGAS</v>
      </c>
      <c r="F610" s="56" t="str">
        <f>_xlfn.XLOOKUP(Tabla15[[#This Row],[cedula]],Tabla8[Numero Documento],Tabla8[Cargo])</f>
        <v>PROFESOR(A) DE ARTES PLASTICO</v>
      </c>
      <c r="G610" s="56" t="str">
        <f>_xlfn.XLOOKUP(Tabla15[[#This Row],[cedula]],Tabla8[Numero Documento],Tabla8[Lugar de Funciones])</f>
        <v>VICEMINISTERIO DE CREATIVIDAD Y FORMACION ARTISTICA</v>
      </c>
      <c r="H610" s="107" t="s">
        <v>11</v>
      </c>
      <c r="I610" s="78">
        <f>_xlfn.XLOOKUP(Tabla15[[#This Row],[cedula]],TCARRERA[CEDULA],TCARRERA[CATEGORIA DEL SERVIDOR],0)</f>
        <v>0</v>
      </c>
      <c r="J6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6" t="str">
        <f>IF(ISTEXT(Tabla15[[#This Row],[CARRERA]]),Tabla15[[#This Row],[CARRERA]],Tabla15[[#This Row],[STATUS_01]])</f>
        <v>FIJO</v>
      </c>
      <c r="L610" s="72">
        <v>35000</v>
      </c>
      <c r="M610" s="76">
        <v>0</v>
      </c>
      <c r="N610" s="72">
        <v>1064</v>
      </c>
      <c r="O610" s="72">
        <v>1004.5</v>
      </c>
      <c r="P610" s="33">
        <f>Tabla15[[#This Row],[sbruto]]-Tabla15[[#This Row],[ISR]]-Tabla15[[#This Row],[SFS]]-Tabla15[[#This Row],[AFP]]-Tabla15[[#This Row],[sneto]]</f>
        <v>325</v>
      </c>
      <c r="Q610" s="33">
        <v>32606.5</v>
      </c>
      <c r="R610" s="56" t="str">
        <f>_xlfn.XLOOKUP(Tabla15[[#This Row],[cedula]],Tabla8[Numero Documento],Tabla8[Gen])</f>
        <v>M</v>
      </c>
      <c r="S610" s="56" t="str">
        <f>_xlfn.XLOOKUP(Tabla15[[#This Row],[cedula]],Tabla8[Numero Documento],Tabla8[Lugar Funciones Codigo])</f>
        <v>01.83.02</v>
      </c>
      <c r="T610">
        <v>183</v>
      </c>
    </row>
    <row r="611" spans="1:20" hidden="1">
      <c r="A611" s="56" t="s">
        <v>2522</v>
      </c>
      <c r="B611" s="56" t="s">
        <v>1917</v>
      </c>
      <c r="C611" s="56" t="s">
        <v>2552</v>
      </c>
      <c r="D611" s="56" t="str">
        <f>Tabla15[[#This Row],[cedula]]&amp;Tabla15[[#This Row],[prog]]&amp;LEFT(Tabla15[[#This Row],[TIPO]],3)</f>
        <v>0260074570301FIJ</v>
      </c>
      <c r="E611" s="56" t="str">
        <f>_xlfn.XLOOKUP(Tabla15[[#This Row],[cedula]],Tabla8[Numero Documento],Tabla8[Empleado])</f>
        <v>MICHEL ALICIA MENDOZA MATOS</v>
      </c>
      <c r="F611" s="56" t="str">
        <f>_xlfn.XLOOKUP(Tabla15[[#This Row],[cedula]],Tabla8[Numero Documento],Tabla8[Cargo])</f>
        <v>AUXILIAR ADMINISTRATIVO (A)</v>
      </c>
      <c r="G611" s="56" t="str">
        <f>_xlfn.XLOOKUP(Tabla15[[#This Row],[cedula]],Tabla8[Numero Documento],Tabla8[Lugar de Funciones])</f>
        <v>VICEMINISTERIO DE CREATIVIDAD Y FORMACION ARTISTICA</v>
      </c>
      <c r="H611" s="107" t="s">
        <v>11</v>
      </c>
      <c r="I611" s="78">
        <f>_xlfn.XLOOKUP(Tabla15[[#This Row],[cedula]],TCARRERA[CEDULA],TCARRERA[CATEGORIA DEL SERVIDOR],0)</f>
        <v>0</v>
      </c>
      <c r="J6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1" s="56" t="str">
        <f>IF(ISTEXT(Tabla15[[#This Row],[CARRERA]]),Tabla15[[#This Row],[CARRERA]],Tabla15[[#This Row],[STATUS_01]])</f>
        <v>FIJO</v>
      </c>
      <c r="L611" s="72">
        <v>35000</v>
      </c>
      <c r="M611" s="74">
        <v>0</v>
      </c>
      <c r="N611" s="72">
        <v>1064</v>
      </c>
      <c r="O611" s="72">
        <v>1004.5</v>
      </c>
      <c r="P611" s="33">
        <f>Tabla15[[#This Row],[sbruto]]-Tabla15[[#This Row],[ISR]]-Tabla15[[#This Row],[SFS]]-Tabla15[[#This Row],[AFP]]-Tabla15[[#This Row],[sneto]]</f>
        <v>25</v>
      </c>
      <c r="Q611" s="33">
        <v>32906.5</v>
      </c>
      <c r="R611" s="56" t="str">
        <f>_xlfn.XLOOKUP(Tabla15[[#This Row],[cedula]],Tabla8[Numero Documento],Tabla8[Gen])</f>
        <v>F</v>
      </c>
      <c r="S611" s="56" t="str">
        <f>_xlfn.XLOOKUP(Tabla15[[#This Row],[cedula]],Tabla8[Numero Documento],Tabla8[Lugar Funciones Codigo])</f>
        <v>01.83.02</v>
      </c>
      <c r="T611">
        <v>257</v>
      </c>
    </row>
    <row r="612" spans="1:20" hidden="1">
      <c r="A612" s="56" t="s">
        <v>2522</v>
      </c>
      <c r="B612" s="56" t="s">
        <v>1846</v>
      </c>
      <c r="C612" s="56" t="s">
        <v>2552</v>
      </c>
      <c r="D612" s="56" t="str">
        <f>Tabla15[[#This Row],[cedula]]&amp;Tabla15[[#This Row],[prog]]&amp;LEFT(Tabla15[[#This Row],[TIPO]],3)</f>
        <v>0010824141501FIJ</v>
      </c>
      <c r="E612" s="56" t="str">
        <f>_xlfn.XLOOKUP(Tabla15[[#This Row],[cedula]],Tabla8[Numero Documento],Tabla8[Empleado])</f>
        <v>GUILLERMO ALEXANDRO BELEN NINA</v>
      </c>
      <c r="F612" s="56" t="str">
        <f>_xlfn.XLOOKUP(Tabla15[[#This Row],[cedula]],Tabla8[Numero Documento],Tabla8[Cargo])</f>
        <v>AUXILIAR OFICINA</v>
      </c>
      <c r="G612" s="56" t="str">
        <f>_xlfn.XLOOKUP(Tabla15[[#This Row],[cedula]],Tabla8[Numero Documento],Tabla8[Lugar de Funciones])</f>
        <v>VICEMINISTERIO DE CREATIVIDAD Y FORMACION ARTISTICA</v>
      </c>
      <c r="H612" s="107" t="s">
        <v>11</v>
      </c>
      <c r="I612" s="78">
        <f>_xlfn.XLOOKUP(Tabla15[[#This Row],[cedula]],TCARRERA[CEDULA],TCARRERA[CATEGORIA DEL SERVIDOR],0)</f>
        <v>0</v>
      </c>
      <c r="J6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6" t="str">
        <f>IF(ISTEXT(Tabla15[[#This Row],[CARRERA]]),Tabla15[[#This Row],[CARRERA]],Tabla15[[#This Row],[STATUS_01]])</f>
        <v>FIJO</v>
      </c>
      <c r="L612" s="72">
        <v>31500</v>
      </c>
      <c r="M612" s="76">
        <v>0</v>
      </c>
      <c r="N612" s="72">
        <v>957.6</v>
      </c>
      <c r="O612" s="72">
        <v>904.05</v>
      </c>
      <c r="P612" s="33">
        <f>Tabla15[[#This Row],[sbruto]]-Tabla15[[#This Row],[ISR]]-Tabla15[[#This Row],[SFS]]-Tabla15[[#This Row],[AFP]]-Tabla15[[#This Row],[sneto]]</f>
        <v>7232.9600000000028</v>
      </c>
      <c r="Q612" s="33">
        <v>22405.39</v>
      </c>
      <c r="R612" s="56" t="str">
        <f>_xlfn.XLOOKUP(Tabla15[[#This Row],[cedula]],Tabla8[Numero Documento],Tabla8[Gen])</f>
        <v>M</v>
      </c>
      <c r="S612" s="56" t="str">
        <f>_xlfn.XLOOKUP(Tabla15[[#This Row],[cedula]],Tabla8[Numero Documento],Tabla8[Lugar Funciones Codigo])</f>
        <v>01.83.02</v>
      </c>
      <c r="T612">
        <v>140</v>
      </c>
    </row>
    <row r="613" spans="1:20" hidden="1">
      <c r="A613" s="56" t="s">
        <v>2522</v>
      </c>
      <c r="B613" s="56" t="s">
        <v>1939</v>
      </c>
      <c r="C613" s="56" t="s">
        <v>2552</v>
      </c>
      <c r="D613" s="56" t="str">
        <f>Tabla15[[#This Row],[cedula]]&amp;Tabla15[[#This Row],[prog]]&amp;LEFT(Tabla15[[#This Row],[TIPO]],3)</f>
        <v>4022355915001FIJ</v>
      </c>
      <c r="E613" s="56" t="str">
        <f>_xlfn.XLOOKUP(Tabla15[[#This Row],[cedula]],Tabla8[Numero Documento],Tabla8[Empleado])</f>
        <v>PEDRO ARIEL JIMENEZ GARCIA</v>
      </c>
      <c r="F613" s="56" t="str">
        <f>_xlfn.XLOOKUP(Tabla15[[#This Row],[cedula]],Tabla8[Numero Documento],Tabla8[Cargo])</f>
        <v>DIRECTOR (A)</v>
      </c>
      <c r="G613" s="56" t="str">
        <f>_xlfn.XLOOKUP(Tabla15[[#This Row],[cedula]],Tabla8[Numero Documento],Tabla8[Lugar de Funciones])</f>
        <v>VICEMINISTERIO DE CREATIVIDAD Y FORMACION ARTISTICA</v>
      </c>
      <c r="H613" s="107" t="s">
        <v>11</v>
      </c>
      <c r="I613" s="78">
        <f>_xlfn.XLOOKUP(Tabla15[[#This Row],[cedula]],TCARRERA[CEDULA],TCARRERA[CATEGORIA DEL SERVIDOR],0)</f>
        <v>0</v>
      </c>
      <c r="J6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56" t="str">
        <f>IF(ISTEXT(Tabla15[[#This Row],[CARRERA]]),Tabla15[[#This Row],[CARRERA]],Tabla15[[#This Row],[STATUS_01]])</f>
        <v>FIJO</v>
      </c>
      <c r="L613" s="72">
        <v>31500</v>
      </c>
      <c r="M613" s="76">
        <v>0</v>
      </c>
      <c r="N613" s="72">
        <v>957.6</v>
      </c>
      <c r="O613" s="72">
        <v>904.05</v>
      </c>
      <c r="P613" s="33">
        <f>Tabla15[[#This Row],[sbruto]]-Tabla15[[#This Row],[ISR]]-Tabla15[[#This Row],[SFS]]-Tabla15[[#This Row],[AFP]]-Tabla15[[#This Row],[sneto]]</f>
        <v>25.000000000003638</v>
      </c>
      <c r="Q613" s="33">
        <v>29613.35</v>
      </c>
      <c r="R613" s="56" t="str">
        <f>_xlfn.XLOOKUP(Tabla15[[#This Row],[cedula]],Tabla8[Numero Documento],Tabla8[Gen])</f>
        <v>M</v>
      </c>
      <c r="S613" s="56" t="str">
        <f>_xlfn.XLOOKUP(Tabla15[[#This Row],[cedula]],Tabla8[Numero Documento],Tabla8[Lugar Funciones Codigo])</f>
        <v>01.83.02</v>
      </c>
      <c r="T613">
        <v>295</v>
      </c>
    </row>
    <row r="614" spans="1:20" hidden="1">
      <c r="A614" s="56" t="s">
        <v>2521</v>
      </c>
      <c r="B614" s="56" t="s">
        <v>3275</v>
      </c>
      <c r="C614" s="56" t="s">
        <v>2552</v>
      </c>
      <c r="D614" s="56" t="str">
        <f>Tabla15[[#This Row],[cedula]]&amp;Tabla15[[#This Row],[prog]]&amp;LEFT(Tabla15[[#This Row],[TIPO]],3)</f>
        <v>0011091916401TEM</v>
      </c>
      <c r="E614" s="56" t="str">
        <f>_xlfn.XLOOKUP(Tabla15[[#This Row],[cedula]],Tabla8[Numero Documento],Tabla8[Empleado])</f>
        <v>SIMON FELIPE PIMENTEL GUZMAN</v>
      </c>
      <c r="F614" s="56" t="str">
        <f>_xlfn.XLOOKUP(Tabla15[[#This Row],[cedula]],Tabla8[Numero Documento],Tabla8[Cargo])</f>
        <v>MAESTRO (A)</v>
      </c>
      <c r="G614" s="56" t="str">
        <f>_xlfn.XLOOKUP(Tabla15[[#This Row],[cedula]],Tabla8[Numero Documento],Tabla8[Lugar de Funciones])</f>
        <v>VICEMINISTERIO DE CREATIVIDAD Y FORMACION ARTISTICA</v>
      </c>
      <c r="H614" s="107" t="s">
        <v>2743</v>
      </c>
      <c r="I614" s="78">
        <f>_xlfn.XLOOKUP(Tabla15[[#This Row],[cedula]],TCARRERA[CEDULA],TCARRERA[CATEGORIA DEL SERVIDOR],0)</f>
        <v>0</v>
      </c>
      <c r="J6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6" t="str">
        <f>IF(ISTEXT(Tabla15[[#This Row],[CARRERA]]),Tabla15[[#This Row],[CARRERA]],Tabla15[[#This Row],[STATUS_01]])</f>
        <v>TEMPORALES</v>
      </c>
      <c r="L614" s="72">
        <v>30000</v>
      </c>
      <c r="M614" s="73">
        <v>0</v>
      </c>
      <c r="N614" s="72">
        <v>912</v>
      </c>
      <c r="O614" s="72">
        <v>861</v>
      </c>
      <c r="P614" s="33">
        <f>Tabla15[[#This Row],[sbruto]]-Tabla15[[#This Row],[ISR]]-Tabla15[[#This Row],[SFS]]-Tabla15[[#This Row],[AFP]]-Tabla15[[#This Row],[sneto]]</f>
        <v>25</v>
      </c>
      <c r="Q614" s="33">
        <v>28202</v>
      </c>
      <c r="R614" s="56" t="str">
        <f>_xlfn.XLOOKUP(Tabla15[[#This Row],[cedula]],Tabla8[Numero Documento],Tabla8[Gen])</f>
        <v>M</v>
      </c>
      <c r="S614" s="56" t="str">
        <f>_xlfn.XLOOKUP(Tabla15[[#This Row],[cedula]],Tabla8[Numero Documento],Tabla8[Lugar Funciones Codigo])</f>
        <v>01.83.02</v>
      </c>
      <c r="T614">
        <v>1006</v>
      </c>
    </row>
    <row r="615" spans="1:20" hidden="1">
      <c r="A615" s="56" t="s">
        <v>2522</v>
      </c>
      <c r="B615" s="56" t="s">
        <v>1876</v>
      </c>
      <c r="C615" s="56" t="s">
        <v>2552</v>
      </c>
      <c r="D615" s="56" t="str">
        <f>Tabla15[[#This Row],[cedula]]&amp;Tabla15[[#This Row],[prog]]&amp;LEFT(Tabla15[[#This Row],[TIPO]],3)</f>
        <v>0270026081901FIJ</v>
      </c>
      <c r="E615" s="56" t="str">
        <f>_xlfn.XLOOKUP(Tabla15[[#This Row],[cedula]],Tabla8[Numero Documento],Tabla8[Empleado])</f>
        <v>JUAN ALBERTO RODRIGUEZ AMPARO</v>
      </c>
      <c r="F615" s="56" t="str">
        <f>_xlfn.XLOOKUP(Tabla15[[#This Row],[cedula]],Tabla8[Numero Documento],Tabla8[Cargo])</f>
        <v>MAESTRO (A)</v>
      </c>
      <c r="G615" s="56" t="str">
        <f>_xlfn.XLOOKUP(Tabla15[[#This Row],[cedula]],Tabla8[Numero Documento],Tabla8[Lugar de Funciones])</f>
        <v>VICEMINISTERIO DE CREATIVIDAD Y FORMACION ARTISTICA</v>
      </c>
      <c r="H615" s="107" t="s">
        <v>11</v>
      </c>
      <c r="I615" s="78">
        <f>_xlfn.XLOOKUP(Tabla15[[#This Row],[cedula]],TCARRERA[CEDULA],TCARRERA[CATEGORIA DEL SERVIDOR],0)</f>
        <v>0</v>
      </c>
      <c r="J6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5" s="56" t="str">
        <f>IF(ISTEXT(Tabla15[[#This Row],[CARRERA]]),Tabla15[[#This Row],[CARRERA]],Tabla15[[#This Row],[STATUS_01]])</f>
        <v>FIJO</v>
      </c>
      <c r="L615" s="72">
        <v>26620</v>
      </c>
      <c r="M615" s="76">
        <v>0</v>
      </c>
      <c r="N615" s="72">
        <v>809.25</v>
      </c>
      <c r="O615" s="72">
        <v>763.99</v>
      </c>
      <c r="P615" s="33">
        <f>Tabla15[[#This Row],[sbruto]]-Tabla15[[#This Row],[ISR]]-Tabla15[[#This Row],[SFS]]-Tabla15[[#This Row],[AFP]]-Tabla15[[#This Row],[sneto]]</f>
        <v>25</v>
      </c>
      <c r="Q615" s="33">
        <v>25021.759999999998</v>
      </c>
      <c r="R615" s="56" t="str">
        <f>_xlfn.XLOOKUP(Tabla15[[#This Row],[cedula]],Tabla8[Numero Documento],Tabla8[Gen])</f>
        <v>M</v>
      </c>
      <c r="S615" s="56" t="str">
        <f>_xlfn.XLOOKUP(Tabla15[[#This Row],[cedula]],Tabla8[Numero Documento],Tabla8[Lugar Funciones Codigo])</f>
        <v>01.83.02</v>
      </c>
      <c r="T615">
        <v>179</v>
      </c>
    </row>
    <row r="616" spans="1:20" hidden="1">
      <c r="A616" s="56" t="s">
        <v>2522</v>
      </c>
      <c r="B616" s="56" t="s">
        <v>1770</v>
      </c>
      <c r="C616" s="56" t="s">
        <v>2552</v>
      </c>
      <c r="D616" s="56" t="str">
        <f>Tabla15[[#This Row],[cedula]]&amp;Tabla15[[#This Row],[prog]]&amp;LEFT(Tabla15[[#This Row],[TIPO]],3)</f>
        <v>0370024334201FIJ</v>
      </c>
      <c r="E616" s="56" t="str">
        <f>_xlfn.XLOOKUP(Tabla15[[#This Row],[cedula]],Tabla8[Numero Documento],Tabla8[Empleado])</f>
        <v>ANA YSABEL SPENCER LANTIGUA</v>
      </c>
      <c r="F616" s="56" t="str">
        <f>_xlfn.XLOOKUP(Tabla15[[#This Row],[cedula]],Tabla8[Numero Documento],Tabla8[Cargo])</f>
        <v>ACTRIZ</v>
      </c>
      <c r="G616" s="56" t="str">
        <f>_xlfn.XLOOKUP(Tabla15[[#This Row],[cedula]],Tabla8[Numero Documento],Tabla8[Lugar de Funciones])</f>
        <v>VICEMINISTERIO DE CREATIVIDAD Y FORMACION ARTISTICA</v>
      </c>
      <c r="H616" s="107" t="s">
        <v>11</v>
      </c>
      <c r="I616" s="78">
        <f>_xlfn.XLOOKUP(Tabla15[[#This Row],[cedula]],TCARRERA[CEDULA],TCARRERA[CATEGORIA DEL SERVIDOR],0)</f>
        <v>0</v>
      </c>
      <c r="J6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6" s="56" t="str">
        <f>IF(ISTEXT(Tabla15[[#This Row],[CARRERA]]),Tabla15[[#This Row],[CARRERA]],Tabla15[[#This Row],[STATUS_01]])</f>
        <v>FIJO</v>
      </c>
      <c r="L616" s="72">
        <v>26250</v>
      </c>
      <c r="M616" s="75">
        <v>0</v>
      </c>
      <c r="N616" s="75">
        <v>798</v>
      </c>
      <c r="O616" s="75">
        <v>753.38</v>
      </c>
      <c r="P616" s="33">
        <f>Tabla15[[#This Row],[sbruto]]-Tabla15[[#This Row],[ISR]]-Tabla15[[#This Row],[SFS]]-Tabla15[[#This Row],[AFP]]-Tabla15[[#This Row],[sneto]]</f>
        <v>1071</v>
      </c>
      <c r="Q616" s="33">
        <v>23627.62</v>
      </c>
      <c r="R616" s="56" t="str">
        <f>_xlfn.XLOOKUP(Tabla15[[#This Row],[cedula]],Tabla8[Numero Documento],Tabla8[Gen])</f>
        <v>F</v>
      </c>
      <c r="S616" s="56" t="str">
        <f>_xlfn.XLOOKUP(Tabla15[[#This Row],[cedula]],Tabla8[Numero Documento],Tabla8[Lugar Funciones Codigo])</f>
        <v>01.83.02</v>
      </c>
      <c r="T616">
        <v>26</v>
      </c>
    </row>
    <row r="617" spans="1:20" hidden="1">
      <c r="A617" s="56" t="s">
        <v>2522</v>
      </c>
      <c r="B617" s="56" t="s">
        <v>1968</v>
      </c>
      <c r="C617" s="56" t="s">
        <v>2552</v>
      </c>
      <c r="D617" s="56" t="str">
        <f>Tabla15[[#This Row],[cedula]]&amp;Tabla15[[#This Row],[prog]]&amp;LEFT(Tabla15[[#This Row],[TIPO]],3)</f>
        <v>2250068433101FIJ</v>
      </c>
      <c r="E617" s="56" t="str">
        <f>_xlfn.XLOOKUP(Tabla15[[#This Row],[cedula]],Tabla8[Numero Documento],Tabla8[Empleado])</f>
        <v>ROSANNA MICHEL GERMAN RUIZ</v>
      </c>
      <c r="F617" s="56" t="str">
        <f>_xlfn.XLOOKUP(Tabla15[[#This Row],[cedula]],Tabla8[Numero Documento],Tabla8[Cargo])</f>
        <v>SECRETARIA</v>
      </c>
      <c r="G617" s="56" t="str">
        <f>_xlfn.XLOOKUP(Tabla15[[#This Row],[cedula]],Tabla8[Numero Documento],Tabla8[Lugar de Funciones])</f>
        <v>VICEMINISTERIO DE CREATIVIDAD Y FORMACION ARTISTICA</v>
      </c>
      <c r="H617" s="107" t="s">
        <v>11</v>
      </c>
      <c r="I617" s="78">
        <f>_xlfn.XLOOKUP(Tabla15[[#This Row],[cedula]],TCARRERA[CEDULA],TCARRERA[CATEGORIA DEL SERVIDOR],0)</f>
        <v>0</v>
      </c>
      <c r="J6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7" s="56" t="str">
        <f>IF(ISTEXT(Tabla15[[#This Row],[CARRERA]]),Tabla15[[#This Row],[CARRERA]],Tabla15[[#This Row],[STATUS_01]])</f>
        <v>ESTATUTO SIMPLIFICADO</v>
      </c>
      <c r="L617" s="72">
        <v>26250</v>
      </c>
      <c r="M617" s="75">
        <v>0</v>
      </c>
      <c r="N617" s="72">
        <v>798</v>
      </c>
      <c r="O617" s="72">
        <v>753.38</v>
      </c>
      <c r="P617" s="33">
        <f>Tabla15[[#This Row],[sbruto]]-Tabla15[[#This Row],[ISR]]-Tabla15[[#This Row],[SFS]]-Tabla15[[#This Row],[AFP]]-Tabla15[[#This Row],[sneto]]</f>
        <v>25</v>
      </c>
      <c r="Q617" s="33">
        <v>24673.62</v>
      </c>
      <c r="R617" s="56" t="str">
        <f>_xlfn.XLOOKUP(Tabla15[[#This Row],[cedula]],Tabla8[Numero Documento],Tabla8[Gen])</f>
        <v>F</v>
      </c>
      <c r="S617" s="56" t="str">
        <f>_xlfn.XLOOKUP(Tabla15[[#This Row],[cedula]],Tabla8[Numero Documento],Tabla8[Lugar Funciones Codigo])</f>
        <v>01.83.02</v>
      </c>
      <c r="T617">
        <v>328</v>
      </c>
    </row>
    <row r="618" spans="1:20" hidden="1">
      <c r="A618" s="56" t="s">
        <v>2521</v>
      </c>
      <c r="B618" s="56" t="s">
        <v>3081</v>
      </c>
      <c r="C618" s="56" t="s">
        <v>2552</v>
      </c>
      <c r="D618" s="56" t="str">
        <f>Tabla15[[#This Row],[cedula]]&amp;Tabla15[[#This Row],[prog]]&amp;LEFT(Tabla15[[#This Row],[TIPO]],3)</f>
        <v>0010788946101TEM</v>
      </c>
      <c r="E618" s="56" t="str">
        <f>_xlfn.XLOOKUP(Tabla15[[#This Row],[cedula]],Tabla8[Numero Documento],Tabla8[Empleado])</f>
        <v>VICTOR RAMON GOMEZ ESPINAL</v>
      </c>
      <c r="F618" s="56" t="str">
        <f>_xlfn.XLOOKUP(Tabla15[[#This Row],[cedula]],Tabla8[Numero Documento],Tabla8[Cargo])</f>
        <v>MAESTRO (A)</v>
      </c>
      <c r="G618" s="56" t="str">
        <f>_xlfn.XLOOKUP(Tabla15[[#This Row],[cedula]],Tabla8[Numero Documento],Tabla8[Lugar de Funciones])</f>
        <v>VICEMINISTERIO DE CREATIVIDAD Y FORMACION ARTISTICA</v>
      </c>
      <c r="H618" s="107" t="s">
        <v>2743</v>
      </c>
      <c r="I618" s="78">
        <f>_xlfn.XLOOKUP(Tabla15[[#This Row],[cedula]],TCARRERA[CEDULA],TCARRERA[CATEGORIA DEL SERVIDOR],0)</f>
        <v>0</v>
      </c>
      <c r="J6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6" t="str">
        <f>IF(ISTEXT(Tabla15[[#This Row],[CARRERA]]),Tabla15[[#This Row],[CARRERA]],Tabla15[[#This Row],[STATUS_01]])</f>
        <v>TEMPORALES</v>
      </c>
      <c r="L618" s="72">
        <v>26250</v>
      </c>
      <c r="M618" s="75">
        <v>0</v>
      </c>
      <c r="N618" s="75">
        <v>798</v>
      </c>
      <c r="O618" s="75">
        <v>753.38</v>
      </c>
      <c r="P618" s="33">
        <f>Tabla15[[#This Row],[sbruto]]-Tabla15[[#This Row],[ISR]]-Tabla15[[#This Row],[SFS]]-Tabla15[[#This Row],[AFP]]-Tabla15[[#This Row],[sneto]]</f>
        <v>25</v>
      </c>
      <c r="Q618" s="33">
        <v>24673.62</v>
      </c>
      <c r="R618" s="56" t="str">
        <f>_xlfn.XLOOKUP(Tabla15[[#This Row],[cedula]],Tabla8[Numero Documento],Tabla8[Gen])</f>
        <v>M</v>
      </c>
      <c r="S618" s="56" t="str">
        <f>_xlfn.XLOOKUP(Tabla15[[#This Row],[cedula]],Tabla8[Numero Documento],Tabla8[Lugar Funciones Codigo])</f>
        <v>01.83.02</v>
      </c>
      <c r="T618">
        <v>1023</v>
      </c>
    </row>
    <row r="619" spans="1:20" hidden="1">
      <c r="A619" s="56" t="s">
        <v>2522</v>
      </c>
      <c r="B619" s="56" t="s">
        <v>1990</v>
      </c>
      <c r="C619" s="56" t="s">
        <v>2552</v>
      </c>
      <c r="D619" s="56" t="str">
        <f>Tabla15[[#This Row],[cedula]]&amp;Tabla15[[#This Row],[prog]]&amp;LEFT(Tabla15[[#This Row],[TIPO]],3)</f>
        <v>0010063992101FIJ</v>
      </c>
      <c r="E619" s="56" t="str">
        <f>_xlfn.XLOOKUP(Tabla15[[#This Row],[cedula]],Tabla8[Numero Documento],Tabla8[Empleado])</f>
        <v>VIENA DEL CARMEN GONZALEZ DURAN</v>
      </c>
      <c r="F619" s="56" t="str">
        <f>_xlfn.XLOOKUP(Tabla15[[#This Row],[cedula]],Tabla8[Numero Documento],Tabla8[Cargo])</f>
        <v>GESTORA CULTURAL EN PRODUCCION DEL TEATRO GULOYA</v>
      </c>
      <c r="G619" s="56" t="str">
        <f>_xlfn.XLOOKUP(Tabla15[[#This Row],[cedula]],Tabla8[Numero Documento],Tabla8[Lugar de Funciones])</f>
        <v>VICEMINISTERIO DE CREATIVIDAD Y FORMACION ARTISTICA</v>
      </c>
      <c r="H619" s="107" t="s">
        <v>11</v>
      </c>
      <c r="I619" s="78">
        <f>_xlfn.XLOOKUP(Tabla15[[#This Row],[cedula]],TCARRERA[CEDULA],TCARRERA[CATEGORIA DEL SERVIDOR],0)</f>
        <v>0</v>
      </c>
      <c r="J6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6" t="str">
        <f>IF(ISTEXT(Tabla15[[#This Row],[CARRERA]]),Tabla15[[#This Row],[CARRERA]],Tabla15[[#This Row],[STATUS_01]])</f>
        <v>FIJO</v>
      </c>
      <c r="L619" s="72">
        <v>26250</v>
      </c>
      <c r="M619" s="73">
        <v>0</v>
      </c>
      <c r="N619" s="72">
        <v>798</v>
      </c>
      <c r="O619" s="72">
        <v>753.38</v>
      </c>
      <c r="P619" s="33">
        <f>Tabla15[[#This Row],[sbruto]]-Tabla15[[#This Row],[ISR]]-Tabla15[[#This Row],[SFS]]-Tabla15[[#This Row],[AFP]]-Tabla15[[#This Row],[sneto]]</f>
        <v>25</v>
      </c>
      <c r="Q619" s="33">
        <v>24673.62</v>
      </c>
      <c r="R619" s="56" t="str">
        <f>_xlfn.XLOOKUP(Tabla15[[#This Row],[cedula]],Tabla8[Numero Documento],Tabla8[Gen])</f>
        <v>F</v>
      </c>
      <c r="S619" s="56" t="str">
        <f>_xlfn.XLOOKUP(Tabla15[[#This Row],[cedula]],Tabla8[Numero Documento],Tabla8[Lugar Funciones Codigo])</f>
        <v>01.83.02</v>
      </c>
      <c r="T619">
        <v>356</v>
      </c>
    </row>
    <row r="620" spans="1:20" hidden="1">
      <c r="A620" s="56" t="s">
        <v>2522</v>
      </c>
      <c r="B620" s="56" t="s">
        <v>2554</v>
      </c>
      <c r="C620" s="56" t="s">
        <v>2552</v>
      </c>
      <c r="D620" s="56" t="str">
        <f>Tabla15[[#This Row],[cedula]]&amp;Tabla15[[#This Row],[prog]]&amp;LEFT(Tabla15[[#This Row],[TIPO]],3)</f>
        <v>4023219791901FIJ</v>
      </c>
      <c r="E620" s="56" t="str">
        <f>_xlfn.XLOOKUP(Tabla15[[#This Row],[cedula]],Tabla8[Numero Documento],Tabla8[Empleado])</f>
        <v>ANA BETHEL GOMEZ GOMEZ</v>
      </c>
      <c r="F620" s="56" t="str">
        <f>_xlfn.XLOOKUP(Tabla15[[#This Row],[cedula]],Tabla8[Numero Documento],Tabla8[Cargo])</f>
        <v>SECRETARIA</v>
      </c>
      <c r="G620" s="56" t="str">
        <f>_xlfn.XLOOKUP(Tabla15[[#This Row],[cedula]],Tabla8[Numero Documento],Tabla8[Lugar de Funciones])</f>
        <v>VICEMINISTERIO DE CREATIVIDAD Y FORMACION ARTISTICA</v>
      </c>
      <c r="H620" s="107" t="s">
        <v>11</v>
      </c>
      <c r="I620" s="78">
        <f>_xlfn.XLOOKUP(Tabla15[[#This Row],[cedula]],TCARRERA[CEDULA],TCARRERA[CATEGORIA DEL SERVIDOR],0)</f>
        <v>0</v>
      </c>
      <c r="J6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0" s="56" t="str">
        <f>IF(ISTEXT(Tabla15[[#This Row],[CARRERA]]),Tabla15[[#This Row],[CARRERA]],Tabla15[[#This Row],[STATUS_01]])</f>
        <v>ESTATUTO SIMPLIFICADO</v>
      </c>
      <c r="L620" s="72">
        <v>25000</v>
      </c>
      <c r="M620" s="76">
        <v>0</v>
      </c>
      <c r="N620" s="72">
        <v>760</v>
      </c>
      <c r="O620" s="72">
        <v>717.5</v>
      </c>
      <c r="P620" s="33">
        <f>Tabla15[[#This Row],[sbruto]]-Tabla15[[#This Row],[ISR]]-Tabla15[[#This Row],[SFS]]-Tabla15[[#This Row],[AFP]]-Tabla15[[#This Row],[sneto]]</f>
        <v>25</v>
      </c>
      <c r="Q620" s="33">
        <v>23497.5</v>
      </c>
      <c r="R620" s="56" t="str">
        <f>_xlfn.XLOOKUP(Tabla15[[#This Row],[cedula]],Tabla8[Numero Documento],Tabla8[Gen])</f>
        <v>F</v>
      </c>
      <c r="S620" s="56" t="str">
        <f>_xlfn.XLOOKUP(Tabla15[[#This Row],[cedula]],Tabla8[Numero Documento],Tabla8[Lugar Funciones Codigo])</f>
        <v>01.83.02</v>
      </c>
      <c r="T620">
        <v>18</v>
      </c>
    </row>
    <row r="621" spans="1:20" hidden="1">
      <c r="A621" s="56" t="s">
        <v>2522</v>
      </c>
      <c r="B621" s="56" t="s">
        <v>3638</v>
      </c>
      <c r="C621" s="56" t="s">
        <v>2552</v>
      </c>
      <c r="D621" s="56" t="str">
        <f>Tabla15[[#This Row],[cedula]]&amp;Tabla15[[#This Row],[prog]]&amp;LEFT(Tabla15[[#This Row],[TIPO]],3)</f>
        <v>4022168871201FIJ</v>
      </c>
      <c r="E621" s="56" t="str">
        <f>_xlfn.XLOOKUP(Tabla15[[#This Row],[cedula]],Tabla8[Numero Documento],Tabla8[Empleado])</f>
        <v>HEYDI SOLANO BELEN</v>
      </c>
      <c r="F621" s="56" t="str">
        <f>_xlfn.XLOOKUP(Tabla15[[#This Row],[cedula]],Tabla8[Numero Documento],Tabla8[Cargo])</f>
        <v>SECRETARIA</v>
      </c>
      <c r="G621" s="56" t="str">
        <f>_xlfn.XLOOKUP(Tabla15[[#This Row],[cedula]],Tabla8[Numero Documento],Tabla8[Lugar de Funciones])</f>
        <v>VICEMINISTERIO DE CREATIVIDAD Y FORMACION ARTISTICA</v>
      </c>
      <c r="H621" s="107" t="s">
        <v>11</v>
      </c>
      <c r="I621" s="78">
        <f>_xlfn.XLOOKUP(Tabla15[[#This Row],[cedula]],TCARRERA[CEDULA],TCARRERA[CATEGORIA DEL SERVIDOR],0)</f>
        <v>0</v>
      </c>
      <c r="J6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6" t="str">
        <f>IF(ISTEXT(Tabla15[[#This Row],[CARRERA]]),Tabla15[[#This Row],[CARRERA]],Tabla15[[#This Row],[STATUS_01]])</f>
        <v>ESTATUTO SIMPLIFICADO</v>
      </c>
      <c r="L621" s="72">
        <v>25000</v>
      </c>
      <c r="M621" s="75">
        <v>0</v>
      </c>
      <c r="N621" s="75">
        <v>760</v>
      </c>
      <c r="O621" s="75">
        <v>717.5</v>
      </c>
      <c r="P621" s="33">
        <f>Tabla15[[#This Row],[sbruto]]-Tabla15[[#This Row],[ISR]]-Tabla15[[#This Row],[SFS]]-Tabla15[[#This Row],[AFP]]-Tabla15[[#This Row],[sneto]]</f>
        <v>25</v>
      </c>
      <c r="Q621" s="33">
        <v>23497.5</v>
      </c>
      <c r="R621" s="56" t="str">
        <f>_xlfn.XLOOKUP(Tabla15[[#This Row],[cedula]],Tabla8[Numero Documento],Tabla8[Gen])</f>
        <v>F</v>
      </c>
      <c r="S621" s="56" t="str">
        <f>_xlfn.XLOOKUP(Tabla15[[#This Row],[cedula]],Tabla8[Numero Documento],Tabla8[Lugar Funciones Codigo])</f>
        <v>01.83.02</v>
      </c>
      <c r="T621">
        <v>145</v>
      </c>
    </row>
    <row r="622" spans="1:20" hidden="1">
      <c r="A622" s="56" t="s">
        <v>2522</v>
      </c>
      <c r="B622" s="56" t="s">
        <v>1935</v>
      </c>
      <c r="C622" s="56" t="s">
        <v>2552</v>
      </c>
      <c r="D622" s="56" t="str">
        <f>Tabla15[[#This Row],[cedula]]&amp;Tabla15[[#This Row],[prog]]&amp;LEFT(Tabla15[[#This Row],[TIPO]],3)</f>
        <v>4022477175401FIJ</v>
      </c>
      <c r="E622" s="56" t="str">
        <f>_xlfn.XLOOKUP(Tabla15[[#This Row],[cedula]],Tabla8[Numero Documento],Tabla8[Empleado])</f>
        <v>PATRICIA BAUTISTA FELIZ</v>
      </c>
      <c r="F622" s="56" t="str">
        <f>_xlfn.XLOOKUP(Tabla15[[#This Row],[cedula]],Tabla8[Numero Documento],Tabla8[Cargo])</f>
        <v>RECEPCIONISTA</v>
      </c>
      <c r="G622" s="56" t="str">
        <f>_xlfn.XLOOKUP(Tabla15[[#This Row],[cedula]],Tabla8[Numero Documento],Tabla8[Lugar de Funciones])</f>
        <v>VICEMINISTERIO DE CREATIVIDAD Y FORMACION ARTISTICA</v>
      </c>
      <c r="H622" s="107" t="s">
        <v>11</v>
      </c>
      <c r="I622" s="78">
        <f>_xlfn.XLOOKUP(Tabla15[[#This Row],[cedula]],TCARRERA[CEDULA],TCARRERA[CATEGORIA DEL SERVIDOR],0)</f>
        <v>0</v>
      </c>
      <c r="J6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6" t="str">
        <f>IF(ISTEXT(Tabla15[[#This Row],[CARRERA]]),Tabla15[[#This Row],[CARRERA]],Tabla15[[#This Row],[STATUS_01]])</f>
        <v>FIJO</v>
      </c>
      <c r="L622" s="72">
        <v>25000</v>
      </c>
      <c r="M622" s="73">
        <v>0</v>
      </c>
      <c r="N622" s="72">
        <v>760</v>
      </c>
      <c r="O622" s="72">
        <v>717.5</v>
      </c>
      <c r="P622" s="33">
        <f>Tabla15[[#This Row],[sbruto]]-Tabla15[[#This Row],[ISR]]-Tabla15[[#This Row],[SFS]]-Tabla15[[#This Row],[AFP]]-Tabla15[[#This Row],[sneto]]</f>
        <v>25</v>
      </c>
      <c r="Q622" s="33">
        <v>23497.5</v>
      </c>
      <c r="R622" s="56" t="str">
        <f>_xlfn.XLOOKUP(Tabla15[[#This Row],[cedula]],Tabla8[Numero Documento],Tabla8[Gen])</f>
        <v>F</v>
      </c>
      <c r="S622" s="56" t="str">
        <f>_xlfn.XLOOKUP(Tabla15[[#This Row],[cedula]],Tabla8[Numero Documento],Tabla8[Lugar Funciones Codigo])</f>
        <v>01.83.02</v>
      </c>
      <c r="T622">
        <v>290</v>
      </c>
    </row>
    <row r="623" spans="1:20" hidden="1">
      <c r="A623" s="56" t="s">
        <v>2522</v>
      </c>
      <c r="B623" s="56" t="s">
        <v>1956</v>
      </c>
      <c r="C623" s="56" t="s">
        <v>2552</v>
      </c>
      <c r="D623" s="56" t="str">
        <f>Tabla15[[#This Row],[cedula]]&amp;Tabla15[[#This Row],[prog]]&amp;LEFT(Tabla15[[#This Row],[TIPO]],3)</f>
        <v>0160002314501FIJ</v>
      </c>
      <c r="E623" s="56" t="str">
        <f>_xlfn.XLOOKUP(Tabla15[[#This Row],[cedula]],Tabla8[Numero Documento],Tabla8[Empleado])</f>
        <v>RAMON HERRERA ROA</v>
      </c>
      <c r="F623" s="56" t="str">
        <f>_xlfn.XLOOKUP(Tabla15[[#This Row],[cedula]],Tabla8[Numero Documento],Tabla8[Cargo])</f>
        <v>SUPERVISOR MANTENIMIENTO</v>
      </c>
      <c r="G623" s="56" t="str">
        <f>_xlfn.XLOOKUP(Tabla15[[#This Row],[cedula]],Tabla8[Numero Documento],Tabla8[Lugar de Funciones])</f>
        <v>VICEMINISTERIO DE CREATIVIDAD Y FORMACION ARTISTICA</v>
      </c>
      <c r="H623" s="107" t="s">
        <v>11</v>
      </c>
      <c r="I623" s="78">
        <f>_xlfn.XLOOKUP(Tabla15[[#This Row],[cedula]],TCARRERA[CEDULA],TCARRERA[CATEGORIA DEL SERVIDOR],0)</f>
        <v>0</v>
      </c>
      <c r="J6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6" t="str">
        <f>IF(ISTEXT(Tabla15[[#This Row],[CARRERA]]),Tabla15[[#This Row],[CARRERA]],Tabla15[[#This Row],[STATUS_01]])</f>
        <v>FIJO</v>
      </c>
      <c r="L623" s="72">
        <v>25000</v>
      </c>
      <c r="M623" s="73">
        <v>0</v>
      </c>
      <c r="N623" s="72">
        <v>760</v>
      </c>
      <c r="O623" s="72">
        <v>717.5</v>
      </c>
      <c r="P623" s="33">
        <f>Tabla15[[#This Row],[sbruto]]-Tabla15[[#This Row],[ISR]]-Tabla15[[#This Row],[SFS]]-Tabla15[[#This Row],[AFP]]-Tabla15[[#This Row],[sneto]]</f>
        <v>25</v>
      </c>
      <c r="Q623" s="33">
        <v>23497.5</v>
      </c>
      <c r="R623" s="56" t="str">
        <f>_xlfn.XLOOKUP(Tabla15[[#This Row],[cedula]],Tabla8[Numero Documento],Tabla8[Gen])</f>
        <v>M</v>
      </c>
      <c r="S623" s="56" t="str">
        <f>_xlfn.XLOOKUP(Tabla15[[#This Row],[cedula]],Tabla8[Numero Documento],Tabla8[Lugar Funciones Codigo])</f>
        <v>01.83.02</v>
      </c>
      <c r="T623">
        <v>313</v>
      </c>
    </row>
    <row r="624" spans="1:20" hidden="1">
      <c r="A624" s="56" t="s">
        <v>2521</v>
      </c>
      <c r="B624" s="56" t="s">
        <v>3066</v>
      </c>
      <c r="C624" s="56" t="s">
        <v>2552</v>
      </c>
      <c r="D624" s="56" t="str">
        <f>Tabla15[[#This Row],[cedula]]&amp;Tabla15[[#This Row],[prog]]&amp;LEFT(Tabla15[[#This Row],[TIPO]],3)</f>
        <v>0100079088901TEM</v>
      </c>
      <c r="E624" s="56" t="str">
        <f>_xlfn.XLOOKUP(Tabla15[[#This Row],[cedula]],Tabla8[Numero Documento],Tabla8[Empleado])</f>
        <v>STARLING ORLANDO DIAZ GONZALEZ</v>
      </c>
      <c r="F624" s="56" t="str">
        <f>_xlfn.XLOOKUP(Tabla15[[#This Row],[cedula]],Tabla8[Numero Documento],Tabla8[Cargo])</f>
        <v>MAESTRO (A)</v>
      </c>
      <c r="G624" s="56" t="str">
        <f>_xlfn.XLOOKUP(Tabla15[[#This Row],[cedula]],Tabla8[Numero Documento],Tabla8[Lugar de Funciones])</f>
        <v>VICEMINISTERIO DE CREATIVIDAD Y FORMACION ARTISTICA</v>
      </c>
      <c r="H624" s="107" t="s">
        <v>2743</v>
      </c>
      <c r="I624" s="78">
        <f>_xlfn.XLOOKUP(Tabla15[[#This Row],[cedula]],TCARRERA[CEDULA],TCARRERA[CATEGORIA DEL SERVIDOR],0)</f>
        <v>0</v>
      </c>
      <c r="J6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6" t="str">
        <f>IF(ISTEXT(Tabla15[[#This Row],[CARRERA]]),Tabla15[[#This Row],[CARRERA]],Tabla15[[#This Row],[STATUS_01]])</f>
        <v>TEMPORALES</v>
      </c>
      <c r="L624" s="72">
        <v>25000</v>
      </c>
      <c r="M624" s="76">
        <v>0</v>
      </c>
      <c r="N624" s="72">
        <v>760</v>
      </c>
      <c r="O624" s="72">
        <v>717.5</v>
      </c>
      <c r="P624" s="33">
        <f>Tabla15[[#This Row],[sbruto]]-Tabla15[[#This Row],[ISR]]-Tabla15[[#This Row],[SFS]]-Tabla15[[#This Row],[AFP]]-Tabla15[[#This Row],[sneto]]</f>
        <v>25</v>
      </c>
      <c r="Q624" s="33">
        <v>23497.5</v>
      </c>
      <c r="R624" s="56" t="str">
        <f>_xlfn.XLOOKUP(Tabla15[[#This Row],[cedula]],Tabla8[Numero Documento],Tabla8[Gen])</f>
        <v>M</v>
      </c>
      <c r="S624" s="56" t="str">
        <f>_xlfn.XLOOKUP(Tabla15[[#This Row],[cedula]],Tabla8[Numero Documento],Tabla8[Lugar Funciones Codigo])</f>
        <v>01.83.02</v>
      </c>
      <c r="T624">
        <v>1011</v>
      </c>
    </row>
    <row r="625" spans="1:20" hidden="1">
      <c r="A625" s="56" t="s">
        <v>2522</v>
      </c>
      <c r="B625" s="56" t="s">
        <v>1989</v>
      </c>
      <c r="C625" s="56" t="s">
        <v>2552</v>
      </c>
      <c r="D625" s="56" t="str">
        <f>Tabla15[[#This Row],[cedula]]&amp;Tabla15[[#This Row],[prog]]&amp;LEFT(Tabla15[[#This Row],[TIPO]],3)</f>
        <v>0180054130001FIJ</v>
      </c>
      <c r="E625" s="56" t="str">
        <f>_xlfn.XLOOKUP(Tabla15[[#This Row],[cedula]],Tabla8[Numero Documento],Tabla8[Empleado])</f>
        <v>VICTOR MEDINA NOVAS</v>
      </c>
      <c r="F625" s="56" t="str">
        <f>_xlfn.XLOOKUP(Tabla15[[#This Row],[cedula]],Tabla8[Numero Documento],Tabla8[Cargo])</f>
        <v>CHOFER</v>
      </c>
      <c r="G625" s="56" t="str">
        <f>_xlfn.XLOOKUP(Tabla15[[#This Row],[cedula]],Tabla8[Numero Documento],Tabla8[Lugar de Funciones])</f>
        <v>VICEMINISTERIO DE CREATIVIDAD Y FORMACION ARTISTICA</v>
      </c>
      <c r="H625" s="107" t="s">
        <v>11</v>
      </c>
      <c r="I625" s="78">
        <f>_xlfn.XLOOKUP(Tabla15[[#This Row],[cedula]],TCARRERA[CEDULA],TCARRERA[CATEGORIA DEL SERVIDOR],0)</f>
        <v>0</v>
      </c>
      <c r="J6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5" s="56" t="str">
        <f>IF(ISTEXT(Tabla15[[#This Row],[CARRERA]]),Tabla15[[#This Row],[CARRERA]],Tabla15[[#This Row],[STATUS_01]])</f>
        <v>ESTATUTO SIMPLIFICADO</v>
      </c>
      <c r="L625" s="72">
        <v>25000</v>
      </c>
      <c r="M625" s="76">
        <v>0</v>
      </c>
      <c r="N625" s="72">
        <v>760</v>
      </c>
      <c r="O625" s="72">
        <v>717.5</v>
      </c>
      <c r="P625" s="33">
        <f>Tabla15[[#This Row],[sbruto]]-Tabla15[[#This Row],[ISR]]-Tabla15[[#This Row],[SFS]]-Tabla15[[#This Row],[AFP]]-Tabla15[[#This Row],[sneto]]</f>
        <v>25</v>
      </c>
      <c r="Q625" s="33">
        <v>23497.5</v>
      </c>
      <c r="R625" s="56" t="str">
        <f>_xlfn.XLOOKUP(Tabla15[[#This Row],[cedula]],Tabla8[Numero Documento],Tabla8[Gen])</f>
        <v>M</v>
      </c>
      <c r="S625" s="56" t="str">
        <f>_xlfn.XLOOKUP(Tabla15[[#This Row],[cedula]],Tabla8[Numero Documento],Tabla8[Lugar Funciones Codigo])</f>
        <v>01.83.02</v>
      </c>
      <c r="T625">
        <v>354</v>
      </c>
    </row>
    <row r="626" spans="1:20" hidden="1">
      <c r="A626" s="56" t="s">
        <v>2522</v>
      </c>
      <c r="B626" s="56" t="s">
        <v>2814</v>
      </c>
      <c r="C626" s="56" t="s">
        <v>2552</v>
      </c>
      <c r="D626" s="56" t="str">
        <f>Tabla15[[#This Row],[cedula]]&amp;Tabla15[[#This Row],[prog]]&amp;LEFT(Tabla15[[#This Row],[TIPO]],3)</f>
        <v>4021250075101FIJ</v>
      </c>
      <c r="E626" s="56" t="str">
        <f>_xlfn.XLOOKUP(Tabla15[[#This Row],[cedula]],Tabla8[Numero Documento],Tabla8[Empleado])</f>
        <v>YESENIA ALEXANDRA MATOS PADILLA</v>
      </c>
      <c r="F626" s="56" t="str">
        <f>_xlfn.XLOOKUP(Tabla15[[#This Row],[cedula]],Tabla8[Numero Documento],Tabla8[Cargo])</f>
        <v>AUXILIAR ADMINISTRATIVO (A)</v>
      </c>
      <c r="G626" s="56" t="str">
        <f>_xlfn.XLOOKUP(Tabla15[[#This Row],[cedula]],Tabla8[Numero Documento],Tabla8[Lugar de Funciones])</f>
        <v>VICEMINISTERIO DE CREATIVIDAD Y FORMACION ARTISTICA</v>
      </c>
      <c r="H626" s="107" t="s">
        <v>11</v>
      </c>
      <c r="I626" s="78">
        <f>_xlfn.XLOOKUP(Tabla15[[#This Row],[cedula]],TCARRERA[CEDULA],TCARRERA[CATEGORIA DEL SERVIDOR],0)</f>
        <v>0</v>
      </c>
      <c r="J6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6" t="str">
        <f>IF(ISTEXT(Tabla15[[#This Row],[CARRERA]]),Tabla15[[#This Row],[CARRERA]],Tabla15[[#This Row],[STATUS_01]])</f>
        <v>FIJO</v>
      </c>
      <c r="L626" s="72">
        <v>25000</v>
      </c>
      <c r="M626" s="76">
        <v>0</v>
      </c>
      <c r="N626" s="72">
        <v>760</v>
      </c>
      <c r="O626" s="72">
        <v>717.5</v>
      </c>
      <c r="P626" s="33">
        <f>Tabla15[[#This Row],[sbruto]]-Tabla15[[#This Row],[ISR]]-Tabla15[[#This Row],[SFS]]-Tabla15[[#This Row],[AFP]]-Tabla15[[#This Row],[sneto]]</f>
        <v>25</v>
      </c>
      <c r="Q626" s="33">
        <v>23497.5</v>
      </c>
      <c r="R626" s="56" t="str">
        <f>_xlfn.XLOOKUP(Tabla15[[#This Row],[cedula]],Tabla8[Numero Documento],Tabla8[Gen])</f>
        <v>F</v>
      </c>
      <c r="S626" s="56" t="str">
        <f>_xlfn.XLOOKUP(Tabla15[[#This Row],[cedula]],Tabla8[Numero Documento],Tabla8[Lugar Funciones Codigo])</f>
        <v>01.83.02</v>
      </c>
      <c r="T626">
        <v>375</v>
      </c>
    </row>
    <row r="627" spans="1:20" hidden="1">
      <c r="A627" s="56" t="s">
        <v>2521</v>
      </c>
      <c r="B627" s="56" t="s">
        <v>2968</v>
      </c>
      <c r="C627" s="56" t="s">
        <v>2552</v>
      </c>
      <c r="D627" s="56" t="str">
        <f>Tabla15[[#This Row],[cedula]]&amp;Tabla15[[#This Row],[prog]]&amp;LEFT(Tabla15[[#This Row],[TIPO]],3)</f>
        <v>0490035608201TEM</v>
      </c>
      <c r="E627" s="56" t="str">
        <f>_xlfn.XLOOKUP(Tabla15[[#This Row],[cedula]],Tabla8[Numero Documento],Tabla8[Empleado])</f>
        <v>JUAN BAUTISTA BRAVO REYES</v>
      </c>
      <c r="F627" s="56" t="str">
        <f>_xlfn.XLOOKUP(Tabla15[[#This Row],[cedula]],Tabla8[Numero Documento],Tabla8[Cargo])</f>
        <v>MAESTRO (A)</v>
      </c>
      <c r="G627" s="56" t="str">
        <f>_xlfn.XLOOKUP(Tabla15[[#This Row],[cedula]],Tabla8[Numero Documento],Tabla8[Lugar de Funciones])</f>
        <v>VICEMINISTERIO DE CREATIVIDAD Y FORMACION ARTISTICA</v>
      </c>
      <c r="H627" s="107" t="s">
        <v>2743</v>
      </c>
      <c r="I627" s="78">
        <f>_xlfn.XLOOKUP(Tabla15[[#This Row],[cedula]],TCARRERA[CEDULA],TCARRERA[CATEGORIA DEL SERVIDOR],0)</f>
        <v>0</v>
      </c>
      <c r="J6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7" s="56" t="str">
        <f>IF(ISTEXT(Tabla15[[#This Row],[CARRERA]]),Tabla15[[#This Row],[CARRERA]],Tabla15[[#This Row],[STATUS_01]])</f>
        <v>TEMPORALES</v>
      </c>
      <c r="L627" s="72">
        <v>22000</v>
      </c>
      <c r="M627" s="76">
        <v>0</v>
      </c>
      <c r="N627" s="72">
        <v>668.8</v>
      </c>
      <c r="O627" s="72">
        <v>631.4</v>
      </c>
      <c r="P627" s="33">
        <f>Tabla15[[#This Row],[sbruto]]-Tabla15[[#This Row],[ISR]]-Tabla15[[#This Row],[SFS]]-Tabla15[[#This Row],[AFP]]-Tabla15[[#This Row],[sneto]]</f>
        <v>25</v>
      </c>
      <c r="Q627" s="33">
        <v>20674.8</v>
      </c>
      <c r="R627" s="56" t="str">
        <f>_xlfn.XLOOKUP(Tabla15[[#This Row],[cedula]],Tabla8[Numero Documento],Tabla8[Gen])</f>
        <v>M</v>
      </c>
      <c r="S627" s="56" t="str">
        <f>_xlfn.XLOOKUP(Tabla15[[#This Row],[cedula]],Tabla8[Numero Documento],Tabla8[Lugar Funciones Codigo])</f>
        <v>01.83.02</v>
      </c>
      <c r="T627">
        <v>899</v>
      </c>
    </row>
    <row r="628" spans="1:20" hidden="1">
      <c r="A628" s="56" t="s">
        <v>3201</v>
      </c>
      <c r="B628" s="56" t="s">
        <v>1841</v>
      </c>
      <c r="C628" s="56" t="s">
        <v>2552</v>
      </c>
      <c r="D628" s="56" t="str">
        <f>Tabla15[[#This Row],[cedula]]&amp;Tabla15[[#This Row],[prog]]&amp;LEFT(Tabla15[[#This Row],[TIPO]],3)</f>
        <v>0011687104701INT</v>
      </c>
      <c r="E628" s="56" t="str">
        <f>_xlfn.XLOOKUP(Tabla15[[#This Row],[cedula]],Tabla8[Numero Documento],Tabla8[Empleado])</f>
        <v>GISSELLE CRISTINA GABOT MARTINEZ</v>
      </c>
      <c r="F628" s="56" t="str">
        <f>_xlfn.XLOOKUP(Tabla15[[#This Row],[cedula]],Tabla8[Numero Documento],Tabla8[Cargo])</f>
        <v>AUXILIAR</v>
      </c>
      <c r="G628" s="56" t="str">
        <f>_xlfn.XLOOKUP(Tabla15[[#This Row],[cedula]],Tabla8[Numero Documento],Tabla8[Lugar de Funciones])</f>
        <v>VICEMINISTERIO DE CREATIVIDAD Y FORMACION ARTISTICA</v>
      </c>
      <c r="H628" s="107" t="s">
        <v>3202</v>
      </c>
      <c r="I628" s="78">
        <f>_xlfn.XLOOKUP(Tabla15[[#This Row],[cedula]],TCARRERA[CEDULA],TCARRERA[CATEGORIA DEL SERVIDOR],0)</f>
        <v>0</v>
      </c>
      <c r="J628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28" s="56" t="str">
        <f>IF(ISTEXT(Tabla15[[#This Row],[CARRERA]]),Tabla15[[#This Row],[CARRERA]],Tabla15[[#This Row],[STATUS_01]])</f>
        <v>INTERINATO</v>
      </c>
      <c r="L628" s="72">
        <v>20000</v>
      </c>
      <c r="M628" s="73">
        <v>2559.67</v>
      </c>
      <c r="N628" s="72">
        <v>574</v>
      </c>
      <c r="O628" s="72">
        <v>608</v>
      </c>
      <c r="P628" s="33">
        <f>Tabla15[[#This Row],[sbruto]]-Tabla15[[#This Row],[ISR]]-Tabla15[[#This Row],[SFS]]-Tabla15[[#This Row],[AFP]]-Tabla15[[#This Row],[sneto]]</f>
        <v>0</v>
      </c>
      <c r="Q628" s="33">
        <v>16258.33</v>
      </c>
      <c r="R628" s="56" t="str">
        <f>_xlfn.XLOOKUP(Tabla15[[#This Row],[cedula]],Tabla8[Numero Documento],Tabla8[Gen])</f>
        <v>F</v>
      </c>
      <c r="S628" s="56" t="str">
        <f>_xlfn.XLOOKUP(Tabla15[[#This Row],[cedula]],Tabla8[Numero Documento],Tabla8[Lugar Funciones Codigo])</f>
        <v>01.83.02</v>
      </c>
      <c r="T628">
        <v>1058</v>
      </c>
    </row>
    <row r="629" spans="1:20" hidden="1">
      <c r="A629" s="56" t="s">
        <v>2521</v>
      </c>
      <c r="B629" s="56" t="s">
        <v>2956</v>
      </c>
      <c r="C629" s="56" t="s">
        <v>2552</v>
      </c>
      <c r="D629" s="56" t="str">
        <f>Tabla15[[#This Row],[cedula]]&amp;Tabla15[[#This Row],[prog]]&amp;LEFT(Tabla15[[#This Row],[TIPO]],3)</f>
        <v>0010152970901TEM</v>
      </c>
      <c r="E629" s="56" t="str">
        <f>_xlfn.XLOOKUP(Tabla15[[#This Row],[cedula]],Tabla8[Numero Documento],Tabla8[Empleado])</f>
        <v>JOSE IGNACIO AZAR BILLINI</v>
      </c>
      <c r="F629" s="56" t="str">
        <f>_xlfn.XLOOKUP(Tabla15[[#This Row],[cedula]],Tabla8[Numero Documento],Tabla8[Cargo])</f>
        <v>MAESTRO (A)</v>
      </c>
      <c r="G629" s="56" t="str">
        <f>_xlfn.XLOOKUP(Tabla15[[#This Row],[cedula]],Tabla8[Numero Documento],Tabla8[Lugar de Funciones])</f>
        <v>VICEMINISTERIO DE CREATIVIDAD Y FORMACION ARTISTICA</v>
      </c>
      <c r="H629" s="107" t="s">
        <v>2743</v>
      </c>
      <c r="I629" s="78">
        <f>_xlfn.XLOOKUP(Tabla15[[#This Row],[cedula]],TCARRERA[CEDULA],TCARRERA[CATEGORIA DEL SERVIDOR],0)</f>
        <v>0</v>
      </c>
      <c r="J62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6" t="str">
        <f>IF(ISTEXT(Tabla15[[#This Row],[CARRERA]]),Tabla15[[#This Row],[CARRERA]],Tabla15[[#This Row],[STATUS_01]])</f>
        <v>TEMPORALES</v>
      </c>
      <c r="L629" s="72">
        <v>20000</v>
      </c>
      <c r="M629" s="74">
        <v>0</v>
      </c>
      <c r="N629" s="72">
        <v>608</v>
      </c>
      <c r="O629" s="72">
        <v>574</v>
      </c>
      <c r="P629" s="33">
        <f>Tabla15[[#This Row],[sbruto]]-Tabla15[[#This Row],[ISR]]-Tabla15[[#This Row],[SFS]]-Tabla15[[#This Row],[AFP]]-Tabla15[[#This Row],[sneto]]</f>
        <v>25</v>
      </c>
      <c r="Q629" s="33">
        <v>18793</v>
      </c>
      <c r="R629" s="56" t="str">
        <f>_xlfn.XLOOKUP(Tabla15[[#This Row],[cedula]],Tabla8[Numero Documento],Tabla8[Gen])</f>
        <v>M</v>
      </c>
      <c r="S629" s="56" t="str">
        <f>_xlfn.XLOOKUP(Tabla15[[#This Row],[cedula]],Tabla8[Numero Documento],Tabla8[Lugar Funciones Codigo])</f>
        <v>01.83.02</v>
      </c>
      <c r="T629">
        <v>890</v>
      </c>
    </row>
    <row r="630" spans="1:20" hidden="1">
      <c r="A630" s="56" t="s">
        <v>2522</v>
      </c>
      <c r="B630" s="56" t="s">
        <v>1977</v>
      </c>
      <c r="C630" s="56" t="s">
        <v>2552</v>
      </c>
      <c r="D630" s="56" t="str">
        <f>Tabla15[[#This Row],[cedula]]&amp;Tabla15[[#This Row],[prog]]&amp;LEFT(Tabla15[[#This Row],[TIPO]],3)</f>
        <v>0010319438701FIJ</v>
      </c>
      <c r="E630" s="56" t="str">
        <f>_xlfn.XLOOKUP(Tabla15[[#This Row],[cedula]],Tabla8[Numero Documento],Tabla8[Empleado])</f>
        <v>SENIA NEREYDA PEÑA RODRIGUEZ</v>
      </c>
      <c r="F630" s="56" t="str">
        <f>_xlfn.XLOOKUP(Tabla15[[#This Row],[cedula]],Tabla8[Numero Documento],Tabla8[Cargo])</f>
        <v>GESTORA CULTURAL</v>
      </c>
      <c r="G630" s="56" t="str">
        <f>_xlfn.XLOOKUP(Tabla15[[#This Row],[cedula]],Tabla8[Numero Documento],Tabla8[Lugar de Funciones])</f>
        <v>VICEMINISTERIO DE CREATIVIDAD Y FORMACION ARTISTICA</v>
      </c>
      <c r="H630" s="107" t="s">
        <v>11</v>
      </c>
      <c r="I630" s="78">
        <f>_xlfn.XLOOKUP(Tabla15[[#This Row],[cedula]],TCARRERA[CEDULA],TCARRERA[CATEGORIA DEL SERVIDOR],0)</f>
        <v>0</v>
      </c>
      <c r="J6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6" t="str">
        <f>IF(ISTEXT(Tabla15[[#This Row],[CARRERA]]),Tabla15[[#This Row],[CARRERA]],Tabla15[[#This Row],[STATUS_01]])</f>
        <v>FIJO</v>
      </c>
      <c r="L630" s="72">
        <v>19800</v>
      </c>
      <c r="M630" s="73">
        <v>0</v>
      </c>
      <c r="N630" s="72">
        <v>601.91999999999996</v>
      </c>
      <c r="O630" s="72">
        <v>568.26</v>
      </c>
      <c r="P630" s="33">
        <f>Tabla15[[#This Row],[sbruto]]-Tabla15[[#This Row],[ISR]]-Tabla15[[#This Row],[SFS]]-Tabla15[[#This Row],[AFP]]-Tabla15[[#This Row],[sneto]]</f>
        <v>25.000000000003638</v>
      </c>
      <c r="Q630" s="33">
        <v>18604.82</v>
      </c>
      <c r="R630" s="56" t="str">
        <f>_xlfn.XLOOKUP(Tabla15[[#This Row],[cedula]],Tabla8[Numero Documento],Tabla8[Gen])</f>
        <v>F</v>
      </c>
      <c r="S630" s="56" t="str">
        <f>_xlfn.XLOOKUP(Tabla15[[#This Row],[cedula]],Tabla8[Numero Documento],Tabla8[Lugar Funciones Codigo])</f>
        <v>01.83.02</v>
      </c>
      <c r="T630">
        <v>338</v>
      </c>
    </row>
    <row r="631" spans="1:20" hidden="1">
      <c r="A631" s="56" t="s">
        <v>2522</v>
      </c>
      <c r="B631" s="56" t="s">
        <v>2708</v>
      </c>
      <c r="C631" s="56" t="s">
        <v>2552</v>
      </c>
      <c r="D631" s="56" t="str">
        <f>Tabla15[[#This Row],[cedula]]&amp;Tabla15[[#This Row],[prog]]&amp;LEFT(Tabla15[[#This Row],[TIPO]],3)</f>
        <v>0260112679601FIJ</v>
      </c>
      <c r="E631" s="56" t="str">
        <f>_xlfn.XLOOKUP(Tabla15[[#This Row],[cedula]],Tabla8[Numero Documento],Tabla8[Empleado])</f>
        <v>JUNIOR ARMANDO LUIS GUERRERO</v>
      </c>
      <c r="F631" s="56" t="str">
        <f>_xlfn.XLOOKUP(Tabla15[[#This Row],[cedula]],Tabla8[Numero Documento],Tabla8[Cargo])</f>
        <v>VIGILANTE</v>
      </c>
      <c r="G631" s="56" t="str">
        <f>_xlfn.XLOOKUP(Tabla15[[#This Row],[cedula]],Tabla8[Numero Documento],Tabla8[Lugar de Funciones])</f>
        <v>VICEMINISTERIO DE CREATIVIDAD Y FORMACION ARTISTICA</v>
      </c>
      <c r="H631" s="107" t="s">
        <v>11</v>
      </c>
      <c r="I631" s="78">
        <f>_xlfn.XLOOKUP(Tabla15[[#This Row],[cedula]],TCARRERA[CEDULA],TCARRERA[CATEGORIA DEL SERVIDOR],0)</f>
        <v>0</v>
      </c>
      <c r="J63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1" s="56" t="str">
        <f>IF(ISTEXT(Tabla15[[#This Row],[CARRERA]]),Tabla15[[#This Row],[CARRERA]],Tabla15[[#This Row],[STATUS_01]])</f>
        <v>ESTATUTO SIMPLIFICADO</v>
      </c>
      <c r="L631" s="72">
        <v>18000</v>
      </c>
      <c r="M631" s="76">
        <v>0</v>
      </c>
      <c r="N631" s="72">
        <v>547.20000000000005</v>
      </c>
      <c r="O631" s="72">
        <v>516.6</v>
      </c>
      <c r="P631" s="33">
        <f>Tabla15[[#This Row],[sbruto]]-Tabla15[[#This Row],[ISR]]-Tabla15[[#This Row],[SFS]]-Tabla15[[#This Row],[AFP]]-Tabla15[[#This Row],[sneto]]</f>
        <v>25</v>
      </c>
      <c r="Q631" s="33">
        <v>16911.2</v>
      </c>
      <c r="R631" s="56" t="str">
        <f>_xlfn.XLOOKUP(Tabla15[[#This Row],[cedula]],Tabla8[Numero Documento],Tabla8[Gen])</f>
        <v>M</v>
      </c>
      <c r="S631" s="56" t="str">
        <f>_xlfn.XLOOKUP(Tabla15[[#This Row],[cedula]],Tabla8[Numero Documento],Tabla8[Lugar Funciones Codigo])</f>
        <v>01.83.02</v>
      </c>
      <c r="T631">
        <v>193</v>
      </c>
    </row>
    <row r="632" spans="1:20" hidden="1">
      <c r="A632" s="56" t="s">
        <v>2522</v>
      </c>
      <c r="B632" s="56" t="s">
        <v>2710</v>
      </c>
      <c r="C632" s="56" t="s">
        <v>2552</v>
      </c>
      <c r="D632" s="56" t="str">
        <f>Tabla15[[#This Row],[cedula]]&amp;Tabla15[[#This Row],[prog]]&amp;LEFT(Tabla15[[#This Row],[TIPO]],3)</f>
        <v>4023329250301FIJ</v>
      </c>
      <c r="E632" s="56" t="str">
        <f>_xlfn.XLOOKUP(Tabla15[[#This Row],[cedula]],Tabla8[Numero Documento],Tabla8[Empleado])</f>
        <v>MIGUEL ANTONIO FELIZ DIAZ</v>
      </c>
      <c r="F632" s="56" t="str">
        <f>_xlfn.XLOOKUP(Tabla15[[#This Row],[cedula]],Tabla8[Numero Documento],Tabla8[Cargo])</f>
        <v>VIGILANTE</v>
      </c>
      <c r="G632" s="56" t="str">
        <f>_xlfn.XLOOKUP(Tabla15[[#This Row],[cedula]],Tabla8[Numero Documento],Tabla8[Lugar de Funciones])</f>
        <v>VICEMINISTERIO DE CREATIVIDAD Y FORMACION ARTISTICA</v>
      </c>
      <c r="H632" s="107" t="s">
        <v>11</v>
      </c>
      <c r="I632" s="78">
        <f>_xlfn.XLOOKUP(Tabla15[[#This Row],[cedula]],TCARRERA[CEDULA],TCARRERA[CATEGORIA DEL SERVIDOR],0)</f>
        <v>0</v>
      </c>
      <c r="J6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2" s="56" t="str">
        <f>IF(ISTEXT(Tabla15[[#This Row],[CARRERA]]),Tabla15[[#This Row],[CARRERA]],Tabla15[[#This Row],[STATUS_01]])</f>
        <v>ESTATUTO SIMPLIFICADO</v>
      </c>
      <c r="L632" s="72">
        <v>18000</v>
      </c>
      <c r="M632" s="76">
        <v>0</v>
      </c>
      <c r="N632" s="72">
        <v>547.20000000000005</v>
      </c>
      <c r="O632" s="72">
        <v>516.6</v>
      </c>
      <c r="P632" s="33">
        <f>Tabla15[[#This Row],[sbruto]]-Tabla15[[#This Row],[ISR]]-Tabla15[[#This Row],[SFS]]-Tabla15[[#This Row],[AFP]]-Tabla15[[#This Row],[sneto]]</f>
        <v>25</v>
      </c>
      <c r="Q632" s="33">
        <v>16911.2</v>
      </c>
      <c r="R632" s="56" t="str">
        <f>_xlfn.XLOOKUP(Tabla15[[#This Row],[cedula]],Tabla8[Numero Documento],Tabla8[Gen])</f>
        <v>M</v>
      </c>
      <c r="S632" s="56" t="str">
        <f>_xlfn.XLOOKUP(Tabla15[[#This Row],[cedula]],Tabla8[Numero Documento],Tabla8[Lugar Funciones Codigo])</f>
        <v>01.83.02</v>
      </c>
      <c r="T632">
        <v>261</v>
      </c>
    </row>
    <row r="633" spans="1:20" hidden="1">
      <c r="A633" s="56" t="s">
        <v>2522</v>
      </c>
      <c r="B633" s="56" t="s">
        <v>1987</v>
      </c>
      <c r="C633" s="56" t="s">
        <v>2552</v>
      </c>
      <c r="D633" s="56" t="str">
        <f>Tabla15[[#This Row],[cedula]]&amp;Tabla15[[#This Row],[prog]]&amp;LEFT(Tabla15[[#This Row],[TIPO]],3)</f>
        <v>0180019926501FIJ</v>
      </c>
      <c r="E633" s="56" t="str">
        <f>_xlfn.XLOOKUP(Tabla15[[#This Row],[cedula]],Tabla8[Numero Documento],Tabla8[Empleado])</f>
        <v>VICTOR ANTONIO DE LEON GARCIA</v>
      </c>
      <c r="F633" s="56" t="str">
        <f>_xlfn.XLOOKUP(Tabla15[[#This Row],[cedula]],Tabla8[Numero Documento],Tabla8[Cargo])</f>
        <v>VIGILANTE</v>
      </c>
      <c r="G633" s="56" t="str">
        <f>_xlfn.XLOOKUP(Tabla15[[#This Row],[cedula]],Tabla8[Numero Documento],Tabla8[Lugar de Funciones])</f>
        <v>VICEMINISTERIO DE CREATIVIDAD Y FORMACION ARTISTICA</v>
      </c>
      <c r="H633" s="107" t="s">
        <v>11</v>
      </c>
      <c r="I633" s="78">
        <f>_xlfn.XLOOKUP(Tabla15[[#This Row],[cedula]],TCARRERA[CEDULA],TCARRERA[CATEGORIA DEL SERVIDOR],0)</f>
        <v>0</v>
      </c>
      <c r="J6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6" t="str">
        <f>IF(ISTEXT(Tabla15[[#This Row],[CARRERA]]),Tabla15[[#This Row],[CARRERA]],Tabla15[[#This Row],[STATUS_01]])</f>
        <v>ESTATUTO SIMPLIFICADO</v>
      </c>
      <c r="L633" s="72">
        <v>18000</v>
      </c>
      <c r="M633" s="76">
        <v>0</v>
      </c>
      <c r="N633" s="72">
        <v>547.20000000000005</v>
      </c>
      <c r="O633" s="72">
        <v>516.6</v>
      </c>
      <c r="P633" s="33">
        <f>Tabla15[[#This Row],[sbruto]]-Tabla15[[#This Row],[ISR]]-Tabla15[[#This Row],[SFS]]-Tabla15[[#This Row],[AFP]]-Tabla15[[#This Row],[sneto]]</f>
        <v>25</v>
      </c>
      <c r="Q633" s="33">
        <v>16911.2</v>
      </c>
      <c r="R633" s="56" t="str">
        <f>_xlfn.XLOOKUP(Tabla15[[#This Row],[cedula]],Tabla8[Numero Documento],Tabla8[Gen])</f>
        <v>M</v>
      </c>
      <c r="S633" s="56" t="str">
        <f>_xlfn.XLOOKUP(Tabla15[[#This Row],[cedula]],Tabla8[Numero Documento],Tabla8[Lugar Funciones Codigo])</f>
        <v>01.83.02</v>
      </c>
      <c r="T633">
        <v>352</v>
      </c>
    </row>
    <row r="634" spans="1:20" hidden="1">
      <c r="A634" s="56" t="s">
        <v>2522</v>
      </c>
      <c r="B634" s="56" t="s">
        <v>2779</v>
      </c>
      <c r="C634" s="56" t="s">
        <v>2552</v>
      </c>
      <c r="D634" s="56" t="str">
        <f>Tabla15[[#This Row],[cedula]]&amp;Tabla15[[#This Row],[prog]]&amp;LEFT(Tabla15[[#This Row],[TIPO]],3)</f>
        <v>0100105127301FIJ</v>
      </c>
      <c r="E634" s="56" t="str">
        <f>_xlfn.XLOOKUP(Tabla15[[#This Row],[cedula]],Tabla8[Numero Documento],Tabla8[Empleado])</f>
        <v>BEISI MARIA MENDEZ BRITO</v>
      </c>
      <c r="F634" s="56" t="str">
        <f>_xlfn.XLOOKUP(Tabla15[[#This Row],[cedula]],Tabla8[Numero Documento],Tabla8[Cargo])</f>
        <v>CONSERJE</v>
      </c>
      <c r="G634" s="56" t="str">
        <f>_xlfn.XLOOKUP(Tabla15[[#This Row],[cedula]],Tabla8[Numero Documento],Tabla8[Lugar de Funciones])</f>
        <v>VICEMINISTERIO DE CREATIVIDAD Y FORMACION ARTISTICA</v>
      </c>
      <c r="H634" s="107" t="s">
        <v>11</v>
      </c>
      <c r="I634" s="78">
        <f>_xlfn.XLOOKUP(Tabla15[[#This Row],[cedula]],TCARRERA[CEDULA],TCARRERA[CATEGORIA DEL SERVIDOR],0)</f>
        <v>0</v>
      </c>
      <c r="J63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4" s="56" t="str">
        <f>IF(ISTEXT(Tabla15[[#This Row],[CARRERA]]),Tabla15[[#This Row],[CARRERA]],Tabla15[[#This Row],[STATUS_01]])</f>
        <v>ESTATUTO SIMPLIFICADO</v>
      </c>
      <c r="L634" s="72">
        <v>17000</v>
      </c>
      <c r="M634" s="76">
        <v>0</v>
      </c>
      <c r="N634" s="75">
        <v>516.79999999999995</v>
      </c>
      <c r="O634" s="75">
        <v>487.9</v>
      </c>
      <c r="P634" s="33">
        <f>Tabla15[[#This Row],[sbruto]]-Tabla15[[#This Row],[ISR]]-Tabla15[[#This Row],[SFS]]-Tabla15[[#This Row],[AFP]]-Tabla15[[#This Row],[sneto]]</f>
        <v>25.000000000001819</v>
      </c>
      <c r="Q634" s="33">
        <v>15970.3</v>
      </c>
      <c r="R634" s="56" t="str">
        <f>_xlfn.XLOOKUP(Tabla15[[#This Row],[cedula]],Tabla8[Numero Documento],Tabla8[Gen])</f>
        <v>F</v>
      </c>
      <c r="S634" s="56" t="str">
        <f>_xlfn.XLOOKUP(Tabla15[[#This Row],[cedula]],Tabla8[Numero Documento],Tabla8[Lugar Funciones Codigo])</f>
        <v>01.83.02</v>
      </c>
      <c r="T634">
        <v>41</v>
      </c>
    </row>
    <row r="635" spans="1:20" hidden="1">
      <c r="A635" s="56" t="s">
        <v>2522</v>
      </c>
      <c r="B635" s="56" t="s">
        <v>3251</v>
      </c>
      <c r="C635" s="56" t="s">
        <v>2552</v>
      </c>
      <c r="D635" s="56" t="str">
        <f>Tabla15[[#This Row],[cedula]]&amp;Tabla15[[#This Row],[prog]]&amp;LEFT(Tabla15[[#This Row],[TIPO]],3)</f>
        <v>4021029603001FIJ</v>
      </c>
      <c r="E635" s="56" t="str">
        <f>_xlfn.XLOOKUP(Tabla15[[#This Row],[cedula]],Tabla8[Numero Documento],Tabla8[Empleado])</f>
        <v>KARINA MASSIEL CORNIELLE VARGAS</v>
      </c>
      <c r="F635" s="56" t="str">
        <f>_xlfn.XLOOKUP(Tabla15[[#This Row],[cedula]],Tabla8[Numero Documento],Tabla8[Cargo])</f>
        <v>CONSERJE</v>
      </c>
      <c r="G635" s="56" t="str">
        <f>_xlfn.XLOOKUP(Tabla15[[#This Row],[cedula]],Tabla8[Numero Documento],Tabla8[Lugar de Funciones])</f>
        <v>VICEMINISTERIO DE CREATIVIDAD Y FORMACION ARTISTICA</v>
      </c>
      <c r="H635" s="107" t="s">
        <v>11</v>
      </c>
      <c r="I635" s="78">
        <f>_xlfn.XLOOKUP(Tabla15[[#This Row],[cedula]],TCARRERA[CEDULA],TCARRERA[CATEGORIA DEL SERVIDOR],0)</f>
        <v>0</v>
      </c>
      <c r="J6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6" t="str">
        <f>IF(ISTEXT(Tabla15[[#This Row],[CARRERA]]),Tabla15[[#This Row],[CARRERA]],Tabla15[[#This Row],[STATUS_01]])</f>
        <v>ESTATUTO SIMPLIFICADO</v>
      </c>
      <c r="L635" s="72">
        <v>17000</v>
      </c>
      <c r="M635" s="76">
        <v>0</v>
      </c>
      <c r="N635" s="72">
        <v>516.79999999999995</v>
      </c>
      <c r="O635" s="72">
        <v>487.9</v>
      </c>
      <c r="P635" s="33">
        <f>Tabla15[[#This Row],[sbruto]]-Tabla15[[#This Row],[ISR]]-Tabla15[[#This Row],[SFS]]-Tabla15[[#This Row],[AFP]]-Tabla15[[#This Row],[sneto]]</f>
        <v>25.000000000001819</v>
      </c>
      <c r="Q635" s="33">
        <v>15970.3</v>
      </c>
      <c r="R635" s="56" t="str">
        <f>_xlfn.XLOOKUP(Tabla15[[#This Row],[cedula]],Tabla8[Numero Documento],Tabla8[Gen])</f>
        <v>F</v>
      </c>
      <c r="S635" s="56" t="str">
        <f>_xlfn.XLOOKUP(Tabla15[[#This Row],[cedula]],Tabla8[Numero Documento],Tabla8[Lugar Funciones Codigo])</f>
        <v>01.83.02</v>
      </c>
      <c r="T635">
        <v>194</v>
      </c>
    </row>
    <row r="636" spans="1:20" hidden="1">
      <c r="A636" s="56" t="s">
        <v>2521</v>
      </c>
      <c r="B636" s="56" t="s">
        <v>2931</v>
      </c>
      <c r="C636" s="56" t="s">
        <v>2552</v>
      </c>
      <c r="D636" s="56" t="str">
        <f>Tabla15[[#This Row],[cedula]]&amp;Tabla15[[#This Row],[prog]]&amp;LEFT(Tabla15[[#This Row],[TIPO]],3)</f>
        <v>0540147558601TEM</v>
      </c>
      <c r="E636" s="56" t="str">
        <f>_xlfn.XLOOKUP(Tabla15[[#This Row],[cedula]],Tabla8[Numero Documento],Tabla8[Empleado])</f>
        <v>JEURYS YODEYLIS MENDEZ MENDEZ</v>
      </c>
      <c r="F636" s="56" t="str">
        <f>_xlfn.XLOOKUP(Tabla15[[#This Row],[cedula]],Tabla8[Numero Documento],Tabla8[Cargo])</f>
        <v>MAESTRO (A)</v>
      </c>
      <c r="G636" s="56" t="str">
        <f>_xlfn.XLOOKUP(Tabla15[[#This Row],[cedula]],Tabla8[Numero Documento],Tabla8[Lugar de Funciones])</f>
        <v>VICEMINISTERIO DE CREATIVIDAD Y FORMACION ARTISTICA</v>
      </c>
      <c r="H636" s="107" t="s">
        <v>2743</v>
      </c>
      <c r="I636" s="78">
        <f>_xlfn.XLOOKUP(Tabla15[[#This Row],[cedula]],TCARRERA[CEDULA],TCARRERA[CATEGORIA DEL SERVIDOR],0)</f>
        <v>0</v>
      </c>
      <c r="J63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6" s="56" t="str">
        <f>IF(ISTEXT(Tabla15[[#This Row],[CARRERA]]),Tabla15[[#This Row],[CARRERA]],Tabla15[[#This Row],[STATUS_01]])</f>
        <v>TEMPORALES</v>
      </c>
      <c r="L636" s="72">
        <v>16500</v>
      </c>
      <c r="M636" s="75">
        <v>0</v>
      </c>
      <c r="N636" s="72">
        <v>501.6</v>
      </c>
      <c r="O636" s="72">
        <v>473.55</v>
      </c>
      <c r="P636" s="33">
        <f>Tabla15[[#This Row],[sbruto]]-Tabla15[[#This Row],[ISR]]-Tabla15[[#This Row],[SFS]]-Tabla15[[#This Row],[AFP]]-Tabla15[[#This Row],[sneto]]</f>
        <v>25</v>
      </c>
      <c r="Q636" s="33">
        <v>15499.85</v>
      </c>
      <c r="R636" s="56" t="str">
        <f>_xlfn.XLOOKUP(Tabla15[[#This Row],[cedula]],Tabla8[Numero Documento],Tabla8[Gen])</f>
        <v>M</v>
      </c>
      <c r="S636" s="56" t="str">
        <f>_xlfn.XLOOKUP(Tabla15[[#This Row],[cedula]],Tabla8[Numero Documento],Tabla8[Lugar Funciones Codigo])</f>
        <v>01.83.02</v>
      </c>
      <c r="T636">
        <v>871</v>
      </c>
    </row>
    <row r="637" spans="1:20" hidden="1">
      <c r="A637" s="56" t="s">
        <v>2522</v>
      </c>
      <c r="B637" s="56" t="s">
        <v>1906</v>
      </c>
      <c r="C637" s="56" t="s">
        <v>2552</v>
      </c>
      <c r="D637" s="56" t="str">
        <f>Tabla15[[#This Row],[cedula]]&amp;Tabla15[[#This Row],[prog]]&amp;LEFT(Tabla15[[#This Row],[TIPO]],3)</f>
        <v>4022492447801FIJ</v>
      </c>
      <c r="E637" s="56" t="str">
        <f>_xlfn.XLOOKUP(Tabla15[[#This Row],[cedula]],Tabla8[Numero Documento],Tabla8[Empleado])</f>
        <v>MARCO STEFANO GIPPONI</v>
      </c>
      <c r="F637" s="56" t="str">
        <f>_xlfn.XLOOKUP(Tabla15[[#This Row],[cedula]],Tabla8[Numero Documento],Tabla8[Cargo])</f>
        <v>MAESTRO (A)</v>
      </c>
      <c r="G637" s="56" t="str">
        <f>_xlfn.XLOOKUP(Tabla15[[#This Row],[cedula]],Tabla8[Numero Documento],Tabla8[Lugar de Funciones])</f>
        <v>VICEMINISTERIO DE CREATIVIDAD Y FORMACION ARTISTICA</v>
      </c>
      <c r="H637" s="107" t="s">
        <v>11</v>
      </c>
      <c r="I637" s="78">
        <f>_xlfn.XLOOKUP(Tabla15[[#This Row],[cedula]],TCARRERA[CEDULA],TCARRERA[CATEGORIA DEL SERVIDOR],0)</f>
        <v>0</v>
      </c>
      <c r="J6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6" t="str">
        <f>IF(ISTEXT(Tabla15[[#This Row],[CARRERA]]),Tabla15[[#This Row],[CARRERA]],Tabla15[[#This Row],[STATUS_01]])</f>
        <v>FIJO</v>
      </c>
      <c r="L637" s="72">
        <v>16500</v>
      </c>
      <c r="M637" s="76">
        <v>0</v>
      </c>
      <c r="N637" s="72">
        <v>501.6</v>
      </c>
      <c r="O637" s="72">
        <v>473.55</v>
      </c>
      <c r="P637" s="33">
        <f>Tabla15[[#This Row],[sbruto]]-Tabla15[[#This Row],[ISR]]-Tabla15[[#This Row],[SFS]]-Tabla15[[#This Row],[AFP]]-Tabla15[[#This Row],[sneto]]</f>
        <v>25</v>
      </c>
      <c r="Q637" s="33">
        <v>15499.85</v>
      </c>
      <c r="R637" s="56" t="str">
        <f>_xlfn.XLOOKUP(Tabla15[[#This Row],[cedula]],Tabla8[Numero Documento],Tabla8[Gen])</f>
        <v>M</v>
      </c>
      <c r="S637" s="56" t="str">
        <f>_xlfn.XLOOKUP(Tabla15[[#This Row],[cedula]],Tabla8[Numero Documento],Tabla8[Lugar Funciones Codigo])</f>
        <v>01.83.02</v>
      </c>
      <c r="T637">
        <v>236</v>
      </c>
    </row>
    <row r="638" spans="1:20" hidden="1">
      <c r="A638" s="56" t="s">
        <v>2522</v>
      </c>
      <c r="B638" s="56" t="s">
        <v>1925</v>
      </c>
      <c r="C638" s="56" t="s">
        <v>2552</v>
      </c>
      <c r="D638" s="56" t="str">
        <f>Tabla15[[#This Row],[cedula]]&amp;Tabla15[[#This Row],[prog]]&amp;LEFT(Tabla15[[#This Row],[TIPO]],3)</f>
        <v>0011269942601FIJ</v>
      </c>
      <c r="E638" s="56" t="str">
        <f>_xlfn.XLOOKUP(Tabla15[[#This Row],[cedula]],Tabla8[Numero Documento],Tabla8[Empleado])</f>
        <v>NATANAEL DE LA CRUZ VASQUEZ</v>
      </c>
      <c r="F638" s="56" t="str">
        <f>_xlfn.XLOOKUP(Tabla15[[#This Row],[cedula]],Tabla8[Numero Documento],Tabla8[Cargo])</f>
        <v>PROFESOR (A) DE DANZA</v>
      </c>
      <c r="G638" s="56" t="str">
        <f>_xlfn.XLOOKUP(Tabla15[[#This Row],[cedula]],Tabla8[Numero Documento],Tabla8[Lugar de Funciones])</f>
        <v>VICEMINISTERIO DE CREATIVIDAD Y FORMACION ARTISTICA</v>
      </c>
      <c r="H638" s="107" t="s">
        <v>11</v>
      </c>
      <c r="I638" s="78">
        <f>_xlfn.XLOOKUP(Tabla15[[#This Row],[cedula]],TCARRERA[CEDULA],TCARRERA[CATEGORIA DEL SERVIDOR],0)</f>
        <v>0</v>
      </c>
      <c r="J6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6" t="str">
        <f>IF(ISTEXT(Tabla15[[#This Row],[CARRERA]]),Tabla15[[#This Row],[CARRERA]],Tabla15[[#This Row],[STATUS_01]])</f>
        <v>FIJO</v>
      </c>
      <c r="L638" s="72">
        <v>16500</v>
      </c>
      <c r="M638" s="76">
        <v>0</v>
      </c>
      <c r="N638" s="72">
        <v>501.6</v>
      </c>
      <c r="O638" s="72">
        <v>473.55</v>
      </c>
      <c r="P638" s="33">
        <f>Tabla15[[#This Row],[sbruto]]-Tabla15[[#This Row],[ISR]]-Tabla15[[#This Row],[SFS]]-Tabla15[[#This Row],[AFP]]-Tabla15[[#This Row],[sneto]]</f>
        <v>25</v>
      </c>
      <c r="Q638" s="33">
        <v>15499.85</v>
      </c>
      <c r="R638" s="56" t="str">
        <f>_xlfn.XLOOKUP(Tabla15[[#This Row],[cedula]],Tabla8[Numero Documento],Tabla8[Gen])</f>
        <v>M</v>
      </c>
      <c r="S638" s="56" t="str">
        <f>_xlfn.XLOOKUP(Tabla15[[#This Row],[cedula]],Tabla8[Numero Documento],Tabla8[Lugar Funciones Codigo])</f>
        <v>01.83.02</v>
      </c>
      <c r="T638">
        <v>273</v>
      </c>
    </row>
    <row r="639" spans="1:20" hidden="1">
      <c r="A639" s="56" t="s">
        <v>2522</v>
      </c>
      <c r="B639" s="56" t="s">
        <v>1947</v>
      </c>
      <c r="C639" s="56" t="s">
        <v>2552</v>
      </c>
      <c r="D639" s="56" t="str">
        <f>Tabla15[[#This Row],[cedula]]&amp;Tabla15[[#This Row],[prog]]&amp;LEFT(Tabla15[[#This Row],[TIPO]],3)</f>
        <v>0010033730201FIJ</v>
      </c>
      <c r="E639" s="56" t="str">
        <f>_xlfn.XLOOKUP(Tabla15[[#This Row],[cedula]],Tabla8[Numero Documento],Tabla8[Empleado])</f>
        <v>RAFAEL CRISTOBAL QUEZADA SUERO</v>
      </c>
      <c r="F639" s="56" t="str">
        <f>_xlfn.XLOOKUP(Tabla15[[#This Row],[cedula]],Tabla8[Numero Documento],Tabla8[Cargo])</f>
        <v>VIGILANTE</v>
      </c>
      <c r="G639" s="56" t="str">
        <f>_xlfn.XLOOKUP(Tabla15[[#This Row],[cedula]],Tabla8[Numero Documento],Tabla8[Lugar de Funciones])</f>
        <v>VICEMINISTERIO DE CREATIVIDAD Y FORMACION ARTISTICA</v>
      </c>
      <c r="H639" s="107" t="s">
        <v>11</v>
      </c>
      <c r="I639" s="78">
        <f>_xlfn.XLOOKUP(Tabla15[[#This Row],[cedula]],TCARRERA[CEDULA],TCARRERA[CATEGORIA DEL SERVIDOR],0)</f>
        <v>0</v>
      </c>
      <c r="J63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9" s="56" t="str">
        <f>IF(ISTEXT(Tabla15[[#This Row],[CARRERA]]),Tabla15[[#This Row],[CARRERA]],Tabla15[[#This Row],[STATUS_01]])</f>
        <v>ESTATUTO SIMPLIFICADO</v>
      </c>
      <c r="L639" s="72">
        <v>16500</v>
      </c>
      <c r="M639" s="72">
        <v>0</v>
      </c>
      <c r="N639" s="72">
        <v>501.6</v>
      </c>
      <c r="O639" s="72">
        <v>473.55</v>
      </c>
      <c r="P639" s="33">
        <f>Tabla15[[#This Row],[sbruto]]-Tabla15[[#This Row],[ISR]]-Tabla15[[#This Row],[SFS]]-Tabla15[[#This Row],[AFP]]-Tabla15[[#This Row],[sneto]]</f>
        <v>25</v>
      </c>
      <c r="Q639" s="33">
        <v>15499.85</v>
      </c>
      <c r="R639" s="56" t="str">
        <f>_xlfn.XLOOKUP(Tabla15[[#This Row],[cedula]],Tabla8[Numero Documento],Tabla8[Gen])</f>
        <v>M</v>
      </c>
      <c r="S639" s="56" t="str">
        <f>_xlfn.XLOOKUP(Tabla15[[#This Row],[cedula]],Tabla8[Numero Documento],Tabla8[Lugar Funciones Codigo])</f>
        <v>01.83.02</v>
      </c>
      <c r="T639">
        <v>303</v>
      </c>
    </row>
    <row r="640" spans="1:20" hidden="1">
      <c r="A640" s="56" t="s">
        <v>2522</v>
      </c>
      <c r="B640" s="56" t="s">
        <v>1755</v>
      </c>
      <c r="C640" s="56" t="s">
        <v>2552</v>
      </c>
      <c r="D640" s="56" t="str">
        <f>Tabla15[[#This Row],[cedula]]&amp;Tabla15[[#This Row],[prog]]&amp;LEFT(Tabla15[[#This Row],[TIPO]],3)</f>
        <v>0011050261401FIJ</v>
      </c>
      <c r="E640" s="56" t="str">
        <f>_xlfn.XLOOKUP(Tabla15[[#This Row],[cedula]],Tabla8[Numero Documento],Tabla8[Empleado])</f>
        <v>AIDA FELIZ CUELLO</v>
      </c>
      <c r="F640" s="56" t="str">
        <f>_xlfn.XLOOKUP(Tabla15[[#This Row],[cedula]],Tabla8[Numero Documento],Tabla8[Cargo])</f>
        <v>CONSERJE</v>
      </c>
      <c r="G640" s="56" t="str">
        <f>_xlfn.XLOOKUP(Tabla15[[#This Row],[cedula]],Tabla8[Numero Documento],Tabla8[Lugar de Funciones])</f>
        <v>VICEMINISTERIO DE CREATIVIDAD Y FORMACION ARTISTICA</v>
      </c>
      <c r="H640" s="107" t="s">
        <v>11</v>
      </c>
      <c r="I640" s="78">
        <f>_xlfn.XLOOKUP(Tabla15[[#This Row],[cedula]],TCARRERA[CEDULA],TCARRERA[CATEGORIA DEL SERVIDOR],0)</f>
        <v>0</v>
      </c>
      <c r="J6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0" s="56" t="str">
        <f>IF(ISTEXT(Tabla15[[#This Row],[CARRERA]]),Tabla15[[#This Row],[CARRERA]],Tabla15[[#This Row],[STATUS_01]])</f>
        <v>ESTATUTO SIMPLIFICADO</v>
      </c>
      <c r="L640" s="72">
        <v>15000</v>
      </c>
      <c r="M640" s="76">
        <v>0</v>
      </c>
      <c r="N640" s="72">
        <v>456</v>
      </c>
      <c r="O640" s="72">
        <v>430.5</v>
      </c>
      <c r="P640" s="33">
        <f>Tabla15[[#This Row],[sbruto]]-Tabla15[[#This Row],[ISR]]-Tabla15[[#This Row],[SFS]]-Tabla15[[#This Row],[AFP]]-Tabla15[[#This Row],[sneto]]</f>
        <v>25</v>
      </c>
      <c r="Q640" s="33">
        <v>14088.5</v>
      </c>
      <c r="R640" s="56" t="str">
        <f>_xlfn.XLOOKUP(Tabla15[[#This Row],[cedula]],Tabla8[Numero Documento],Tabla8[Gen])</f>
        <v>F</v>
      </c>
      <c r="S640" s="56" t="str">
        <f>_xlfn.XLOOKUP(Tabla15[[#This Row],[cedula]],Tabla8[Numero Documento],Tabla8[Lugar Funciones Codigo])</f>
        <v>01.83.02</v>
      </c>
      <c r="T640">
        <v>5</v>
      </c>
    </row>
    <row r="641" spans="1:20" hidden="1">
      <c r="A641" s="56" t="s">
        <v>2521</v>
      </c>
      <c r="B641" s="56" t="s">
        <v>2836</v>
      </c>
      <c r="C641" s="56" t="s">
        <v>2552</v>
      </c>
      <c r="D641" s="56" t="str">
        <f>Tabla15[[#This Row],[cedula]]&amp;Tabla15[[#This Row],[prog]]&amp;LEFT(Tabla15[[#This Row],[TIPO]],3)</f>
        <v>4024958017201TEM</v>
      </c>
      <c r="E641" s="56" t="str">
        <f>_xlfn.XLOOKUP(Tabla15[[#This Row],[cedula]],Tabla8[Numero Documento],Tabla8[Empleado])</f>
        <v>ALBERT JUNIOR NUÑEZ BEATO</v>
      </c>
      <c r="F641" s="56" t="str">
        <f>_xlfn.XLOOKUP(Tabla15[[#This Row],[cedula]],Tabla8[Numero Documento],Tabla8[Cargo])</f>
        <v>MAESTRO (A)</v>
      </c>
      <c r="G641" s="56" t="str">
        <f>_xlfn.XLOOKUP(Tabla15[[#This Row],[cedula]],Tabla8[Numero Documento],Tabla8[Lugar de Funciones])</f>
        <v>VICEMINISTERIO DE CREATIVIDAD Y FORMACION ARTISTICA</v>
      </c>
      <c r="H641" s="107" t="s">
        <v>2743</v>
      </c>
      <c r="I641" s="78">
        <f>_xlfn.XLOOKUP(Tabla15[[#This Row],[cedula]],TCARRERA[CEDULA],TCARRERA[CATEGORIA DEL SERVIDOR],0)</f>
        <v>0</v>
      </c>
      <c r="J6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1" s="56" t="str">
        <f>IF(ISTEXT(Tabla15[[#This Row],[CARRERA]]),Tabla15[[#This Row],[CARRERA]],Tabla15[[#This Row],[STATUS_01]])</f>
        <v>TEMPORALES</v>
      </c>
      <c r="L641" s="72">
        <v>15000</v>
      </c>
      <c r="M641" s="73">
        <v>0</v>
      </c>
      <c r="N641" s="72">
        <v>456</v>
      </c>
      <c r="O641" s="72">
        <v>430.5</v>
      </c>
      <c r="P641" s="33">
        <f>Tabla15[[#This Row],[sbruto]]-Tabla15[[#This Row],[ISR]]-Tabla15[[#This Row],[SFS]]-Tabla15[[#This Row],[AFP]]-Tabla15[[#This Row],[sneto]]</f>
        <v>25</v>
      </c>
      <c r="Q641" s="33">
        <v>14088.5</v>
      </c>
      <c r="R641" s="56" t="str">
        <f>_xlfn.XLOOKUP(Tabla15[[#This Row],[cedula]],Tabla8[Numero Documento],Tabla8[Gen])</f>
        <v>M</v>
      </c>
      <c r="S641" s="56" t="str">
        <f>_xlfn.XLOOKUP(Tabla15[[#This Row],[cedula]],Tabla8[Numero Documento],Tabla8[Lugar Funciones Codigo])</f>
        <v>01.83.02</v>
      </c>
      <c r="T641">
        <v>772</v>
      </c>
    </row>
    <row r="642" spans="1:20" hidden="1">
      <c r="A642" s="56" t="s">
        <v>2521</v>
      </c>
      <c r="B642" s="56" t="s">
        <v>2889</v>
      </c>
      <c r="C642" s="56" t="s">
        <v>2552</v>
      </c>
      <c r="D642" s="56" t="str">
        <f>Tabla15[[#This Row],[cedula]]&amp;Tabla15[[#This Row],[prog]]&amp;LEFT(Tabla15[[#This Row],[TIPO]],3)</f>
        <v>4022203758801TEM</v>
      </c>
      <c r="E642" s="56" t="str">
        <f>_xlfn.XLOOKUP(Tabla15[[#This Row],[cedula]],Tabla8[Numero Documento],Tabla8[Empleado])</f>
        <v>EUDY DAVID RAMIREZ JIMENEZ</v>
      </c>
      <c r="F642" s="56" t="str">
        <f>_xlfn.XLOOKUP(Tabla15[[#This Row],[cedula]],Tabla8[Numero Documento],Tabla8[Cargo])</f>
        <v>MAESTRO (A)</v>
      </c>
      <c r="G642" s="56" t="str">
        <f>_xlfn.XLOOKUP(Tabla15[[#This Row],[cedula]],Tabla8[Numero Documento],Tabla8[Lugar de Funciones])</f>
        <v>VICEMINISTERIO DE CREATIVIDAD Y FORMACION ARTISTICA</v>
      </c>
      <c r="H642" s="107" t="s">
        <v>2743</v>
      </c>
      <c r="I642" s="78">
        <f>_xlfn.XLOOKUP(Tabla15[[#This Row],[cedula]],TCARRERA[CEDULA],TCARRERA[CATEGORIA DEL SERVIDOR],0)</f>
        <v>0</v>
      </c>
      <c r="J6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2" s="56" t="str">
        <f>IF(ISTEXT(Tabla15[[#This Row],[CARRERA]]),Tabla15[[#This Row],[CARRERA]],Tabla15[[#This Row],[STATUS_01]])</f>
        <v>TEMPORALES</v>
      </c>
      <c r="L642" s="72">
        <v>15000</v>
      </c>
      <c r="M642" s="76">
        <v>0</v>
      </c>
      <c r="N642" s="72">
        <v>456</v>
      </c>
      <c r="O642" s="72">
        <v>430.5</v>
      </c>
      <c r="P642" s="33">
        <f>Tabla15[[#This Row],[sbruto]]-Tabla15[[#This Row],[ISR]]-Tabla15[[#This Row],[SFS]]-Tabla15[[#This Row],[AFP]]-Tabla15[[#This Row],[sneto]]</f>
        <v>25</v>
      </c>
      <c r="Q642" s="33">
        <v>14088.5</v>
      </c>
      <c r="R642" s="56" t="str">
        <f>_xlfn.XLOOKUP(Tabla15[[#This Row],[cedula]],Tabla8[Numero Documento],Tabla8[Gen])</f>
        <v>M</v>
      </c>
      <c r="S642" s="56" t="str">
        <f>_xlfn.XLOOKUP(Tabla15[[#This Row],[cedula]],Tabla8[Numero Documento],Tabla8[Lugar Funciones Codigo])</f>
        <v>01.83.02</v>
      </c>
      <c r="T642">
        <v>835</v>
      </c>
    </row>
    <row r="643" spans="1:20" hidden="1">
      <c r="A643" s="56" t="s">
        <v>2521</v>
      </c>
      <c r="B643" s="56" t="s">
        <v>2901</v>
      </c>
      <c r="C643" s="56" t="s">
        <v>2552</v>
      </c>
      <c r="D643" s="56" t="str">
        <f>Tabla15[[#This Row],[cedula]]&amp;Tabla15[[#This Row],[prog]]&amp;LEFT(Tabla15[[#This Row],[TIPO]],3)</f>
        <v>4022278805701TEM</v>
      </c>
      <c r="E643" s="56" t="str">
        <f>_xlfn.XLOOKUP(Tabla15[[#This Row],[cedula]],Tabla8[Numero Documento],Tabla8[Empleado])</f>
        <v>GEANN ALBERTO MENDEZ ESPAILLAT</v>
      </c>
      <c r="F643" s="56" t="str">
        <f>_xlfn.XLOOKUP(Tabla15[[#This Row],[cedula]],Tabla8[Numero Documento],Tabla8[Cargo])</f>
        <v>MAESTRO (A)</v>
      </c>
      <c r="G643" s="56" t="str">
        <f>_xlfn.XLOOKUP(Tabla15[[#This Row],[cedula]],Tabla8[Numero Documento],Tabla8[Lugar de Funciones])</f>
        <v>VICEMINISTERIO DE CREATIVIDAD Y FORMACION ARTISTICA</v>
      </c>
      <c r="H643" s="107" t="s">
        <v>2743</v>
      </c>
      <c r="I643" s="78">
        <f>_xlfn.XLOOKUP(Tabla15[[#This Row],[cedula]],TCARRERA[CEDULA],TCARRERA[CATEGORIA DEL SERVIDOR],0)</f>
        <v>0</v>
      </c>
      <c r="J6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3" s="56" t="str">
        <f>IF(ISTEXT(Tabla15[[#This Row],[CARRERA]]),Tabla15[[#This Row],[CARRERA]],Tabla15[[#This Row],[STATUS_01]])</f>
        <v>TEMPORALES</v>
      </c>
      <c r="L643" s="72">
        <v>15000</v>
      </c>
      <c r="M643" s="76">
        <v>0</v>
      </c>
      <c r="N643" s="72">
        <v>456</v>
      </c>
      <c r="O643" s="72">
        <v>430.5</v>
      </c>
      <c r="P643" s="33">
        <f>Tabla15[[#This Row],[sbruto]]-Tabla15[[#This Row],[ISR]]-Tabla15[[#This Row],[SFS]]-Tabla15[[#This Row],[AFP]]-Tabla15[[#This Row],[sneto]]</f>
        <v>25</v>
      </c>
      <c r="Q643" s="33">
        <v>14088.5</v>
      </c>
      <c r="R643" s="56" t="str">
        <f>_xlfn.XLOOKUP(Tabla15[[#This Row],[cedula]],Tabla8[Numero Documento],Tabla8[Gen])</f>
        <v>M</v>
      </c>
      <c r="S643" s="56" t="str">
        <f>_xlfn.XLOOKUP(Tabla15[[#This Row],[cedula]],Tabla8[Numero Documento],Tabla8[Lugar Funciones Codigo])</f>
        <v>01.83.02</v>
      </c>
      <c r="T643">
        <v>846</v>
      </c>
    </row>
    <row r="644" spans="1:20" hidden="1">
      <c r="A644" s="56" t="s">
        <v>2521</v>
      </c>
      <c r="B644" s="56" t="s">
        <v>2972</v>
      </c>
      <c r="C644" s="56" t="s">
        <v>2552</v>
      </c>
      <c r="D644" s="56" t="str">
        <f>Tabla15[[#This Row],[cedula]]&amp;Tabla15[[#This Row],[prog]]&amp;LEFT(Tabla15[[#This Row],[TIPO]],3)</f>
        <v>0010045175601TEM</v>
      </c>
      <c r="E644" s="56" t="str">
        <f>_xlfn.XLOOKUP(Tabla15[[#This Row],[cedula]],Tabla8[Numero Documento],Tabla8[Empleado])</f>
        <v>JUAN ERCILIO MARICHAL BATISTA</v>
      </c>
      <c r="F644" s="56" t="str">
        <f>_xlfn.XLOOKUP(Tabla15[[#This Row],[cedula]],Tabla8[Numero Documento],Tabla8[Cargo])</f>
        <v>MAESTRO (A)</v>
      </c>
      <c r="G644" s="56" t="str">
        <f>_xlfn.XLOOKUP(Tabla15[[#This Row],[cedula]],Tabla8[Numero Documento],Tabla8[Lugar de Funciones])</f>
        <v>VICEMINISTERIO DE CREATIVIDAD Y FORMACION ARTISTICA</v>
      </c>
      <c r="H644" s="107" t="s">
        <v>2743</v>
      </c>
      <c r="I644" s="78">
        <f>_xlfn.XLOOKUP(Tabla15[[#This Row],[cedula]],TCARRERA[CEDULA],TCARRERA[CATEGORIA DEL SERVIDOR],0)</f>
        <v>0</v>
      </c>
      <c r="J64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4" s="56" t="str">
        <f>IF(ISTEXT(Tabla15[[#This Row],[CARRERA]]),Tabla15[[#This Row],[CARRERA]],Tabla15[[#This Row],[STATUS_01]])</f>
        <v>TEMPORALES</v>
      </c>
      <c r="L644" s="72">
        <v>15000</v>
      </c>
      <c r="M644" s="76">
        <v>0</v>
      </c>
      <c r="N644" s="75">
        <v>456</v>
      </c>
      <c r="O644" s="75">
        <v>430.5</v>
      </c>
      <c r="P644" s="33">
        <f>Tabla15[[#This Row],[sbruto]]-Tabla15[[#This Row],[ISR]]-Tabla15[[#This Row],[SFS]]-Tabla15[[#This Row],[AFP]]-Tabla15[[#This Row],[sneto]]</f>
        <v>25</v>
      </c>
      <c r="Q644" s="33">
        <v>14088.5</v>
      </c>
      <c r="R644" s="56" t="str">
        <f>_xlfn.XLOOKUP(Tabla15[[#This Row],[cedula]],Tabla8[Numero Documento],Tabla8[Gen])</f>
        <v>M</v>
      </c>
      <c r="S644" s="56" t="str">
        <f>_xlfn.XLOOKUP(Tabla15[[#This Row],[cedula]],Tabla8[Numero Documento],Tabla8[Lugar Funciones Codigo])</f>
        <v>01.83.02</v>
      </c>
      <c r="T644">
        <v>902</v>
      </c>
    </row>
    <row r="645" spans="1:20" hidden="1">
      <c r="A645" s="56" t="s">
        <v>2521</v>
      </c>
      <c r="B645" s="56" t="s">
        <v>2992</v>
      </c>
      <c r="C645" s="56" t="s">
        <v>2552</v>
      </c>
      <c r="D645" s="56" t="str">
        <f>Tabla15[[#This Row],[cedula]]&amp;Tabla15[[#This Row],[prog]]&amp;LEFT(Tabla15[[#This Row],[TIPO]],3)</f>
        <v>0970012483801TEM</v>
      </c>
      <c r="E645" s="56" t="str">
        <f>_xlfn.XLOOKUP(Tabla15[[#This Row],[cedula]],Tabla8[Numero Documento],Tabla8[Empleado])</f>
        <v>MARCOS VILLAMAN CASTILLO</v>
      </c>
      <c r="F645" s="56" t="str">
        <f>_xlfn.XLOOKUP(Tabla15[[#This Row],[cedula]],Tabla8[Numero Documento],Tabla8[Cargo])</f>
        <v>MAESTRO (A)</v>
      </c>
      <c r="G645" s="56" t="str">
        <f>_xlfn.XLOOKUP(Tabla15[[#This Row],[cedula]],Tabla8[Numero Documento],Tabla8[Lugar de Funciones])</f>
        <v>VICEMINISTERIO DE CREATIVIDAD Y FORMACION ARTISTICA</v>
      </c>
      <c r="H645" s="107" t="s">
        <v>2743</v>
      </c>
      <c r="I645" s="78">
        <f>_xlfn.XLOOKUP(Tabla15[[#This Row],[cedula]],TCARRERA[CEDULA],TCARRERA[CATEGORIA DEL SERVIDOR],0)</f>
        <v>0</v>
      </c>
      <c r="J64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5" s="56" t="str">
        <f>IF(ISTEXT(Tabla15[[#This Row],[CARRERA]]),Tabla15[[#This Row],[CARRERA]],Tabla15[[#This Row],[STATUS_01]])</f>
        <v>TEMPORALES</v>
      </c>
      <c r="L645" s="72">
        <v>15000</v>
      </c>
      <c r="M645" s="73">
        <v>0</v>
      </c>
      <c r="N645" s="72">
        <v>456</v>
      </c>
      <c r="O645" s="72">
        <v>430.5</v>
      </c>
      <c r="P645" s="33">
        <f>Tabla15[[#This Row],[sbruto]]-Tabla15[[#This Row],[ISR]]-Tabla15[[#This Row],[SFS]]-Tabla15[[#This Row],[AFP]]-Tabla15[[#This Row],[sneto]]</f>
        <v>25</v>
      </c>
      <c r="Q645" s="33">
        <v>14088.5</v>
      </c>
      <c r="R645" s="56" t="str">
        <f>_xlfn.XLOOKUP(Tabla15[[#This Row],[cedula]],Tabla8[Numero Documento],Tabla8[Gen])</f>
        <v>M</v>
      </c>
      <c r="S645" s="56" t="str">
        <f>_xlfn.XLOOKUP(Tabla15[[#This Row],[cedula]],Tabla8[Numero Documento],Tabla8[Lugar Funciones Codigo])</f>
        <v>01.83.02</v>
      </c>
      <c r="T645">
        <v>931</v>
      </c>
    </row>
    <row r="646" spans="1:20" hidden="1">
      <c r="A646" s="56" t="s">
        <v>3120</v>
      </c>
      <c r="B646" s="56" t="s">
        <v>1165</v>
      </c>
      <c r="C646" s="56" t="s">
        <v>2552</v>
      </c>
      <c r="D646" s="56" t="str">
        <f>Tabla15[[#This Row],[cedula]]&amp;Tabla15[[#This Row],[prog]]&amp;LEFT(Tabla15[[#This Row],[TIPO]],3)</f>
        <v>0470089007401SUP</v>
      </c>
      <c r="E646" s="56" t="str">
        <f>_xlfn.XLOOKUP(Tabla15[[#This Row],[cedula]],Tabla8[Numero Documento],Tabla8[Empleado])</f>
        <v>ROSANGEL GUERRERO CACERES</v>
      </c>
      <c r="F646" s="56" t="str">
        <f>_xlfn.XLOOKUP(Tabla15[[#This Row],[cedula]],Tabla8[Numero Documento],Tabla8[Cargo])</f>
        <v>SECRETARIA</v>
      </c>
      <c r="G646" s="56" t="str">
        <f>_xlfn.XLOOKUP(Tabla15[[#This Row],[cedula]],Tabla8[Numero Documento],Tabla8[Lugar de Funciones])</f>
        <v>VICEMINISTERIO DE CREATIVIDAD Y FORMACION ARTISTICA</v>
      </c>
      <c r="H646" s="107" t="s">
        <v>2831</v>
      </c>
      <c r="I646" s="78" t="str">
        <f>_xlfn.XLOOKUP(Tabla15[[#This Row],[cedula]],TCARRERA[CEDULA],TCARRERA[CATEGORIA DEL SERVIDOR],0)</f>
        <v>CARRERA ADMINISTRATIVA</v>
      </c>
      <c r="J64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6" t="str">
        <f>IF(ISTEXT(Tabla15[[#This Row],[CARRERA]]),Tabla15[[#This Row],[CARRERA]],Tabla15[[#This Row],[STATUS_01]])</f>
        <v>CARRERA ADMINISTRATIVA</v>
      </c>
      <c r="L646" s="72">
        <v>15000</v>
      </c>
      <c r="M646" s="76">
        <v>2338.33</v>
      </c>
      <c r="N646" s="72">
        <v>430.5</v>
      </c>
      <c r="O646" s="72">
        <v>456</v>
      </c>
      <c r="P646" s="33">
        <f>Tabla15[[#This Row],[sbruto]]-Tabla15[[#This Row],[ISR]]-Tabla15[[#This Row],[SFS]]-Tabla15[[#This Row],[AFP]]-Tabla15[[#This Row],[sneto]]</f>
        <v>0</v>
      </c>
      <c r="Q646" s="33">
        <v>11775.17</v>
      </c>
      <c r="R646" s="56" t="str">
        <f>_xlfn.XLOOKUP(Tabla15[[#This Row],[cedula]],Tabla8[Numero Documento],Tabla8[Gen])</f>
        <v>F</v>
      </c>
      <c r="S646" s="56" t="str">
        <f>_xlfn.XLOOKUP(Tabla15[[#This Row],[cedula]],Tabla8[Numero Documento],Tabla8[Lugar Funciones Codigo])</f>
        <v>01.83.02</v>
      </c>
      <c r="T646">
        <v>769</v>
      </c>
    </row>
    <row r="647" spans="1:20" hidden="1">
      <c r="A647" s="56" t="s">
        <v>2522</v>
      </c>
      <c r="B647" s="56" t="s">
        <v>1820</v>
      </c>
      <c r="C647" s="56" t="s">
        <v>2552</v>
      </c>
      <c r="D647" s="56" t="str">
        <f>Tabla15[[#This Row],[cedula]]&amp;Tabla15[[#This Row],[prog]]&amp;LEFT(Tabla15[[#This Row],[TIPO]],3)</f>
        <v>0810005341501FIJ</v>
      </c>
      <c r="E647" s="56" t="str">
        <f>_xlfn.XLOOKUP(Tabla15[[#This Row],[cedula]],Tabla8[Numero Documento],Tabla8[Empleado])</f>
        <v>FEDERICO ANTONIO TORIBIO LEONARDO</v>
      </c>
      <c r="F647" s="56" t="str">
        <f>_xlfn.XLOOKUP(Tabla15[[#This Row],[cedula]],Tabla8[Numero Documento],Tabla8[Cargo])</f>
        <v>PROFESOR (A)</v>
      </c>
      <c r="G647" s="56" t="str">
        <f>_xlfn.XLOOKUP(Tabla15[[#This Row],[cedula]],Tabla8[Numero Documento],Tabla8[Lugar de Funciones])</f>
        <v>VICEMINISTERIO DE CREATIVIDAD Y FORMACION ARTISTICA</v>
      </c>
      <c r="H647" s="107" t="s">
        <v>11</v>
      </c>
      <c r="I647" s="78">
        <f>_xlfn.XLOOKUP(Tabla15[[#This Row],[cedula]],TCARRERA[CEDULA],TCARRERA[CATEGORIA DEL SERVIDOR],0)</f>
        <v>0</v>
      </c>
      <c r="J6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6" t="str">
        <f>IF(ISTEXT(Tabla15[[#This Row],[CARRERA]]),Tabla15[[#This Row],[CARRERA]],Tabla15[[#This Row],[STATUS_01]])</f>
        <v>FIJO</v>
      </c>
      <c r="L647" s="72">
        <v>14300</v>
      </c>
      <c r="M647" s="76">
        <v>0</v>
      </c>
      <c r="N647" s="72">
        <v>434.72</v>
      </c>
      <c r="O647" s="72">
        <v>410.41</v>
      </c>
      <c r="P647" s="33">
        <f>Tabla15[[#This Row],[sbruto]]-Tabla15[[#This Row],[ISR]]-Tabla15[[#This Row],[SFS]]-Tabla15[[#This Row],[AFP]]-Tabla15[[#This Row],[sneto]]</f>
        <v>25</v>
      </c>
      <c r="Q647" s="33">
        <v>13429.87</v>
      </c>
      <c r="R647" s="56" t="str">
        <f>_xlfn.XLOOKUP(Tabla15[[#This Row],[cedula]],Tabla8[Numero Documento],Tabla8[Gen])</f>
        <v>M</v>
      </c>
      <c r="S647" s="56" t="str">
        <f>_xlfn.XLOOKUP(Tabla15[[#This Row],[cedula]],Tabla8[Numero Documento],Tabla8[Lugar Funciones Codigo])</f>
        <v>01.83.02</v>
      </c>
      <c r="T647">
        <v>107</v>
      </c>
    </row>
    <row r="648" spans="1:20" hidden="1">
      <c r="A648" s="56" t="s">
        <v>2522</v>
      </c>
      <c r="B648" s="56" t="s">
        <v>1854</v>
      </c>
      <c r="C648" s="56" t="s">
        <v>2552</v>
      </c>
      <c r="D648" s="56" t="str">
        <f>Tabla15[[#This Row],[cedula]]&amp;Tabla15[[#This Row],[prog]]&amp;LEFT(Tabla15[[#This Row],[TIPO]],3)</f>
        <v>0550034389101FIJ</v>
      </c>
      <c r="E648" s="56" t="str">
        <f>_xlfn.XLOOKUP(Tabla15[[#This Row],[cedula]],Tabla8[Numero Documento],Tabla8[Empleado])</f>
        <v>ISAAC DE JESUS INOA SANTANA</v>
      </c>
      <c r="F648" s="56" t="str">
        <f>_xlfn.XLOOKUP(Tabla15[[#This Row],[cedula]],Tabla8[Numero Documento],Tabla8[Cargo])</f>
        <v>PROFESOR (A)</v>
      </c>
      <c r="G648" s="56" t="str">
        <f>_xlfn.XLOOKUP(Tabla15[[#This Row],[cedula]],Tabla8[Numero Documento],Tabla8[Lugar de Funciones])</f>
        <v>VICEMINISTERIO DE CREATIVIDAD Y FORMACION ARTISTICA</v>
      </c>
      <c r="H648" s="107" t="s">
        <v>11</v>
      </c>
      <c r="I648" s="78">
        <f>_xlfn.XLOOKUP(Tabla15[[#This Row],[cedula]],TCARRERA[CEDULA],TCARRERA[CATEGORIA DEL SERVIDOR],0)</f>
        <v>0</v>
      </c>
      <c r="J6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6" t="str">
        <f>IF(ISTEXT(Tabla15[[#This Row],[CARRERA]]),Tabla15[[#This Row],[CARRERA]],Tabla15[[#This Row],[STATUS_01]])</f>
        <v>FIJO</v>
      </c>
      <c r="L648" s="72">
        <v>14300</v>
      </c>
      <c r="M648" s="75">
        <v>0</v>
      </c>
      <c r="N648" s="75">
        <v>434.72</v>
      </c>
      <c r="O648" s="75">
        <v>410.41</v>
      </c>
      <c r="P648" s="33">
        <f>Tabla15[[#This Row],[sbruto]]-Tabla15[[#This Row],[ISR]]-Tabla15[[#This Row],[SFS]]-Tabla15[[#This Row],[AFP]]-Tabla15[[#This Row],[sneto]]</f>
        <v>2345.3600000000006</v>
      </c>
      <c r="Q648" s="33">
        <v>11109.51</v>
      </c>
      <c r="R648" s="56" t="str">
        <f>_xlfn.XLOOKUP(Tabla15[[#This Row],[cedula]],Tabla8[Numero Documento],Tabla8[Gen])</f>
        <v>M</v>
      </c>
      <c r="S648" s="56" t="str">
        <f>_xlfn.XLOOKUP(Tabla15[[#This Row],[cedula]],Tabla8[Numero Documento],Tabla8[Lugar Funciones Codigo])</f>
        <v>01.83.02</v>
      </c>
      <c r="T648">
        <v>149</v>
      </c>
    </row>
    <row r="649" spans="1:20" hidden="1">
      <c r="A649" s="56" t="s">
        <v>2521</v>
      </c>
      <c r="B649" s="56" t="s">
        <v>2287</v>
      </c>
      <c r="C649" s="56" t="s">
        <v>2552</v>
      </c>
      <c r="D649" s="56" t="str">
        <f>Tabla15[[#This Row],[cedula]]&amp;Tabla15[[#This Row],[prog]]&amp;LEFT(Tabla15[[#This Row],[TIPO]],3)</f>
        <v>0680039485701TEM</v>
      </c>
      <c r="E649" s="56" t="str">
        <f>_xlfn.XLOOKUP(Tabla15[[#This Row],[cedula]],Tabla8[Numero Documento],Tabla8[Empleado])</f>
        <v>BLAS CARMONA DE JESUS</v>
      </c>
      <c r="F649" s="56" t="str">
        <f>_xlfn.XLOOKUP(Tabla15[[#This Row],[cedula]],Tabla8[Numero Documento],Tabla8[Cargo])</f>
        <v>PROFESOR (A) DE DANZA</v>
      </c>
      <c r="G649" s="56" t="str">
        <f>_xlfn.XLOOKUP(Tabla15[[#This Row],[cedula]],Tabla8[Numero Documento],Tabla8[Lugar de Funciones])</f>
        <v>VICEMINISTERIO DE CREATIVIDAD Y FORMACION ARTISTICA</v>
      </c>
      <c r="H649" s="107" t="s">
        <v>2743</v>
      </c>
      <c r="I649" s="78">
        <f>_xlfn.XLOOKUP(Tabla15[[#This Row],[cedula]],TCARRERA[CEDULA],TCARRERA[CATEGORIA DEL SERVIDOR],0)</f>
        <v>0</v>
      </c>
      <c r="J6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6" t="str">
        <f>IF(ISTEXT(Tabla15[[#This Row],[CARRERA]]),Tabla15[[#This Row],[CARRERA]],Tabla15[[#This Row],[STATUS_01]])</f>
        <v>TEMPORALES</v>
      </c>
      <c r="L649" s="72">
        <v>13200</v>
      </c>
      <c r="M649" s="75">
        <v>0</v>
      </c>
      <c r="N649" s="72">
        <v>401.28</v>
      </c>
      <c r="O649" s="72">
        <v>378.84</v>
      </c>
      <c r="P649" s="33">
        <f>Tabla15[[#This Row],[sbruto]]-Tabla15[[#This Row],[ISR]]-Tabla15[[#This Row],[SFS]]-Tabla15[[#This Row],[AFP]]-Tabla15[[#This Row],[sneto]]</f>
        <v>25</v>
      </c>
      <c r="Q649" s="33">
        <v>12394.88</v>
      </c>
      <c r="R649" s="56" t="str">
        <f>_xlfn.XLOOKUP(Tabla15[[#This Row],[cedula]],Tabla8[Numero Documento],Tabla8[Gen])</f>
        <v>M</v>
      </c>
      <c r="S649" s="56" t="str">
        <f>_xlfn.XLOOKUP(Tabla15[[#This Row],[cedula]],Tabla8[Numero Documento],Tabla8[Lugar Funciones Codigo])</f>
        <v>01.83.02</v>
      </c>
      <c r="T649">
        <v>800</v>
      </c>
    </row>
    <row r="650" spans="1:20" hidden="1">
      <c r="A650" s="56" t="s">
        <v>2522</v>
      </c>
      <c r="B650" s="56" t="s">
        <v>1813</v>
      </c>
      <c r="C650" s="56" t="s">
        <v>2552</v>
      </c>
      <c r="D650" s="56" t="str">
        <f>Tabla15[[#This Row],[cedula]]&amp;Tabla15[[#This Row],[prog]]&amp;LEFT(Tabla15[[#This Row],[TIPO]],3)</f>
        <v>0010244450201FIJ</v>
      </c>
      <c r="E650" s="56" t="str">
        <f>_xlfn.XLOOKUP(Tabla15[[#This Row],[cedula]],Tabla8[Numero Documento],Tabla8[Empleado])</f>
        <v>ELENIS ALTAGRACIA HEREDIA LOPEZ</v>
      </c>
      <c r="F650" s="56" t="str">
        <f>_xlfn.XLOOKUP(Tabla15[[#This Row],[cedula]],Tabla8[Numero Documento],Tabla8[Cargo])</f>
        <v>PROFESOR (A)</v>
      </c>
      <c r="G650" s="56" t="str">
        <f>_xlfn.XLOOKUP(Tabla15[[#This Row],[cedula]],Tabla8[Numero Documento],Tabla8[Lugar de Funciones])</f>
        <v>VICEMINISTERIO DE CREATIVIDAD Y FORMACION ARTISTICA</v>
      </c>
      <c r="H650" s="107" t="s">
        <v>11</v>
      </c>
      <c r="I650" s="78">
        <f>_xlfn.XLOOKUP(Tabla15[[#This Row],[cedula]],TCARRERA[CEDULA],TCARRERA[CATEGORIA DEL SERVIDOR],0)</f>
        <v>0</v>
      </c>
      <c r="J6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6" t="str">
        <f>IF(ISTEXT(Tabla15[[#This Row],[CARRERA]]),Tabla15[[#This Row],[CARRERA]],Tabla15[[#This Row],[STATUS_01]])</f>
        <v>FIJO</v>
      </c>
      <c r="L650" s="72">
        <v>13200</v>
      </c>
      <c r="M650" s="76">
        <v>0</v>
      </c>
      <c r="N650" s="72">
        <v>401.28</v>
      </c>
      <c r="O650" s="72">
        <v>378.84</v>
      </c>
      <c r="P650" s="33">
        <f>Tabla15[[#This Row],[sbruto]]-Tabla15[[#This Row],[ISR]]-Tabla15[[#This Row],[SFS]]-Tabla15[[#This Row],[AFP]]-Tabla15[[#This Row],[sneto]]</f>
        <v>2571</v>
      </c>
      <c r="Q650" s="33">
        <v>9848.8799999999992</v>
      </c>
      <c r="R650" s="56" t="str">
        <f>_xlfn.XLOOKUP(Tabla15[[#This Row],[cedula]],Tabla8[Numero Documento],Tabla8[Gen])</f>
        <v>F</v>
      </c>
      <c r="S650" s="56" t="str">
        <f>_xlfn.XLOOKUP(Tabla15[[#This Row],[cedula]],Tabla8[Numero Documento],Tabla8[Lugar Funciones Codigo])</f>
        <v>01.83.02</v>
      </c>
      <c r="T650">
        <v>93</v>
      </c>
    </row>
    <row r="651" spans="1:20" hidden="1">
      <c r="A651" s="56" t="s">
        <v>2522</v>
      </c>
      <c r="B651" s="56" t="s">
        <v>1867</v>
      </c>
      <c r="C651" s="56" t="s">
        <v>2552</v>
      </c>
      <c r="D651" s="56" t="str">
        <f>Tabla15[[#This Row],[cedula]]&amp;Tabla15[[#This Row],[prog]]&amp;LEFT(Tabla15[[#This Row],[TIPO]],3)</f>
        <v>4022105053301FIJ</v>
      </c>
      <c r="E651" s="56" t="str">
        <f>_xlfn.XLOOKUP(Tabla15[[#This Row],[cedula]],Tabla8[Numero Documento],Tabla8[Empleado])</f>
        <v>JOSE FRANCISCO HOLGUIN PEÑA</v>
      </c>
      <c r="F651" s="56" t="str">
        <f>_xlfn.XLOOKUP(Tabla15[[#This Row],[cedula]],Tabla8[Numero Documento],Tabla8[Cargo])</f>
        <v>MAESTRO (A)</v>
      </c>
      <c r="G651" s="56" t="str">
        <f>_xlfn.XLOOKUP(Tabla15[[#This Row],[cedula]],Tabla8[Numero Documento],Tabla8[Lugar de Funciones])</f>
        <v>VICEMINISTERIO DE CREATIVIDAD Y FORMACION ARTISTICA</v>
      </c>
      <c r="H651" s="107" t="s">
        <v>11</v>
      </c>
      <c r="I651" s="78">
        <f>_xlfn.XLOOKUP(Tabla15[[#This Row],[cedula]],TCARRERA[CEDULA],TCARRERA[CATEGORIA DEL SERVIDOR],0)</f>
        <v>0</v>
      </c>
      <c r="J6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6" t="str">
        <f>IF(ISTEXT(Tabla15[[#This Row],[CARRERA]]),Tabla15[[#This Row],[CARRERA]],Tabla15[[#This Row],[STATUS_01]])</f>
        <v>FIJO</v>
      </c>
      <c r="L651" s="72">
        <v>13200</v>
      </c>
      <c r="M651" s="76">
        <v>0</v>
      </c>
      <c r="N651" s="72">
        <v>401.28</v>
      </c>
      <c r="O651" s="72">
        <v>378.84</v>
      </c>
      <c r="P651" s="33">
        <f>Tabla15[[#This Row],[sbruto]]-Tabla15[[#This Row],[ISR]]-Tabla15[[#This Row],[SFS]]-Tabla15[[#This Row],[AFP]]-Tabla15[[#This Row],[sneto]]</f>
        <v>25</v>
      </c>
      <c r="Q651" s="33">
        <v>12394.88</v>
      </c>
      <c r="R651" s="56" t="str">
        <f>_xlfn.XLOOKUP(Tabla15[[#This Row],[cedula]],Tabla8[Numero Documento],Tabla8[Gen])</f>
        <v>M</v>
      </c>
      <c r="S651" s="56" t="str">
        <f>_xlfn.XLOOKUP(Tabla15[[#This Row],[cedula]],Tabla8[Numero Documento],Tabla8[Lugar Funciones Codigo])</f>
        <v>01.83.02</v>
      </c>
      <c r="T651">
        <v>168</v>
      </c>
    </row>
    <row r="652" spans="1:20" hidden="1">
      <c r="A652" s="56" t="s">
        <v>2522</v>
      </c>
      <c r="B652" s="56" t="s">
        <v>2001</v>
      </c>
      <c r="C652" s="56" t="s">
        <v>2552</v>
      </c>
      <c r="D652" s="56" t="str">
        <f>Tabla15[[#This Row],[cedula]]&amp;Tabla15[[#This Row],[prog]]&amp;LEFT(Tabla15[[#This Row],[TIPO]],3)</f>
        <v>0011551870601FIJ</v>
      </c>
      <c r="E652" s="56" t="str">
        <f>_xlfn.XLOOKUP(Tabla15[[#This Row],[cedula]],Tabla8[Numero Documento],Tabla8[Empleado])</f>
        <v>YESSELENNY MARTE PEREZ</v>
      </c>
      <c r="F652" s="56" t="str">
        <f>_xlfn.XLOOKUP(Tabla15[[#This Row],[cedula]],Tabla8[Numero Documento],Tabla8[Cargo])</f>
        <v>MAESTRO (A)</v>
      </c>
      <c r="G652" s="56" t="str">
        <f>_xlfn.XLOOKUP(Tabla15[[#This Row],[cedula]],Tabla8[Numero Documento],Tabla8[Lugar de Funciones])</f>
        <v>VICEMINISTERIO DE CREATIVIDAD Y FORMACION ARTISTICA</v>
      </c>
      <c r="H652" s="107" t="s">
        <v>11</v>
      </c>
      <c r="I652" s="78">
        <f>_xlfn.XLOOKUP(Tabla15[[#This Row],[cedula]],TCARRERA[CEDULA],TCARRERA[CATEGORIA DEL SERVIDOR],0)</f>
        <v>0</v>
      </c>
      <c r="J6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6" t="str">
        <f>IF(ISTEXT(Tabla15[[#This Row],[CARRERA]]),Tabla15[[#This Row],[CARRERA]],Tabla15[[#This Row],[STATUS_01]])</f>
        <v>FIJO</v>
      </c>
      <c r="L652" s="72">
        <v>12375</v>
      </c>
      <c r="M652" s="76">
        <v>0</v>
      </c>
      <c r="N652" s="75">
        <v>376.2</v>
      </c>
      <c r="O652" s="75">
        <v>355.16</v>
      </c>
      <c r="P652" s="33">
        <f>Tabla15[[#This Row],[sbruto]]-Tabla15[[#This Row],[ISR]]-Tabla15[[#This Row],[SFS]]-Tabla15[[#This Row],[AFP]]-Tabla15[[#This Row],[sneto]]</f>
        <v>25</v>
      </c>
      <c r="Q652" s="33">
        <v>11618.64</v>
      </c>
      <c r="R652" s="56" t="str">
        <f>_xlfn.XLOOKUP(Tabla15[[#This Row],[cedula]],Tabla8[Numero Documento],Tabla8[Gen])</f>
        <v>F</v>
      </c>
      <c r="S652" s="56" t="str">
        <f>_xlfn.XLOOKUP(Tabla15[[#This Row],[cedula]],Tabla8[Numero Documento],Tabla8[Lugar Funciones Codigo])</f>
        <v>01.83.02</v>
      </c>
      <c r="T652">
        <v>376</v>
      </c>
    </row>
    <row r="653" spans="1:20" hidden="1">
      <c r="A653" s="56" t="s">
        <v>2522</v>
      </c>
      <c r="B653" s="56" t="s">
        <v>1799</v>
      </c>
      <c r="C653" s="56" t="s">
        <v>2552</v>
      </c>
      <c r="D653" s="56" t="str">
        <f>Tabla15[[#This Row],[cedula]]&amp;Tabla15[[#This Row],[prog]]&amp;LEFT(Tabla15[[#This Row],[TIPO]],3)</f>
        <v>0930012317201FIJ</v>
      </c>
      <c r="E653" s="56" t="str">
        <f>_xlfn.XLOOKUP(Tabla15[[#This Row],[cedula]],Tabla8[Numero Documento],Tabla8[Empleado])</f>
        <v>DANIA ANTONIA GONZALEZ MARTE</v>
      </c>
      <c r="F653" s="56" t="str">
        <f>_xlfn.XLOOKUP(Tabla15[[#This Row],[cedula]],Tabla8[Numero Documento],Tabla8[Cargo])</f>
        <v>MAESTRO (A)</v>
      </c>
      <c r="G653" s="56" t="str">
        <f>_xlfn.XLOOKUP(Tabla15[[#This Row],[cedula]],Tabla8[Numero Documento],Tabla8[Lugar de Funciones])</f>
        <v>VICEMINISTERIO DE CREATIVIDAD Y FORMACION ARTISTICA</v>
      </c>
      <c r="H653" s="107" t="s">
        <v>11</v>
      </c>
      <c r="I653" s="78">
        <f>_xlfn.XLOOKUP(Tabla15[[#This Row],[cedula]],TCARRERA[CEDULA],TCARRERA[CATEGORIA DEL SERVIDOR],0)</f>
        <v>0</v>
      </c>
      <c r="J6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6" t="str">
        <f>IF(ISTEXT(Tabla15[[#This Row],[CARRERA]]),Tabla15[[#This Row],[CARRERA]],Tabla15[[#This Row],[STATUS_01]])</f>
        <v>FIJO</v>
      </c>
      <c r="L653" s="72">
        <v>12320</v>
      </c>
      <c r="M653" s="76">
        <v>0</v>
      </c>
      <c r="N653" s="72">
        <v>374.53</v>
      </c>
      <c r="O653" s="72">
        <v>353.58</v>
      </c>
      <c r="P653" s="33">
        <f>Tabla15[[#This Row],[sbruto]]-Tabla15[[#This Row],[ISR]]-Tabla15[[#This Row],[SFS]]-Tabla15[[#This Row],[AFP]]-Tabla15[[#This Row],[sneto]]</f>
        <v>8781.2999999999993</v>
      </c>
      <c r="Q653" s="33">
        <v>2810.59</v>
      </c>
      <c r="R653" s="56" t="str">
        <f>_xlfn.XLOOKUP(Tabla15[[#This Row],[cedula]],Tabla8[Numero Documento],Tabla8[Gen])</f>
        <v>F</v>
      </c>
      <c r="S653" s="56" t="str">
        <f>_xlfn.XLOOKUP(Tabla15[[#This Row],[cedula]],Tabla8[Numero Documento],Tabla8[Lugar Funciones Codigo])</f>
        <v>01.83.02</v>
      </c>
      <c r="T653">
        <v>68</v>
      </c>
    </row>
    <row r="654" spans="1:20" hidden="1">
      <c r="A654" s="56" t="s">
        <v>2522</v>
      </c>
      <c r="B654" s="56" t="s">
        <v>1921</v>
      </c>
      <c r="C654" s="56" t="s">
        <v>2552</v>
      </c>
      <c r="D654" s="56" t="str">
        <f>Tabla15[[#This Row],[cedula]]&amp;Tabla15[[#This Row],[prog]]&amp;LEFT(Tabla15[[#This Row],[TIPO]],3)</f>
        <v>0010287266001FIJ</v>
      </c>
      <c r="E654" s="56" t="str">
        <f>_xlfn.XLOOKUP(Tabla15[[#This Row],[cedula]],Tabla8[Numero Documento],Tabla8[Empleado])</f>
        <v>MILAGROS AMPARO PEREZ MENDEZ</v>
      </c>
      <c r="F654" s="56" t="str">
        <f>_xlfn.XLOOKUP(Tabla15[[#This Row],[cedula]],Tabla8[Numero Documento],Tabla8[Cargo])</f>
        <v>INSTRUCTOR (A)</v>
      </c>
      <c r="G654" s="56" t="str">
        <f>_xlfn.XLOOKUP(Tabla15[[#This Row],[cedula]],Tabla8[Numero Documento],Tabla8[Lugar de Funciones])</f>
        <v>VICEMINISTERIO DE CREATIVIDAD Y FORMACION ARTISTICA</v>
      </c>
      <c r="H654" s="107" t="s">
        <v>11</v>
      </c>
      <c r="I654" s="78">
        <f>_xlfn.XLOOKUP(Tabla15[[#This Row],[cedula]],TCARRERA[CEDULA],TCARRERA[CATEGORIA DEL SERVIDOR],0)</f>
        <v>0</v>
      </c>
      <c r="J6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6" t="str">
        <f>IF(ISTEXT(Tabla15[[#This Row],[CARRERA]]),Tabla15[[#This Row],[CARRERA]],Tabla15[[#This Row],[STATUS_01]])</f>
        <v>FIJO</v>
      </c>
      <c r="L654" s="72">
        <v>11400.33</v>
      </c>
      <c r="M654" s="73">
        <v>0</v>
      </c>
      <c r="N654" s="72">
        <v>346.57</v>
      </c>
      <c r="O654" s="72">
        <v>327.19</v>
      </c>
      <c r="P654" s="33">
        <f>Tabla15[[#This Row],[sbruto]]-Tabla15[[#This Row],[ISR]]-Tabla15[[#This Row],[SFS]]-Tabla15[[#This Row],[AFP]]-Tabla15[[#This Row],[sneto]]</f>
        <v>3735.0499999999993</v>
      </c>
      <c r="Q654" s="33">
        <v>6991.52</v>
      </c>
      <c r="R654" s="56" t="str">
        <f>_xlfn.XLOOKUP(Tabla15[[#This Row],[cedula]],Tabla8[Numero Documento],Tabla8[Gen])</f>
        <v>F</v>
      </c>
      <c r="S654" s="56" t="str">
        <f>_xlfn.XLOOKUP(Tabla15[[#This Row],[cedula]],Tabla8[Numero Documento],Tabla8[Lugar Funciones Codigo])</f>
        <v>01.83.02</v>
      </c>
      <c r="T654">
        <v>263</v>
      </c>
    </row>
    <row r="655" spans="1:20" hidden="1">
      <c r="A655" s="56" t="s">
        <v>2522</v>
      </c>
      <c r="B655" s="56" t="s">
        <v>1786</v>
      </c>
      <c r="C655" s="56" t="s">
        <v>2552</v>
      </c>
      <c r="D655" s="56" t="str">
        <f>Tabla15[[#This Row],[cedula]]&amp;Tabla15[[#This Row],[prog]]&amp;LEFT(Tabla15[[#This Row],[TIPO]],3)</f>
        <v>0330008380901FIJ</v>
      </c>
      <c r="E655" s="56" t="str">
        <f>_xlfn.XLOOKUP(Tabla15[[#This Row],[cedula]],Tabla8[Numero Documento],Tabla8[Empleado])</f>
        <v>CARLOS JOEL MAÑON REYES</v>
      </c>
      <c r="F655" s="56" t="str">
        <f>_xlfn.XLOOKUP(Tabla15[[#This Row],[cedula]],Tabla8[Numero Documento],Tabla8[Cargo])</f>
        <v>PROFESOR (A)</v>
      </c>
      <c r="G655" s="56" t="str">
        <f>_xlfn.XLOOKUP(Tabla15[[#This Row],[cedula]],Tabla8[Numero Documento],Tabla8[Lugar de Funciones])</f>
        <v>VICEMINISTERIO DE CREATIVIDAD Y FORMACION ARTISTICA</v>
      </c>
      <c r="H655" s="107" t="s">
        <v>11</v>
      </c>
      <c r="I655" s="78">
        <f>_xlfn.XLOOKUP(Tabla15[[#This Row],[cedula]],TCARRERA[CEDULA],TCARRERA[CATEGORIA DEL SERVIDOR],0)</f>
        <v>0</v>
      </c>
      <c r="J6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6" t="str">
        <f>IF(ISTEXT(Tabla15[[#This Row],[CARRERA]]),Tabla15[[#This Row],[CARRERA]],Tabla15[[#This Row],[STATUS_01]])</f>
        <v>FIJO</v>
      </c>
      <c r="L655" s="72">
        <v>11000</v>
      </c>
      <c r="M655" s="76">
        <v>0</v>
      </c>
      <c r="N655" s="72">
        <v>334.4</v>
      </c>
      <c r="O655" s="72">
        <v>315.7</v>
      </c>
      <c r="P655" s="33">
        <f>Tabla15[[#This Row],[sbruto]]-Tabla15[[#This Row],[ISR]]-Tabla15[[#This Row],[SFS]]-Tabla15[[#This Row],[AFP]]-Tabla15[[#This Row],[sneto]]</f>
        <v>25</v>
      </c>
      <c r="Q655" s="33">
        <v>10324.9</v>
      </c>
      <c r="R655" s="56" t="str">
        <f>_xlfn.XLOOKUP(Tabla15[[#This Row],[cedula]],Tabla8[Numero Documento],Tabla8[Gen])</f>
        <v>M</v>
      </c>
      <c r="S655" s="56" t="str">
        <f>_xlfn.XLOOKUP(Tabla15[[#This Row],[cedula]],Tabla8[Numero Documento],Tabla8[Lugar Funciones Codigo])</f>
        <v>01.83.02</v>
      </c>
      <c r="T655">
        <v>50</v>
      </c>
    </row>
    <row r="656" spans="1:20" hidden="1">
      <c r="A656" s="56" t="s">
        <v>2521</v>
      </c>
      <c r="B656" s="56" t="s">
        <v>3003</v>
      </c>
      <c r="C656" s="56" t="s">
        <v>2552</v>
      </c>
      <c r="D656" s="56" t="str">
        <f>Tabla15[[#This Row],[cedula]]&amp;Tabla15[[#This Row],[prog]]&amp;LEFT(Tabla15[[#This Row],[TIPO]],3)</f>
        <v>0010490784501TEM</v>
      </c>
      <c r="E656" s="56" t="str">
        <f>_xlfn.XLOOKUP(Tabla15[[#This Row],[cedula]],Tabla8[Numero Documento],Tabla8[Empleado])</f>
        <v>MARLENE AYBAR FAMILIA</v>
      </c>
      <c r="F656" s="56" t="str">
        <f>_xlfn.XLOOKUP(Tabla15[[#This Row],[cedula]],Tabla8[Numero Documento],Tabla8[Cargo])</f>
        <v>MAESTRO (A)</v>
      </c>
      <c r="G656" s="56" t="str">
        <f>_xlfn.XLOOKUP(Tabla15[[#This Row],[cedula]],Tabla8[Numero Documento],Tabla8[Lugar de Funciones])</f>
        <v>VICEMINISTERIO DE CREATIVIDAD Y FORMACION ARTISTICA</v>
      </c>
      <c r="H656" s="107" t="s">
        <v>2743</v>
      </c>
      <c r="I656" s="78">
        <f>_xlfn.XLOOKUP(Tabla15[[#This Row],[cedula]],TCARRERA[CEDULA],TCARRERA[CATEGORIA DEL SERVIDOR],0)</f>
        <v>0</v>
      </c>
      <c r="J6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6" s="56" t="str">
        <f>IF(ISTEXT(Tabla15[[#This Row],[CARRERA]]),Tabla15[[#This Row],[CARRERA]],Tabla15[[#This Row],[STATUS_01]])</f>
        <v>TEMPORALES</v>
      </c>
      <c r="L656" s="72">
        <v>11000</v>
      </c>
      <c r="M656" s="76">
        <v>0</v>
      </c>
      <c r="N656" s="75">
        <v>334.4</v>
      </c>
      <c r="O656" s="75">
        <v>315.7</v>
      </c>
      <c r="P656" s="33">
        <f>Tabla15[[#This Row],[sbruto]]-Tabla15[[#This Row],[ISR]]-Tabla15[[#This Row],[SFS]]-Tabla15[[#This Row],[AFP]]-Tabla15[[#This Row],[sneto]]</f>
        <v>25</v>
      </c>
      <c r="Q656" s="33">
        <v>10324.9</v>
      </c>
      <c r="R656" s="56" t="str">
        <f>_xlfn.XLOOKUP(Tabla15[[#This Row],[cedula]],Tabla8[Numero Documento],Tabla8[Gen])</f>
        <v>F</v>
      </c>
      <c r="S656" s="56" t="str">
        <f>_xlfn.XLOOKUP(Tabla15[[#This Row],[cedula]],Tabla8[Numero Documento],Tabla8[Lugar Funciones Codigo])</f>
        <v>01.83.02</v>
      </c>
      <c r="T656">
        <v>939</v>
      </c>
    </row>
    <row r="657" spans="1:20" hidden="1">
      <c r="A657" s="56" t="s">
        <v>2521</v>
      </c>
      <c r="B657" s="56" t="s">
        <v>3137</v>
      </c>
      <c r="C657" s="56" t="s">
        <v>2552</v>
      </c>
      <c r="D657" s="56" t="str">
        <f>Tabla15[[#This Row],[cedula]]&amp;Tabla15[[#This Row],[prog]]&amp;LEFT(Tabla15[[#This Row],[TIPO]],3)</f>
        <v>0011845884301TEM</v>
      </c>
      <c r="E657" s="56" t="str">
        <f>_xlfn.XLOOKUP(Tabla15[[#This Row],[cedula]],Tabla8[Numero Documento],Tabla8[Empleado])</f>
        <v>MARTHA NEYDA VALENZUELA CRUZ</v>
      </c>
      <c r="F657" s="56" t="str">
        <f>_xlfn.XLOOKUP(Tabla15[[#This Row],[cedula]],Tabla8[Numero Documento],Tabla8[Cargo])</f>
        <v>MAESTRO (A)</v>
      </c>
      <c r="G657" s="56" t="str">
        <f>_xlfn.XLOOKUP(Tabla15[[#This Row],[cedula]],Tabla8[Numero Documento],Tabla8[Lugar de Funciones])</f>
        <v>VICEMINISTERIO DE CREATIVIDAD Y FORMACION ARTISTICA</v>
      </c>
      <c r="H657" s="107" t="s">
        <v>2743</v>
      </c>
      <c r="I657" s="78">
        <f>_xlfn.XLOOKUP(Tabla15[[#This Row],[cedula]],TCARRERA[CEDULA],TCARRERA[CATEGORIA DEL SERVIDOR],0)</f>
        <v>0</v>
      </c>
      <c r="J6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7" s="56" t="str">
        <f>IF(ISTEXT(Tabla15[[#This Row],[CARRERA]]),Tabla15[[#This Row],[CARRERA]],Tabla15[[#This Row],[STATUS_01]])</f>
        <v>TEMPORALES</v>
      </c>
      <c r="L657" s="72">
        <v>11000</v>
      </c>
      <c r="M657" s="76">
        <v>0</v>
      </c>
      <c r="N657" s="72">
        <v>334.4</v>
      </c>
      <c r="O657" s="72">
        <v>315.7</v>
      </c>
      <c r="P657" s="33">
        <f>Tabla15[[#This Row],[sbruto]]-Tabla15[[#This Row],[ISR]]-Tabla15[[#This Row],[SFS]]-Tabla15[[#This Row],[AFP]]-Tabla15[[#This Row],[sneto]]</f>
        <v>25</v>
      </c>
      <c r="Q657" s="33">
        <v>10324.9</v>
      </c>
      <c r="R657" s="56" t="str">
        <f>_xlfn.XLOOKUP(Tabla15[[#This Row],[cedula]],Tabla8[Numero Documento],Tabla8[Gen])</f>
        <v>F</v>
      </c>
      <c r="S657" s="56" t="str">
        <f>_xlfn.XLOOKUP(Tabla15[[#This Row],[cedula]],Tabla8[Numero Documento],Tabla8[Lugar Funciones Codigo])</f>
        <v>01.83.02</v>
      </c>
      <c r="T657">
        <v>940</v>
      </c>
    </row>
    <row r="658" spans="1:20" hidden="1">
      <c r="A658" s="56" t="s">
        <v>2521</v>
      </c>
      <c r="B658" s="56" t="s">
        <v>2834</v>
      </c>
      <c r="C658" s="56" t="s">
        <v>2552</v>
      </c>
      <c r="D658" s="56" t="str">
        <f>Tabla15[[#This Row],[cedula]]&amp;Tabla15[[#This Row],[prog]]&amp;LEFT(Tabla15[[#This Row],[TIPO]],3)</f>
        <v>0080000800501TEM</v>
      </c>
      <c r="E658" s="56" t="str">
        <f>_xlfn.XLOOKUP(Tabla15[[#This Row],[cedula]],Tabla8[Numero Documento],Tabla8[Empleado])</f>
        <v>AGUSTIN DE JESUS SANTANA</v>
      </c>
      <c r="F658" s="56" t="str">
        <f>_xlfn.XLOOKUP(Tabla15[[#This Row],[cedula]],Tabla8[Numero Documento],Tabla8[Cargo])</f>
        <v>MAESTRO (A)</v>
      </c>
      <c r="G658" s="56" t="str">
        <f>_xlfn.XLOOKUP(Tabla15[[#This Row],[cedula]],Tabla8[Numero Documento],Tabla8[Lugar de Funciones])</f>
        <v>VICEMINISTERIO DE CREATIVIDAD Y FORMACION ARTISTICA</v>
      </c>
      <c r="H658" s="107" t="s">
        <v>2743</v>
      </c>
      <c r="I658" s="78">
        <f>_xlfn.XLOOKUP(Tabla15[[#This Row],[cedula]],TCARRERA[CEDULA],TCARRERA[CATEGORIA DEL SERVIDOR],0)</f>
        <v>0</v>
      </c>
      <c r="J6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8" s="56" t="str">
        <f>IF(ISTEXT(Tabla15[[#This Row],[CARRERA]]),Tabla15[[#This Row],[CARRERA]],Tabla15[[#This Row],[STATUS_01]])</f>
        <v>TEMPORALES</v>
      </c>
      <c r="L658" s="72">
        <v>10000</v>
      </c>
      <c r="M658" s="76">
        <v>0</v>
      </c>
      <c r="N658" s="75">
        <v>304</v>
      </c>
      <c r="O658" s="75">
        <v>287</v>
      </c>
      <c r="P658" s="33">
        <f>Tabla15[[#This Row],[sbruto]]-Tabla15[[#This Row],[ISR]]-Tabla15[[#This Row],[SFS]]-Tabla15[[#This Row],[AFP]]-Tabla15[[#This Row],[sneto]]</f>
        <v>25</v>
      </c>
      <c r="Q658" s="33">
        <v>9384</v>
      </c>
      <c r="R658" s="56" t="str">
        <f>_xlfn.XLOOKUP(Tabla15[[#This Row],[cedula]],Tabla8[Numero Documento],Tabla8[Gen])</f>
        <v>M</v>
      </c>
      <c r="S658" s="56" t="str">
        <f>_xlfn.XLOOKUP(Tabla15[[#This Row],[cedula]],Tabla8[Numero Documento],Tabla8[Lugar Funciones Codigo])</f>
        <v>01.83.02</v>
      </c>
      <c r="T658">
        <v>771</v>
      </c>
    </row>
    <row r="659" spans="1:20" hidden="1">
      <c r="A659" s="56" t="s">
        <v>2521</v>
      </c>
      <c r="B659" s="56" t="s">
        <v>2849</v>
      </c>
      <c r="C659" s="56" t="s">
        <v>2552</v>
      </c>
      <c r="D659" s="56" t="str">
        <f>Tabla15[[#This Row],[cedula]]&amp;Tabla15[[#This Row],[prog]]&amp;LEFT(Tabla15[[#This Row],[TIPO]],3)</f>
        <v>4023075083401TEM</v>
      </c>
      <c r="E659" s="56" t="str">
        <f>_xlfn.XLOOKUP(Tabla15[[#This Row],[cedula]],Tabla8[Numero Documento],Tabla8[Empleado])</f>
        <v>ARIENNY VILMA CRUZ</v>
      </c>
      <c r="F659" s="56" t="str">
        <f>_xlfn.XLOOKUP(Tabla15[[#This Row],[cedula]],Tabla8[Numero Documento],Tabla8[Cargo])</f>
        <v>MAESTRO (A)</v>
      </c>
      <c r="G659" s="56" t="str">
        <f>_xlfn.XLOOKUP(Tabla15[[#This Row],[cedula]],Tabla8[Numero Documento],Tabla8[Lugar de Funciones])</f>
        <v>VICEMINISTERIO DE CREATIVIDAD Y FORMACION ARTISTICA</v>
      </c>
      <c r="H659" s="107" t="s">
        <v>2743</v>
      </c>
      <c r="I659" s="78">
        <f>_xlfn.XLOOKUP(Tabla15[[#This Row],[cedula]],TCARRERA[CEDULA],TCARRERA[CATEGORIA DEL SERVIDOR],0)</f>
        <v>0</v>
      </c>
      <c r="J6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59" s="56" t="str">
        <f>IF(ISTEXT(Tabla15[[#This Row],[CARRERA]]),Tabla15[[#This Row],[CARRERA]],Tabla15[[#This Row],[STATUS_01]])</f>
        <v>TEMPORALES</v>
      </c>
      <c r="L659" s="72">
        <v>10000</v>
      </c>
      <c r="M659" s="73">
        <v>0</v>
      </c>
      <c r="N659" s="72">
        <v>304</v>
      </c>
      <c r="O659" s="72">
        <v>287</v>
      </c>
      <c r="P659" s="33">
        <f>Tabla15[[#This Row],[sbruto]]-Tabla15[[#This Row],[ISR]]-Tabla15[[#This Row],[SFS]]-Tabla15[[#This Row],[AFP]]-Tabla15[[#This Row],[sneto]]</f>
        <v>25</v>
      </c>
      <c r="Q659" s="33">
        <v>9384</v>
      </c>
      <c r="R659" s="56" t="str">
        <f>_xlfn.XLOOKUP(Tabla15[[#This Row],[cedula]],Tabla8[Numero Documento],Tabla8[Gen])</f>
        <v>F</v>
      </c>
      <c r="S659" s="56" t="str">
        <f>_xlfn.XLOOKUP(Tabla15[[#This Row],[cedula]],Tabla8[Numero Documento],Tabla8[Lugar Funciones Codigo])</f>
        <v>01.83.02</v>
      </c>
      <c r="T659">
        <v>793</v>
      </c>
    </row>
    <row r="660" spans="1:20" hidden="1">
      <c r="A660" s="56" t="s">
        <v>2522</v>
      </c>
      <c r="B660" s="56" t="s">
        <v>1778</v>
      </c>
      <c r="C660" s="56" t="s">
        <v>2552</v>
      </c>
      <c r="D660" s="56" t="str">
        <f>Tabla15[[#This Row],[cedula]]&amp;Tabla15[[#This Row],[prog]]&amp;LEFT(Tabla15[[#This Row],[TIPO]],3)</f>
        <v>0810000857501FIJ</v>
      </c>
      <c r="E660" s="56" t="str">
        <f>_xlfn.XLOOKUP(Tabla15[[#This Row],[cedula]],Tabla8[Numero Documento],Tabla8[Empleado])</f>
        <v>BASILISA MENDEZ GIL</v>
      </c>
      <c r="F660" s="56" t="str">
        <f>_xlfn.XLOOKUP(Tabla15[[#This Row],[cedula]],Tabla8[Numero Documento],Tabla8[Cargo])</f>
        <v>CONSERJE</v>
      </c>
      <c r="G660" s="56" t="str">
        <f>_xlfn.XLOOKUP(Tabla15[[#This Row],[cedula]],Tabla8[Numero Documento],Tabla8[Lugar de Funciones])</f>
        <v>VICEMINISTERIO DE CREATIVIDAD Y FORMACION ARTISTICA</v>
      </c>
      <c r="H660" s="107" t="s">
        <v>11</v>
      </c>
      <c r="I660" s="78">
        <f>_xlfn.XLOOKUP(Tabla15[[#This Row],[cedula]],TCARRERA[CEDULA],TCARRERA[CATEGORIA DEL SERVIDOR],0)</f>
        <v>0</v>
      </c>
      <c r="J66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6" t="str">
        <f>IF(ISTEXT(Tabla15[[#This Row],[CARRERA]]),Tabla15[[#This Row],[CARRERA]],Tabla15[[#This Row],[STATUS_01]])</f>
        <v>ESTATUTO SIMPLIFICADO</v>
      </c>
      <c r="L660" s="72">
        <v>10000</v>
      </c>
      <c r="M660" s="76">
        <v>0</v>
      </c>
      <c r="N660" s="75">
        <v>304</v>
      </c>
      <c r="O660" s="75">
        <v>287</v>
      </c>
      <c r="P660" s="33">
        <f>Tabla15[[#This Row],[sbruto]]-Tabla15[[#This Row],[ISR]]-Tabla15[[#This Row],[SFS]]-Tabla15[[#This Row],[AFP]]-Tabla15[[#This Row],[sneto]]</f>
        <v>375</v>
      </c>
      <c r="Q660" s="33">
        <v>9034</v>
      </c>
      <c r="R660" s="56" t="str">
        <f>_xlfn.XLOOKUP(Tabla15[[#This Row],[cedula]],Tabla8[Numero Documento],Tabla8[Gen])</f>
        <v>F</v>
      </c>
      <c r="S660" s="56" t="str">
        <f>_xlfn.XLOOKUP(Tabla15[[#This Row],[cedula]],Tabla8[Numero Documento],Tabla8[Lugar Funciones Codigo])</f>
        <v>01.83.02</v>
      </c>
      <c r="T660">
        <v>39</v>
      </c>
    </row>
    <row r="661" spans="1:20" hidden="1">
      <c r="A661" s="56" t="s">
        <v>2522</v>
      </c>
      <c r="B661" s="56" t="s">
        <v>1784</v>
      </c>
      <c r="C661" s="56" t="s">
        <v>2552</v>
      </c>
      <c r="D661" s="56" t="str">
        <f>Tabla15[[#This Row],[cedula]]&amp;Tabla15[[#This Row],[prog]]&amp;LEFT(Tabla15[[#This Row],[TIPO]],3)</f>
        <v>0930026327501FIJ</v>
      </c>
      <c r="E661" s="56" t="str">
        <f>_xlfn.XLOOKUP(Tabla15[[#This Row],[cedula]],Tabla8[Numero Documento],Tabla8[Empleado])</f>
        <v>CARLOS FLORENTINO DE LEON</v>
      </c>
      <c r="F661" s="56" t="str">
        <f>_xlfn.XLOOKUP(Tabla15[[#This Row],[cedula]],Tabla8[Numero Documento],Tabla8[Cargo])</f>
        <v>COORDINADOR (A)</v>
      </c>
      <c r="G661" s="56" t="str">
        <f>_xlfn.XLOOKUP(Tabla15[[#This Row],[cedula]],Tabla8[Numero Documento],Tabla8[Lugar de Funciones])</f>
        <v>VICEMINISTERIO DE CREATIVIDAD Y FORMACION ARTISTICA</v>
      </c>
      <c r="H661" s="107" t="s">
        <v>11</v>
      </c>
      <c r="I661" s="78">
        <f>_xlfn.XLOOKUP(Tabla15[[#This Row],[cedula]],TCARRERA[CEDULA],TCARRERA[CATEGORIA DEL SERVIDOR],0)</f>
        <v>0</v>
      </c>
      <c r="J6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6" t="str">
        <f>IF(ISTEXT(Tabla15[[#This Row],[CARRERA]]),Tabla15[[#This Row],[CARRERA]],Tabla15[[#This Row],[STATUS_01]])</f>
        <v>FIJO</v>
      </c>
      <c r="L661" s="72">
        <v>10000</v>
      </c>
      <c r="M661" s="74">
        <v>0</v>
      </c>
      <c r="N661" s="72">
        <v>304</v>
      </c>
      <c r="O661" s="72">
        <v>287</v>
      </c>
      <c r="P661" s="33">
        <f>Tabla15[[#This Row],[sbruto]]-Tabla15[[#This Row],[ISR]]-Tabla15[[#This Row],[SFS]]-Tabla15[[#This Row],[AFP]]-Tabla15[[#This Row],[sneto]]</f>
        <v>25</v>
      </c>
      <c r="Q661" s="33">
        <v>9384</v>
      </c>
      <c r="R661" s="56" t="str">
        <f>_xlfn.XLOOKUP(Tabla15[[#This Row],[cedula]],Tabla8[Numero Documento],Tabla8[Gen])</f>
        <v>M</v>
      </c>
      <c r="S661" s="56" t="str">
        <f>_xlfn.XLOOKUP(Tabla15[[#This Row],[cedula]],Tabla8[Numero Documento],Tabla8[Lugar Funciones Codigo])</f>
        <v>01.83.02</v>
      </c>
      <c r="T661">
        <v>48</v>
      </c>
    </row>
    <row r="662" spans="1:20" hidden="1">
      <c r="A662" s="56" t="s">
        <v>2522</v>
      </c>
      <c r="B662" s="56" t="s">
        <v>1802</v>
      </c>
      <c r="C662" s="56" t="s">
        <v>2552</v>
      </c>
      <c r="D662" s="56" t="str">
        <f>Tabla15[[#This Row],[cedula]]&amp;Tabla15[[#This Row],[prog]]&amp;LEFT(Tabla15[[#This Row],[TIPO]],3)</f>
        <v>0080027259301FIJ</v>
      </c>
      <c r="E662" s="56" t="str">
        <f>_xlfn.XLOOKUP(Tabla15[[#This Row],[cedula]],Tabla8[Numero Documento],Tabla8[Empleado])</f>
        <v>DEISI MARIA MARTE LIRIANO</v>
      </c>
      <c r="F662" s="56" t="str">
        <f>_xlfn.XLOOKUP(Tabla15[[#This Row],[cedula]],Tabla8[Numero Documento],Tabla8[Cargo])</f>
        <v>MAESTRA</v>
      </c>
      <c r="G662" s="56" t="str">
        <f>_xlfn.XLOOKUP(Tabla15[[#This Row],[cedula]],Tabla8[Numero Documento],Tabla8[Lugar de Funciones])</f>
        <v>VICEMINISTERIO DE CREATIVIDAD Y FORMACION ARTISTICA</v>
      </c>
      <c r="H662" s="107" t="s">
        <v>11</v>
      </c>
      <c r="I662" s="78">
        <f>_xlfn.XLOOKUP(Tabla15[[#This Row],[cedula]],TCARRERA[CEDULA],TCARRERA[CATEGORIA DEL SERVIDOR],0)</f>
        <v>0</v>
      </c>
      <c r="J6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6" t="str">
        <f>IF(ISTEXT(Tabla15[[#This Row],[CARRERA]]),Tabla15[[#This Row],[CARRERA]],Tabla15[[#This Row],[STATUS_01]])</f>
        <v>FIJO</v>
      </c>
      <c r="L662" s="72">
        <v>10000</v>
      </c>
      <c r="M662" s="76">
        <v>0</v>
      </c>
      <c r="N662" s="72">
        <v>304</v>
      </c>
      <c r="O662" s="72">
        <v>287</v>
      </c>
      <c r="P662" s="33">
        <f>Tabla15[[#This Row],[sbruto]]-Tabla15[[#This Row],[ISR]]-Tabla15[[#This Row],[SFS]]-Tabla15[[#This Row],[AFP]]-Tabla15[[#This Row],[sneto]]</f>
        <v>25</v>
      </c>
      <c r="Q662" s="33">
        <v>9384</v>
      </c>
      <c r="R662" s="56" t="str">
        <f>_xlfn.XLOOKUP(Tabla15[[#This Row],[cedula]],Tabla8[Numero Documento],Tabla8[Gen])</f>
        <v>F</v>
      </c>
      <c r="S662" s="56" t="str">
        <f>_xlfn.XLOOKUP(Tabla15[[#This Row],[cedula]],Tabla8[Numero Documento],Tabla8[Lugar Funciones Codigo])</f>
        <v>01.83.02</v>
      </c>
      <c r="T662">
        <v>73</v>
      </c>
    </row>
    <row r="663" spans="1:20" hidden="1">
      <c r="A663" s="56" t="s">
        <v>2522</v>
      </c>
      <c r="B663" s="56" t="s">
        <v>1819</v>
      </c>
      <c r="C663" s="56" t="s">
        <v>2552</v>
      </c>
      <c r="D663" s="56" t="str">
        <f>Tabla15[[#This Row],[cedula]]&amp;Tabla15[[#This Row],[prog]]&amp;LEFT(Tabla15[[#This Row],[TIPO]],3)</f>
        <v>0180008175201FIJ</v>
      </c>
      <c r="E663" s="56" t="str">
        <f>_xlfn.XLOOKUP(Tabla15[[#This Row],[cedula]],Tabla8[Numero Documento],Tabla8[Empleado])</f>
        <v>EVANGELINA CUEVAS</v>
      </c>
      <c r="F663" s="56" t="str">
        <f>_xlfn.XLOOKUP(Tabla15[[#This Row],[cedula]],Tabla8[Numero Documento],Tabla8[Cargo])</f>
        <v>CONSERJE</v>
      </c>
      <c r="G663" s="56" t="str">
        <f>_xlfn.XLOOKUP(Tabla15[[#This Row],[cedula]],Tabla8[Numero Documento],Tabla8[Lugar de Funciones])</f>
        <v>VICEMINISTERIO DE CREATIVIDAD Y FORMACION ARTISTICA</v>
      </c>
      <c r="H663" s="107" t="s">
        <v>11</v>
      </c>
      <c r="I663" s="78">
        <f>_xlfn.XLOOKUP(Tabla15[[#This Row],[cedula]],TCARRERA[CEDULA],TCARRERA[CATEGORIA DEL SERVIDOR],0)</f>
        <v>0</v>
      </c>
      <c r="J66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3" s="56" t="str">
        <f>IF(ISTEXT(Tabla15[[#This Row],[CARRERA]]),Tabla15[[#This Row],[CARRERA]],Tabla15[[#This Row],[STATUS_01]])</f>
        <v>ESTATUTO SIMPLIFICADO</v>
      </c>
      <c r="L663" s="72">
        <v>10000</v>
      </c>
      <c r="M663" s="72">
        <v>0</v>
      </c>
      <c r="N663" s="72">
        <v>304</v>
      </c>
      <c r="O663" s="72">
        <v>287</v>
      </c>
      <c r="P663" s="33">
        <f>Tabla15[[#This Row],[sbruto]]-Tabla15[[#This Row],[ISR]]-Tabla15[[#This Row],[SFS]]-Tabla15[[#This Row],[AFP]]-Tabla15[[#This Row],[sneto]]</f>
        <v>25</v>
      </c>
      <c r="Q663" s="33">
        <v>9384</v>
      </c>
      <c r="R663" s="56" t="str">
        <f>_xlfn.XLOOKUP(Tabla15[[#This Row],[cedula]],Tabla8[Numero Documento],Tabla8[Gen])</f>
        <v>F</v>
      </c>
      <c r="S663" s="56" t="str">
        <f>_xlfn.XLOOKUP(Tabla15[[#This Row],[cedula]],Tabla8[Numero Documento],Tabla8[Lugar Funciones Codigo])</f>
        <v>01.83.02</v>
      </c>
      <c r="T663">
        <v>102</v>
      </c>
    </row>
    <row r="664" spans="1:20" hidden="1">
      <c r="A664" s="56" t="s">
        <v>2522</v>
      </c>
      <c r="B664" s="56" t="s">
        <v>1840</v>
      </c>
      <c r="C664" s="56" t="s">
        <v>2552</v>
      </c>
      <c r="D664" s="56" t="str">
        <f>Tabla15[[#This Row],[cedula]]&amp;Tabla15[[#This Row],[prog]]&amp;LEFT(Tabla15[[#This Row],[TIPO]],3)</f>
        <v>0340019582601FIJ</v>
      </c>
      <c r="E664" s="56" t="str">
        <f>_xlfn.XLOOKUP(Tabla15[[#This Row],[cedula]],Tabla8[Numero Documento],Tabla8[Empleado])</f>
        <v>GERALDO PANIAGUA BRIOSO</v>
      </c>
      <c r="F664" s="56" t="str">
        <f>_xlfn.XLOOKUP(Tabla15[[#This Row],[cedula]],Tabla8[Numero Documento],Tabla8[Cargo])</f>
        <v>MAESTRO (A)</v>
      </c>
      <c r="G664" s="56" t="str">
        <f>_xlfn.XLOOKUP(Tabla15[[#This Row],[cedula]],Tabla8[Numero Documento],Tabla8[Lugar de Funciones])</f>
        <v>VICEMINISTERIO DE CREATIVIDAD Y FORMACION ARTISTICA</v>
      </c>
      <c r="H664" s="107" t="s">
        <v>11</v>
      </c>
      <c r="I664" s="78">
        <f>_xlfn.XLOOKUP(Tabla15[[#This Row],[cedula]],TCARRERA[CEDULA],TCARRERA[CATEGORIA DEL SERVIDOR],0)</f>
        <v>0</v>
      </c>
      <c r="J6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6" t="str">
        <f>IF(ISTEXT(Tabla15[[#This Row],[CARRERA]]),Tabla15[[#This Row],[CARRERA]],Tabla15[[#This Row],[STATUS_01]])</f>
        <v>FIJO</v>
      </c>
      <c r="L664" s="72">
        <v>10000</v>
      </c>
      <c r="M664" s="75">
        <v>0</v>
      </c>
      <c r="N664" s="72">
        <v>304</v>
      </c>
      <c r="O664" s="72">
        <v>287</v>
      </c>
      <c r="P664" s="33">
        <f>Tabla15[[#This Row],[sbruto]]-Tabla15[[#This Row],[ISR]]-Tabla15[[#This Row],[SFS]]-Tabla15[[#This Row],[AFP]]-Tabla15[[#This Row],[sneto]]</f>
        <v>25</v>
      </c>
      <c r="Q664" s="33">
        <v>9384</v>
      </c>
      <c r="R664" s="56" t="str">
        <f>_xlfn.XLOOKUP(Tabla15[[#This Row],[cedula]],Tabla8[Numero Documento],Tabla8[Gen])</f>
        <v>M</v>
      </c>
      <c r="S664" s="56" t="str">
        <f>_xlfn.XLOOKUP(Tabla15[[#This Row],[cedula]],Tabla8[Numero Documento],Tabla8[Lugar Funciones Codigo])</f>
        <v>01.83.02</v>
      </c>
      <c r="T664">
        <v>134</v>
      </c>
    </row>
    <row r="665" spans="1:20" hidden="1">
      <c r="A665" s="56" t="s">
        <v>2522</v>
      </c>
      <c r="B665" s="56" t="s">
        <v>1843</v>
      </c>
      <c r="C665" s="56" t="s">
        <v>2552</v>
      </c>
      <c r="D665" s="56" t="str">
        <f>Tabla15[[#This Row],[cedula]]&amp;Tabla15[[#This Row],[prog]]&amp;LEFT(Tabla15[[#This Row],[TIPO]],3)</f>
        <v>0930067702901FIJ</v>
      </c>
      <c r="E665" s="56" t="str">
        <f>_xlfn.XLOOKUP(Tabla15[[#This Row],[cedula]],Tabla8[Numero Documento],Tabla8[Empleado])</f>
        <v>GLORIS ARIANNY HERRERA RODRIGUEZ</v>
      </c>
      <c r="F665" s="56" t="str">
        <f>_xlfn.XLOOKUP(Tabla15[[#This Row],[cedula]],Tabla8[Numero Documento],Tabla8[Cargo])</f>
        <v>MAESTRO (A)</v>
      </c>
      <c r="G665" s="56" t="str">
        <f>_xlfn.XLOOKUP(Tabla15[[#This Row],[cedula]],Tabla8[Numero Documento],Tabla8[Lugar de Funciones])</f>
        <v>VICEMINISTERIO DE CREATIVIDAD Y FORMACION ARTISTICA</v>
      </c>
      <c r="H665" s="107" t="s">
        <v>11</v>
      </c>
      <c r="I665" s="78">
        <f>_xlfn.XLOOKUP(Tabla15[[#This Row],[cedula]],TCARRERA[CEDULA],TCARRERA[CATEGORIA DEL SERVIDOR],0)</f>
        <v>0</v>
      </c>
      <c r="J6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6" t="str">
        <f>IF(ISTEXT(Tabla15[[#This Row],[CARRERA]]),Tabla15[[#This Row],[CARRERA]],Tabla15[[#This Row],[STATUS_01]])</f>
        <v>FIJO</v>
      </c>
      <c r="L665" s="72">
        <v>10000</v>
      </c>
      <c r="M665" s="73">
        <v>0</v>
      </c>
      <c r="N665" s="72">
        <v>304</v>
      </c>
      <c r="O665" s="72">
        <v>287</v>
      </c>
      <c r="P665" s="33">
        <f>Tabla15[[#This Row],[sbruto]]-Tabla15[[#This Row],[ISR]]-Tabla15[[#This Row],[SFS]]-Tabla15[[#This Row],[AFP]]-Tabla15[[#This Row],[sneto]]</f>
        <v>25</v>
      </c>
      <c r="Q665" s="33">
        <v>9384</v>
      </c>
      <c r="R665" s="56" t="str">
        <f>_xlfn.XLOOKUP(Tabla15[[#This Row],[cedula]],Tabla8[Numero Documento],Tabla8[Gen])</f>
        <v>F</v>
      </c>
      <c r="S665" s="56" t="str">
        <f>_xlfn.XLOOKUP(Tabla15[[#This Row],[cedula]],Tabla8[Numero Documento],Tabla8[Lugar Funciones Codigo])</f>
        <v>01.83.02</v>
      </c>
      <c r="T665">
        <v>137</v>
      </c>
    </row>
    <row r="666" spans="1:20" hidden="1">
      <c r="A666" s="56" t="s">
        <v>2522</v>
      </c>
      <c r="B666" s="56" t="s">
        <v>1849</v>
      </c>
      <c r="C666" s="56" t="s">
        <v>2552</v>
      </c>
      <c r="D666" s="56" t="str">
        <f>Tabla15[[#This Row],[cedula]]&amp;Tabla15[[#This Row],[prog]]&amp;LEFT(Tabla15[[#This Row],[TIPO]],3)</f>
        <v>0010986868701FIJ</v>
      </c>
      <c r="E666" s="56" t="str">
        <f>_xlfn.XLOOKUP(Tabla15[[#This Row],[cedula]],Tabla8[Numero Documento],Tabla8[Empleado])</f>
        <v>HELEN ELIZABETH OZUNA CASTILLO</v>
      </c>
      <c r="F666" s="56" t="str">
        <f>_xlfn.XLOOKUP(Tabla15[[#This Row],[cedula]],Tabla8[Numero Documento],Tabla8[Cargo])</f>
        <v>GESTORA CULTURAL</v>
      </c>
      <c r="G666" s="56" t="str">
        <f>_xlfn.XLOOKUP(Tabla15[[#This Row],[cedula]],Tabla8[Numero Documento],Tabla8[Lugar de Funciones])</f>
        <v>VICEMINISTERIO DE CREATIVIDAD Y FORMACION ARTISTICA</v>
      </c>
      <c r="H666" s="107" t="s">
        <v>11</v>
      </c>
      <c r="I666" s="78">
        <f>_xlfn.XLOOKUP(Tabla15[[#This Row],[cedula]],TCARRERA[CEDULA],TCARRERA[CATEGORIA DEL SERVIDOR],0)</f>
        <v>0</v>
      </c>
      <c r="J6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6" t="str">
        <f>IF(ISTEXT(Tabla15[[#This Row],[CARRERA]]),Tabla15[[#This Row],[CARRERA]],Tabla15[[#This Row],[STATUS_01]])</f>
        <v>FIJO</v>
      </c>
      <c r="L666" s="72">
        <v>10000</v>
      </c>
      <c r="M666" s="76">
        <v>0</v>
      </c>
      <c r="N666" s="72">
        <v>304</v>
      </c>
      <c r="O666" s="72">
        <v>287</v>
      </c>
      <c r="P666" s="33">
        <f>Tabla15[[#This Row],[sbruto]]-Tabla15[[#This Row],[ISR]]-Tabla15[[#This Row],[SFS]]-Tabla15[[#This Row],[AFP]]-Tabla15[[#This Row],[sneto]]</f>
        <v>5568.3600000000006</v>
      </c>
      <c r="Q666" s="33">
        <v>3840.64</v>
      </c>
      <c r="R666" s="56" t="str">
        <f>_xlfn.XLOOKUP(Tabla15[[#This Row],[cedula]],Tabla8[Numero Documento],Tabla8[Gen])</f>
        <v>F</v>
      </c>
      <c r="S666" s="56" t="str">
        <f>_xlfn.XLOOKUP(Tabla15[[#This Row],[cedula]],Tabla8[Numero Documento],Tabla8[Lugar Funciones Codigo])</f>
        <v>01.83.02</v>
      </c>
      <c r="T666">
        <v>143</v>
      </c>
    </row>
    <row r="667" spans="1:20" hidden="1">
      <c r="A667" s="56" t="s">
        <v>2522</v>
      </c>
      <c r="B667" s="56" t="s">
        <v>1884</v>
      </c>
      <c r="C667" s="56" t="s">
        <v>2552</v>
      </c>
      <c r="D667" s="56" t="str">
        <f>Tabla15[[#This Row],[cedula]]&amp;Tabla15[[#This Row],[prog]]&amp;LEFT(Tabla15[[#This Row],[TIPO]],3)</f>
        <v>0011677331801FIJ</v>
      </c>
      <c r="E667" s="56" t="str">
        <f>_xlfn.XLOOKUP(Tabla15[[#This Row],[cedula]],Tabla8[Numero Documento],Tabla8[Empleado])</f>
        <v>KATHERINE JOHANNA GUTIERREZ FIGUEREO</v>
      </c>
      <c r="F667" s="56" t="str">
        <f>_xlfn.XLOOKUP(Tabla15[[#This Row],[cedula]],Tabla8[Numero Documento],Tabla8[Cargo])</f>
        <v>MAESTRO (A)</v>
      </c>
      <c r="G667" s="56" t="str">
        <f>_xlfn.XLOOKUP(Tabla15[[#This Row],[cedula]],Tabla8[Numero Documento],Tabla8[Lugar de Funciones])</f>
        <v>VICEMINISTERIO DE CREATIVIDAD Y FORMACION ARTISTICA</v>
      </c>
      <c r="H667" s="107" t="s">
        <v>11</v>
      </c>
      <c r="I667" s="78">
        <f>_xlfn.XLOOKUP(Tabla15[[#This Row],[cedula]],TCARRERA[CEDULA],TCARRERA[CATEGORIA DEL SERVIDOR],0)</f>
        <v>0</v>
      </c>
      <c r="J6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6" t="str">
        <f>IF(ISTEXT(Tabla15[[#This Row],[CARRERA]]),Tabla15[[#This Row],[CARRERA]],Tabla15[[#This Row],[STATUS_01]])</f>
        <v>FIJO</v>
      </c>
      <c r="L667" s="72">
        <v>10000</v>
      </c>
      <c r="M667" s="73">
        <v>0</v>
      </c>
      <c r="N667" s="72">
        <v>304</v>
      </c>
      <c r="O667" s="72">
        <v>287</v>
      </c>
      <c r="P667" s="33">
        <f>Tabla15[[#This Row],[sbruto]]-Tabla15[[#This Row],[ISR]]-Tabla15[[#This Row],[SFS]]-Tabla15[[#This Row],[AFP]]-Tabla15[[#This Row],[sneto]]</f>
        <v>25</v>
      </c>
      <c r="Q667" s="33">
        <v>9384</v>
      </c>
      <c r="R667" s="56" t="str">
        <f>_xlfn.XLOOKUP(Tabla15[[#This Row],[cedula]],Tabla8[Numero Documento],Tabla8[Gen])</f>
        <v>F</v>
      </c>
      <c r="S667" s="56" t="str">
        <f>_xlfn.XLOOKUP(Tabla15[[#This Row],[cedula]],Tabla8[Numero Documento],Tabla8[Lugar Funciones Codigo])</f>
        <v>01.83.02</v>
      </c>
      <c r="T667">
        <v>195</v>
      </c>
    </row>
    <row r="668" spans="1:20" hidden="1">
      <c r="A668" s="56" t="s">
        <v>2522</v>
      </c>
      <c r="B668" s="56" t="s">
        <v>1890</v>
      </c>
      <c r="C668" s="56" t="s">
        <v>2552</v>
      </c>
      <c r="D668" s="56" t="str">
        <f>Tabla15[[#This Row],[cedula]]&amp;Tabla15[[#This Row],[prog]]&amp;LEFT(Tabla15[[#This Row],[TIPO]],3)</f>
        <v>2250010067601FIJ</v>
      </c>
      <c r="E668" s="56" t="str">
        <f>_xlfn.XLOOKUP(Tabla15[[#This Row],[cedula]],Tabla8[Numero Documento],Tabla8[Empleado])</f>
        <v>LENIN ALEXANDER PERALTA PEREZ</v>
      </c>
      <c r="F668" s="56" t="str">
        <f>_xlfn.XLOOKUP(Tabla15[[#This Row],[cedula]],Tabla8[Numero Documento],Tabla8[Cargo])</f>
        <v>PROFESOR (A)</v>
      </c>
      <c r="G668" s="56" t="str">
        <f>_xlfn.XLOOKUP(Tabla15[[#This Row],[cedula]],Tabla8[Numero Documento],Tabla8[Lugar de Funciones])</f>
        <v>VICEMINISTERIO DE CREATIVIDAD Y FORMACION ARTISTICA</v>
      </c>
      <c r="H668" s="107" t="s">
        <v>11</v>
      </c>
      <c r="I668" s="78">
        <f>_xlfn.XLOOKUP(Tabla15[[#This Row],[cedula]],TCARRERA[CEDULA],TCARRERA[CATEGORIA DEL SERVIDOR],0)</f>
        <v>0</v>
      </c>
      <c r="J6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6" t="str">
        <f>IF(ISTEXT(Tabla15[[#This Row],[CARRERA]]),Tabla15[[#This Row],[CARRERA]],Tabla15[[#This Row],[STATUS_01]])</f>
        <v>FIJO</v>
      </c>
      <c r="L668" s="72">
        <v>10000</v>
      </c>
      <c r="M668" s="76">
        <v>0</v>
      </c>
      <c r="N668" s="72">
        <v>304</v>
      </c>
      <c r="O668" s="72">
        <v>287</v>
      </c>
      <c r="P668" s="33">
        <f>Tabla15[[#This Row],[sbruto]]-Tabla15[[#This Row],[ISR]]-Tabla15[[#This Row],[SFS]]-Tabla15[[#This Row],[AFP]]-Tabla15[[#This Row],[sneto]]</f>
        <v>25</v>
      </c>
      <c r="Q668" s="33">
        <v>9384</v>
      </c>
      <c r="R668" s="56" t="str">
        <f>_xlfn.XLOOKUP(Tabla15[[#This Row],[cedula]],Tabla8[Numero Documento],Tabla8[Gen])</f>
        <v>M</v>
      </c>
      <c r="S668" s="56" t="str">
        <f>_xlfn.XLOOKUP(Tabla15[[#This Row],[cedula]],Tabla8[Numero Documento],Tabla8[Lugar Funciones Codigo])</f>
        <v>01.83.02</v>
      </c>
      <c r="T668">
        <v>206</v>
      </c>
    </row>
    <row r="669" spans="1:20" hidden="1">
      <c r="A669" s="56" t="s">
        <v>2522</v>
      </c>
      <c r="B669" s="56" t="s">
        <v>1899</v>
      </c>
      <c r="C669" s="56" t="s">
        <v>2552</v>
      </c>
      <c r="D669" s="56" t="str">
        <f>Tabla15[[#This Row],[cedula]]&amp;Tabla15[[#This Row],[prog]]&amp;LEFT(Tabla15[[#This Row],[TIPO]],3)</f>
        <v>0540087354201FIJ</v>
      </c>
      <c r="E669" s="56" t="str">
        <f>_xlfn.XLOOKUP(Tabla15[[#This Row],[cedula]],Tabla8[Numero Documento],Tabla8[Empleado])</f>
        <v>LUIS ESTEBAN ARIAS</v>
      </c>
      <c r="F669" s="56" t="str">
        <f>_xlfn.XLOOKUP(Tabla15[[#This Row],[cedula]],Tabla8[Numero Documento],Tabla8[Cargo])</f>
        <v>PROFESOR DE MUSICA</v>
      </c>
      <c r="G669" s="56" t="str">
        <f>_xlfn.XLOOKUP(Tabla15[[#This Row],[cedula]],Tabla8[Numero Documento],Tabla8[Lugar de Funciones])</f>
        <v>VICEMINISTERIO DE CREATIVIDAD Y FORMACION ARTISTICA</v>
      </c>
      <c r="H669" s="107" t="s">
        <v>11</v>
      </c>
      <c r="I669" s="78">
        <f>_xlfn.XLOOKUP(Tabla15[[#This Row],[cedula]],TCARRERA[CEDULA],TCARRERA[CATEGORIA DEL SERVIDOR],0)</f>
        <v>0</v>
      </c>
      <c r="J6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6" t="str">
        <f>IF(ISTEXT(Tabla15[[#This Row],[CARRERA]]),Tabla15[[#This Row],[CARRERA]],Tabla15[[#This Row],[STATUS_01]])</f>
        <v>FIJO</v>
      </c>
      <c r="L669" s="72">
        <v>10000</v>
      </c>
      <c r="M669" s="75">
        <v>0</v>
      </c>
      <c r="N669" s="75">
        <v>304</v>
      </c>
      <c r="O669" s="75">
        <v>287</v>
      </c>
      <c r="P669" s="33">
        <f>Tabla15[[#This Row],[sbruto]]-Tabla15[[#This Row],[ISR]]-Tabla15[[#This Row],[SFS]]-Tabla15[[#This Row],[AFP]]-Tabla15[[#This Row],[sneto]]</f>
        <v>1602.4499999999998</v>
      </c>
      <c r="Q669" s="33">
        <v>7806.55</v>
      </c>
      <c r="R669" s="56" t="str">
        <f>_xlfn.XLOOKUP(Tabla15[[#This Row],[cedula]],Tabla8[Numero Documento],Tabla8[Gen])</f>
        <v>M</v>
      </c>
      <c r="S669" s="56" t="str">
        <f>_xlfn.XLOOKUP(Tabla15[[#This Row],[cedula]],Tabla8[Numero Documento],Tabla8[Lugar Funciones Codigo])</f>
        <v>01.83.02</v>
      </c>
      <c r="T669">
        <v>224</v>
      </c>
    </row>
    <row r="670" spans="1:20" hidden="1">
      <c r="A670" s="56" t="s">
        <v>2522</v>
      </c>
      <c r="B670" s="56" t="s">
        <v>1919</v>
      </c>
      <c r="C670" s="56" t="s">
        <v>2552</v>
      </c>
      <c r="D670" s="56" t="str">
        <f>Tabla15[[#This Row],[cedula]]&amp;Tabla15[[#This Row],[prog]]&amp;LEFT(Tabla15[[#This Row],[TIPO]],3)</f>
        <v>0010909919201FIJ</v>
      </c>
      <c r="E670" s="56" t="str">
        <f>_xlfn.XLOOKUP(Tabla15[[#This Row],[cedula]],Tabla8[Numero Documento],Tabla8[Empleado])</f>
        <v>MIGUEL ANGEL PADUA</v>
      </c>
      <c r="F670" s="56" t="str">
        <f>_xlfn.XLOOKUP(Tabla15[[#This Row],[cedula]],Tabla8[Numero Documento],Tabla8[Cargo])</f>
        <v>MAESTRO (A)</v>
      </c>
      <c r="G670" s="56" t="str">
        <f>_xlfn.XLOOKUP(Tabla15[[#This Row],[cedula]],Tabla8[Numero Documento],Tabla8[Lugar de Funciones])</f>
        <v>VICEMINISTERIO DE CREATIVIDAD Y FORMACION ARTISTICA</v>
      </c>
      <c r="H670" s="107" t="s">
        <v>11</v>
      </c>
      <c r="I670" s="78">
        <f>_xlfn.XLOOKUP(Tabla15[[#This Row],[cedula]],TCARRERA[CEDULA],TCARRERA[CATEGORIA DEL SERVIDOR],0)</f>
        <v>0</v>
      </c>
      <c r="J6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6" t="str">
        <f>IF(ISTEXT(Tabla15[[#This Row],[CARRERA]]),Tabla15[[#This Row],[CARRERA]],Tabla15[[#This Row],[STATUS_01]])</f>
        <v>FIJO</v>
      </c>
      <c r="L670" s="72">
        <v>10000</v>
      </c>
      <c r="M670" s="73">
        <v>1411.35</v>
      </c>
      <c r="N670" s="72">
        <v>304</v>
      </c>
      <c r="O670" s="72">
        <v>287</v>
      </c>
      <c r="P670" s="33">
        <f>Tabla15[[#This Row],[sbruto]]-Tabla15[[#This Row],[ISR]]-Tabla15[[#This Row],[SFS]]-Tabla15[[#This Row],[AFP]]-Tabla15[[#This Row],[sneto]]</f>
        <v>7897.65</v>
      </c>
      <c r="Q670" s="33">
        <v>100</v>
      </c>
      <c r="R670" s="56" t="str">
        <f>_xlfn.XLOOKUP(Tabla15[[#This Row],[cedula]],Tabla8[Numero Documento],Tabla8[Gen])</f>
        <v>M</v>
      </c>
      <c r="S670" s="56" t="str">
        <f>_xlfn.XLOOKUP(Tabla15[[#This Row],[cedula]],Tabla8[Numero Documento],Tabla8[Lugar Funciones Codigo])</f>
        <v>01.83.02</v>
      </c>
      <c r="T670">
        <v>259</v>
      </c>
    </row>
    <row r="671" spans="1:20" hidden="1">
      <c r="A671" s="56" t="s">
        <v>2522</v>
      </c>
      <c r="B671" s="56" t="s">
        <v>2528</v>
      </c>
      <c r="C671" s="56" t="s">
        <v>2552</v>
      </c>
      <c r="D671" s="56" t="str">
        <f>Tabla15[[#This Row],[cedula]]&amp;Tabla15[[#This Row],[prog]]&amp;LEFT(Tabla15[[#This Row],[TIPO]],3)</f>
        <v>0010706831401FIJ</v>
      </c>
      <c r="E671" s="56" t="str">
        <f>_xlfn.XLOOKUP(Tabla15[[#This Row],[cedula]],Tabla8[Numero Documento],Tabla8[Empleado])</f>
        <v>NELSON GOMEZ PEREZ</v>
      </c>
      <c r="F671" s="56" t="str">
        <f>_xlfn.XLOOKUP(Tabla15[[#This Row],[cedula]],Tabla8[Numero Documento],Tabla8[Cargo])</f>
        <v>MENSAJERO EXTERNO</v>
      </c>
      <c r="G671" s="56" t="str">
        <f>_xlfn.XLOOKUP(Tabla15[[#This Row],[cedula]],Tabla8[Numero Documento],Tabla8[Lugar de Funciones])</f>
        <v>VICEMINISTERIO DE CREATIVIDAD Y FORMACION ARTISTICA</v>
      </c>
      <c r="H671" s="107" t="s">
        <v>11</v>
      </c>
      <c r="I671" s="78">
        <f>_xlfn.XLOOKUP(Tabla15[[#This Row],[cedula]],TCARRERA[CEDULA],TCARRERA[CATEGORIA DEL SERVIDOR],0)</f>
        <v>0</v>
      </c>
      <c r="J6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6" t="str">
        <f>IF(ISTEXT(Tabla15[[#This Row],[CARRERA]]),Tabla15[[#This Row],[CARRERA]],Tabla15[[#This Row],[STATUS_01]])</f>
        <v>ESTATUTO SIMPLIFICADO</v>
      </c>
      <c r="L671" s="72">
        <v>10000</v>
      </c>
      <c r="M671" s="74">
        <v>0</v>
      </c>
      <c r="N671" s="72">
        <v>304</v>
      </c>
      <c r="O671" s="72">
        <v>287</v>
      </c>
      <c r="P671" s="33">
        <f>Tabla15[[#This Row],[sbruto]]-Tabla15[[#This Row],[ISR]]-Tabla15[[#This Row],[SFS]]-Tabla15[[#This Row],[AFP]]-Tabla15[[#This Row],[sneto]]</f>
        <v>25</v>
      </c>
      <c r="Q671" s="33">
        <v>9384</v>
      </c>
      <c r="R671" s="56" t="str">
        <f>_xlfn.XLOOKUP(Tabla15[[#This Row],[cedula]],Tabla8[Numero Documento],Tabla8[Gen])</f>
        <v>M</v>
      </c>
      <c r="S671" s="56" t="str">
        <f>_xlfn.XLOOKUP(Tabla15[[#This Row],[cedula]],Tabla8[Numero Documento],Tabla8[Lugar Funciones Codigo])</f>
        <v>01.83.02</v>
      </c>
      <c r="T671">
        <v>275</v>
      </c>
    </row>
    <row r="672" spans="1:20" hidden="1">
      <c r="A672" s="56" t="s">
        <v>2521</v>
      </c>
      <c r="B672" s="56" t="s">
        <v>2760</v>
      </c>
      <c r="C672" s="56" t="s">
        <v>2552</v>
      </c>
      <c r="D672" s="56" t="str">
        <f>Tabla15[[#This Row],[cedula]]&amp;Tabla15[[#This Row],[prog]]&amp;LEFT(Tabla15[[#This Row],[TIPO]],3)</f>
        <v>4023616928601TEM</v>
      </c>
      <c r="E672" s="56" t="str">
        <f>_xlfn.XLOOKUP(Tabla15[[#This Row],[cedula]],Tabla8[Numero Documento],Tabla8[Empleado])</f>
        <v>PAMELA MARIA JIMENEZ ALVAREZ</v>
      </c>
      <c r="F672" s="56" t="str">
        <f>_xlfn.XLOOKUP(Tabla15[[#This Row],[cedula]],Tabla8[Numero Documento],Tabla8[Cargo])</f>
        <v>MAESTRO (A)</v>
      </c>
      <c r="G672" s="56" t="str">
        <f>_xlfn.XLOOKUP(Tabla15[[#This Row],[cedula]],Tabla8[Numero Documento],Tabla8[Lugar de Funciones])</f>
        <v>VICEMINISTERIO DE CREATIVIDAD Y FORMACION ARTISTICA</v>
      </c>
      <c r="H672" s="107" t="s">
        <v>2743</v>
      </c>
      <c r="I672" s="78">
        <f>_xlfn.XLOOKUP(Tabla15[[#This Row],[cedula]],TCARRERA[CEDULA],TCARRERA[CATEGORIA DEL SERVIDOR],0)</f>
        <v>0</v>
      </c>
      <c r="J67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72" s="56" t="str">
        <f>IF(ISTEXT(Tabla15[[#This Row],[CARRERA]]),Tabla15[[#This Row],[CARRERA]],Tabla15[[#This Row],[STATUS_01]])</f>
        <v>TEMPORALES</v>
      </c>
      <c r="L672" s="72">
        <v>10000</v>
      </c>
      <c r="M672" s="76">
        <v>0</v>
      </c>
      <c r="N672" s="72">
        <v>304</v>
      </c>
      <c r="O672" s="72">
        <v>287</v>
      </c>
      <c r="P672" s="33">
        <f>Tabla15[[#This Row],[sbruto]]-Tabla15[[#This Row],[ISR]]-Tabla15[[#This Row],[SFS]]-Tabla15[[#This Row],[AFP]]-Tabla15[[#This Row],[sneto]]</f>
        <v>25</v>
      </c>
      <c r="Q672" s="33">
        <v>9384</v>
      </c>
      <c r="R672" s="56" t="str">
        <f>_xlfn.XLOOKUP(Tabla15[[#This Row],[cedula]],Tabla8[Numero Documento],Tabla8[Gen])</f>
        <v>F</v>
      </c>
      <c r="S672" s="56" t="str">
        <f>_xlfn.XLOOKUP(Tabla15[[#This Row],[cedula]],Tabla8[Numero Documento],Tabla8[Lugar Funciones Codigo])</f>
        <v>01.83.02</v>
      </c>
      <c r="T672">
        <v>967</v>
      </c>
    </row>
    <row r="673" spans="1:20" hidden="1">
      <c r="A673" s="56" t="s">
        <v>2522</v>
      </c>
      <c r="B673" s="56" t="s">
        <v>1940</v>
      </c>
      <c r="C673" s="56" t="s">
        <v>2552</v>
      </c>
      <c r="D673" s="56" t="str">
        <f>Tabla15[[#This Row],[cedula]]&amp;Tabla15[[#This Row],[prog]]&amp;LEFT(Tabla15[[#This Row],[TIPO]],3)</f>
        <v>0230076965601FIJ</v>
      </c>
      <c r="E673" s="56" t="str">
        <f>_xlfn.XLOOKUP(Tabla15[[#This Row],[cedula]],Tabla8[Numero Documento],Tabla8[Empleado])</f>
        <v>PEDRO LAKE</v>
      </c>
      <c r="F673" s="56" t="str">
        <f>_xlfn.XLOOKUP(Tabla15[[#This Row],[cedula]],Tabla8[Numero Documento],Tabla8[Cargo])</f>
        <v>PROFESOR DE MUSICA</v>
      </c>
      <c r="G673" s="56" t="str">
        <f>_xlfn.XLOOKUP(Tabla15[[#This Row],[cedula]],Tabla8[Numero Documento],Tabla8[Lugar de Funciones])</f>
        <v>VICEMINISTERIO DE CREATIVIDAD Y FORMACION ARTISTICA</v>
      </c>
      <c r="H673" s="107" t="s">
        <v>11</v>
      </c>
      <c r="I673" s="78">
        <f>_xlfn.XLOOKUP(Tabla15[[#This Row],[cedula]],TCARRERA[CEDULA],TCARRERA[CATEGORIA DEL SERVIDOR],0)</f>
        <v>0</v>
      </c>
      <c r="J6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6" t="str">
        <f>IF(ISTEXT(Tabla15[[#This Row],[CARRERA]]),Tabla15[[#This Row],[CARRERA]],Tabla15[[#This Row],[STATUS_01]])</f>
        <v>FIJO</v>
      </c>
      <c r="L673" s="72">
        <v>10000</v>
      </c>
      <c r="M673" s="76">
        <v>0</v>
      </c>
      <c r="N673" s="72">
        <v>304</v>
      </c>
      <c r="O673" s="72">
        <v>287</v>
      </c>
      <c r="P673" s="33">
        <f>Tabla15[[#This Row],[sbruto]]-Tabla15[[#This Row],[ISR]]-Tabla15[[#This Row],[SFS]]-Tabla15[[#This Row],[AFP]]-Tabla15[[#This Row],[sneto]]</f>
        <v>25</v>
      </c>
      <c r="Q673" s="33">
        <v>9384</v>
      </c>
      <c r="R673" s="56" t="str">
        <f>_xlfn.XLOOKUP(Tabla15[[#This Row],[cedula]],Tabla8[Numero Documento],Tabla8[Gen])</f>
        <v>M</v>
      </c>
      <c r="S673" s="56" t="str">
        <f>_xlfn.XLOOKUP(Tabla15[[#This Row],[cedula]],Tabla8[Numero Documento],Tabla8[Lugar Funciones Codigo])</f>
        <v>01.83.02</v>
      </c>
      <c r="T673">
        <v>296</v>
      </c>
    </row>
    <row r="674" spans="1:20" hidden="1">
      <c r="A674" s="56" t="s">
        <v>2522</v>
      </c>
      <c r="B674" s="56" t="s">
        <v>1961</v>
      </c>
      <c r="C674" s="56" t="s">
        <v>2552</v>
      </c>
      <c r="D674" s="56" t="str">
        <f>Tabla15[[#This Row],[cedula]]&amp;Tabla15[[#This Row],[prog]]&amp;LEFT(Tabla15[[#This Row],[TIPO]],3)</f>
        <v>0930064050601FIJ</v>
      </c>
      <c r="E674" s="56" t="str">
        <f>_xlfn.XLOOKUP(Tabla15[[#This Row],[cedula]],Tabla8[Numero Documento],Tabla8[Empleado])</f>
        <v>RAYSER RAFAELINA CAMPUSANO ROSARIO</v>
      </c>
      <c r="F674" s="56" t="str">
        <f>_xlfn.XLOOKUP(Tabla15[[#This Row],[cedula]],Tabla8[Numero Documento],Tabla8[Cargo])</f>
        <v>PROFESOR (A)</v>
      </c>
      <c r="G674" s="56" t="str">
        <f>_xlfn.XLOOKUP(Tabla15[[#This Row],[cedula]],Tabla8[Numero Documento],Tabla8[Lugar de Funciones])</f>
        <v>VICEMINISTERIO DE CREATIVIDAD Y FORMACION ARTISTICA</v>
      </c>
      <c r="H674" s="107" t="s">
        <v>11</v>
      </c>
      <c r="I674" s="78">
        <f>_xlfn.XLOOKUP(Tabla15[[#This Row],[cedula]],TCARRERA[CEDULA],TCARRERA[CATEGORIA DEL SERVIDOR],0)</f>
        <v>0</v>
      </c>
      <c r="J6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6" t="str">
        <f>IF(ISTEXT(Tabla15[[#This Row],[CARRERA]]),Tabla15[[#This Row],[CARRERA]],Tabla15[[#This Row],[STATUS_01]])</f>
        <v>FIJO</v>
      </c>
      <c r="L674" s="72">
        <v>10000</v>
      </c>
      <c r="M674" s="76">
        <v>0</v>
      </c>
      <c r="N674" s="72">
        <v>304</v>
      </c>
      <c r="O674" s="72">
        <v>287</v>
      </c>
      <c r="P674" s="33">
        <f>Tabla15[[#This Row],[sbruto]]-Tabla15[[#This Row],[ISR]]-Tabla15[[#This Row],[SFS]]-Tabla15[[#This Row],[AFP]]-Tabla15[[#This Row],[sneto]]</f>
        <v>25</v>
      </c>
      <c r="Q674" s="33">
        <v>9384</v>
      </c>
      <c r="R674" s="56" t="str">
        <f>_xlfn.XLOOKUP(Tabla15[[#This Row],[cedula]],Tabla8[Numero Documento],Tabla8[Gen])</f>
        <v>M</v>
      </c>
      <c r="S674" s="56" t="str">
        <f>_xlfn.XLOOKUP(Tabla15[[#This Row],[cedula]],Tabla8[Numero Documento],Tabla8[Lugar Funciones Codigo])</f>
        <v>01.83.02</v>
      </c>
      <c r="T674">
        <v>319</v>
      </c>
    </row>
    <row r="675" spans="1:20" hidden="1">
      <c r="A675" s="56" t="s">
        <v>2522</v>
      </c>
      <c r="B675" s="56" t="s">
        <v>1966</v>
      </c>
      <c r="C675" s="56" t="s">
        <v>2552</v>
      </c>
      <c r="D675" s="56" t="str">
        <f>Tabla15[[#This Row],[cedula]]&amp;Tabla15[[#This Row],[prog]]&amp;LEFT(Tabla15[[#This Row],[TIPO]],3)</f>
        <v>0010683397301FIJ</v>
      </c>
      <c r="E675" s="56" t="str">
        <f>_xlfn.XLOOKUP(Tabla15[[#This Row],[cedula]],Tabla8[Numero Documento],Tabla8[Empleado])</f>
        <v>ROSA AMELIA PERALTA PEREZ</v>
      </c>
      <c r="F675" s="56" t="str">
        <f>_xlfn.XLOOKUP(Tabla15[[#This Row],[cedula]],Tabla8[Numero Documento],Tabla8[Cargo])</f>
        <v>MAESTRO (A)</v>
      </c>
      <c r="G675" s="56" t="str">
        <f>_xlfn.XLOOKUP(Tabla15[[#This Row],[cedula]],Tabla8[Numero Documento],Tabla8[Lugar de Funciones])</f>
        <v>VICEMINISTERIO DE CREATIVIDAD Y FORMACION ARTISTICA</v>
      </c>
      <c r="H675" s="107" t="s">
        <v>11</v>
      </c>
      <c r="I675" s="78">
        <f>_xlfn.XLOOKUP(Tabla15[[#This Row],[cedula]],TCARRERA[CEDULA],TCARRERA[CATEGORIA DEL SERVIDOR],0)</f>
        <v>0</v>
      </c>
      <c r="J67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6" t="str">
        <f>IF(ISTEXT(Tabla15[[#This Row],[CARRERA]]),Tabla15[[#This Row],[CARRERA]],Tabla15[[#This Row],[STATUS_01]])</f>
        <v>FIJO</v>
      </c>
      <c r="L675" s="72">
        <v>10000</v>
      </c>
      <c r="M675" s="76">
        <v>0</v>
      </c>
      <c r="N675" s="72">
        <v>304</v>
      </c>
      <c r="O675" s="72">
        <v>287</v>
      </c>
      <c r="P675" s="33">
        <f>Tabla15[[#This Row],[sbruto]]-Tabla15[[#This Row],[ISR]]-Tabla15[[#This Row],[SFS]]-Tabla15[[#This Row],[AFP]]-Tabla15[[#This Row],[sneto]]</f>
        <v>25</v>
      </c>
      <c r="Q675" s="33">
        <v>9384</v>
      </c>
      <c r="R675" s="56" t="str">
        <f>_xlfn.XLOOKUP(Tabla15[[#This Row],[cedula]],Tabla8[Numero Documento],Tabla8[Gen])</f>
        <v>F</v>
      </c>
      <c r="S675" s="56" t="str">
        <f>_xlfn.XLOOKUP(Tabla15[[#This Row],[cedula]],Tabla8[Numero Documento],Tabla8[Lugar Funciones Codigo])</f>
        <v>01.83.02</v>
      </c>
      <c r="T675">
        <v>323</v>
      </c>
    </row>
    <row r="676" spans="1:20" hidden="1">
      <c r="A676" s="56" t="s">
        <v>2521</v>
      </c>
      <c r="B676" s="56" t="s">
        <v>2380</v>
      </c>
      <c r="C676" s="56" t="s">
        <v>2552</v>
      </c>
      <c r="D676" s="56" t="str">
        <f>Tabla15[[#This Row],[cedula]]&amp;Tabla15[[#This Row],[prog]]&amp;LEFT(Tabla15[[#This Row],[TIPO]],3)</f>
        <v>4021268572701TEM</v>
      </c>
      <c r="E676" s="56" t="str">
        <f>_xlfn.XLOOKUP(Tabla15[[#This Row],[cedula]],Tabla8[Numero Documento],Tabla8[Empleado])</f>
        <v>VICTOR ARIEL BLANCO BLANCO</v>
      </c>
      <c r="F676" s="56" t="str">
        <f>_xlfn.XLOOKUP(Tabla15[[#This Row],[cedula]],Tabla8[Numero Documento],Tabla8[Cargo])</f>
        <v>MAESTRO DE ARTESANIA</v>
      </c>
      <c r="G676" s="56" t="str">
        <f>_xlfn.XLOOKUP(Tabla15[[#This Row],[cedula]],Tabla8[Numero Documento],Tabla8[Lugar de Funciones])</f>
        <v>VICEMINISTERIO DE CREATIVIDAD Y FORMACION ARTISTICA</v>
      </c>
      <c r="H676" s="107" t="s">
        <v>2743</v>
      </c>
      <c r="I676" s="78">
        <f>_xlfn.XLOOKUP(Tabla15[[#This Row],[cedula]],TCARRERA[CEDULA],TCARRERA[CATEGORIA DEL SERVIDOR],0)</f>
        <v>0</v>
      </c>
      <c r="J6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6" t="str">
        <f>IF(ISTEXT(Tabla15[[#This Row],[CARRERA]]),Tabla15[[#This Row],[CARRERA]],Tabla15[[#This Row],[STATUS_01]])</f>
        <v>ESTATUTO SIMPLIFICADO</v>
      </c>
      <c r="L676" s="72">
        <v>10000</v>
      </c>
      <c r="M676" s="73">
        <v>0</v>
      </c>
      <c r="N676" s="72">
        <v>304</v>
      </c>
      <c r="O676" s="72">
        <v>287</v>
      </c>
      <c r="P676" s="33">
        <f>Tabla15[[#This Row],[sbruto]]-Tabla15[[#This Row],[ISR]]-Tabla15[[#This Row],[SFS]]-Tabla15[[#This Row],[AFP]]-Tabla15[[#This Row],[sneto]]</f>
        <v>25</v>
      </c>
      <c r="Q676" s="33">
        <v>9384</v>
      </c>
      <c r="R676" s="56" t="str">
        <f>_xlfn.XLOOKUP(Tabla15[[#This Row],[cedula]],Tabla8[Numero Documento],Tabla8[Gen])</f>
        <v>M</v>
      </c>
      <c r="S676" s="56" t="str">
        <f>_xlfn.XLOOKUP(Tabla15[[#This Row],[cedula]],Tabla8[Numero Documento],Tabla8[Lugar Funciones Codigo])</f>
        <v>01.83.02</v>
      </c>
      <c r="T676">
        <v>1019</v>
      </c>
    </row>
    <row r="677" spans="1:20" hidden="1">
      <c r="A677" s="56" t="s">
        <v>2522</v>
      </c>
      <c r="B677" s="56" t="s">
        <v>2002</v>
      </c>
      <c r="C677" s="56" t="s">
        <v>2552</v>
      </c>
      <c r="D677" s="56" t="str">
        <f>Tabla15[[#This Row],[cedula]]&amp;Tabla15[[#This Row],[prog]]&amp;LEFT(Tabla15[[#This Row],[TIPO]],3)</f>
        <v>0010482378601FIJ</v>
      </c>
      <c r="E677" s="56" t="str">
        <f>_xlfn.XLOOKUP(Tabla15[[#This Row],[cedula]],Tabla8[Numero Documento],Tabla8[Empleado])</f>
        <v>YOLANDA IVELISSE A UREÑA ZORRILLA</v>
      </c>
      <c r="F677" s="56" t="str">
        <f>_xlfn.XLOOKUP(Tabla15[[#This Row],[cedula]],Tabla8[Numero Documento],Tabla8[Cargo])</f>
        <v>MAESTRO (A)</v>
      </c>
      <c r="G677" s="56" t="str">
        <f>_xlfn.XLOOKUP(Tabla15[[#This Row],[cedula]],Tabla8[Numero Documento],Tabla8[Lugar de Funciones])</f>
        <v>VICEMINISTERIO DE CREATIVIDAD Y FORMACION ARTISTICA</v>
      </c>
      <c r="H677" s="107" t="s">
        <v>11</v>
      </c>
      <c r="I677" s="78">
        <f>_xlfn.XLOOKUP(Tabla15[[#This Row],[cedula]],TCARRERA[CEDULA],TCARRERA[CATEGORIA DEL SERVIDOR],0)</f>
        <v>0</v>
      </c>
      <c r="J6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6" t="str">
        <f>IF(ISTEXT(Tabla15[[#This Row],[CARRERA]]),Tabla15[[#This Row],[CARRERA]],Tabla15[[#This Row],[STATUS_01]])</f>
        <v>FIJO</v>
      </c>
      <c r="L677" s="72">
        <v>10000</v>
      </c>
      <c r="M677" s="73">
        <v>0</v>
      </c>
      <c r="N677" s="72">
        <v>304</v>
      </c>
      <c r="O677" s="72">
        <v>287</v>
      </c>
      <c r="P677" s="33">
        <f>Tabla15[[#This Row],[sbruto]]-Tabla15[[#This Row],[ISR]]-Tabla15[[#This Row],[SFS]]-Tabla15[[#This Row],[AFP]]-Tabla15[[#This Row],[sneto]]</f>
        <v>25</v>
      </c>
      <c r="Q677" s="33">
        <v>9384</v>
      </c>
      <c r="R677" s="56" t="str">
        <f>_xlfn.XLOOKUP(Tabla15[[#This Row],[cedula]],Tabla8[Numero Documento],Tabla8[Gen])</f>
        <v>F</v>
      </c>
      <c r="S677" s="56" t="str">
        <f>_xlfn.XLOOKUP(Tabla15[[#This Row],[cedula]],Tabla8[Numero Documento],Tabla8[Lugar Funciones Codigo])</f>
        <v>01.83.02</v>
      </c>
      <c r="T677">
        <v>378</v>
      </c>
    </row>
    <row r="678" spans="1:20" hidden="1">
      <c r="A678" s="56" t="s">
        <v>5606</v>
      </c>
      <c r="B678" s="56" t="s">
        <v>1846</v>
      </c>
      <c r="C678" s="56" t="s">
        <v>2552</v>
      </c>
      <c r="D678" s="56" t="str">
        <f>Tabla15[[#This Row],[cedula]]&amp;Tabla15[[#This Row],[prog]]&amp;LEFT(Tabla15[[#This Row],[TIPO]],3)</f>
        <v>0010824141501PRI</v>
      </c>
      <c r="E678" s="56" t="str">
        <f>_xlfn.XLOOKUP(Tabla15[[#This Row],[cedula]],Tabla8[Numero Documento],Tabla8[Empleado])</f>
        <v>GUILLERMO ALEXANDRO BELEN NINA</v>
      </c>
      <c r="F678" s="56" t="str">
        <f>_xlfn.XLOOKUP(Tabla15[[#This Row],[cedula]],Tabla8[Numero Documento],Tabla8[Cargo])</f>
        <v>AUXILIAR OFICINA</v>
      </c>
      <c r="G678" s="56" t="str">
        <f>_xlfn.XLOOKUP(Tabla15[[#This Row],[cedula]],Tabla8[Numero Documento],Tabla8[Lugar de Funciones])</f>
        <v>VICEMINISTERIO DE CREATIVIDAD Y FORMACION ARTISTICA</v>
      </c>
      <c r="H678" s="107" t="s">
        <v>5607</v>
      </c>
      <c r="I678" s="78">
        <f>_xlfn.XLOOKUP(Tabla15[[#This Row],[cedula]],TCARRERA[CEDULA],TCARRERA[CATEGORIA DEL SERVIDOR],0)</f>
        <v>0</v>
      </c>
      <c r="J678" s="5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78" s="56" t="str">
        <f>IF(ISTEXT(Tabla15[[#This Row],[CARRERA]]),Tabla15[[#This Row],[CARRERA]],Tabla15[[#This Row],[STATUS_01]])</f>
        <v>PRIMA DE TRANSPORTE</v>
      </c>
      <c r="L678" s="72">
        <v>2500</v>
      </c>
      <c r="M678" s="72">
        <v>0</v>
      </c>
      <c r="N678" s="72">
        <v>0</v>
      </c>
      <c r="O678" s="72">
        <v>0</v>
      </c>
      <c r="P678" s="33">
        <f>Tabla15[[#This Row],[sbruto]]-Tabla15[[#This Row],[ISR]]-Tabla15[[#This Row],[SFS]]-Tabla15[[#This Row],[AFP]]-Tabla15[[#This Row],[sneto]]</f>
        <v>0</v>
      </c>
      <c r="Q678" s="33">
        <v>2500</v>
      </c>
      <c r="R678" s="56" t="str">
        <f>_xlfn.XLOOKUP(Tabla15[[#This Row],[cedula]],Tabla8[Numero Documento],Tabla8[Gen])</f>
        <v>M</v>
      </c>
      <c r="S678" s="56" t="str">
        <f>_xlfn.XLOOKUP(Tabla15[[#This Row],[cedula]],Tabla8[Numero Documento],Tabla8[Lugar Funciones Codigo])</f>
        <v>01.83.02</v>
      </c>
      <c r="T678">
        <v>1090</v>
      </c>
    </row>
    <row r="679" spans="1:20" hidden="1">
      <c r="A679" s="56" t="s">
        <v>2522</v>
      </c>
      <c r="B679" s="56" t="s">
        <v>2558</v>
      </c>
      <c r="C679" s="56" t="s">
        <v>2556</v>
      </c>
      <c r="D679" s="56" t="str">
        <f>Tabla15[[#This Row],[cedula]]&amp;Tabla15[[#This Row],[prog]]&amp;LEFT(Tabla15[[#This Row],[TIPO]],3)</f>
        <v>0011015388913FIJ</v>
      </c>
      <c r="E679" s="56" t="str">
        <f>_xlfn.XLOOKUP(Tabla15[[#This Row],[cedula]],Tabla8[Numero Documento],Tabla8[Empleado])</f>
        <v>CARLOS MIGUEL VEITIA RAMIREZ</v>
      </c>
      <c r="F679" s="56" t="str">
        <f>_xlfn.XLOOKUP(Tabla15[[#This Row],[cedula]],Tabla8[Numero Documento],Tabla8[Cargo])</f>
        <v>DIRECTOR GENERAL</v>
      </c>
      <c r="G679" s="56" t="str">
        <f>_xlfn.XLOOKUP(Tabla15[[#This Row],[cedula]],Tabla8[Numero Documento],Tabla8[Lugar de Funciones])</f>
        <v>TEATRO NACIONAL</v>
      </c>
      <c r="H679" s="107" t="s">
        <v>11</v>
      </c>
      <c r="I679" s="78">
        <f>_xlfn.XLOOKUP(Tabla15[[#This Row],[cedula]],TCARRERA[CEDULA],TCARRERA[CATEGORIA DEL SERVIDOR],0)</f>
        <v>0</v>
      </c>
      <c r="J679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79" s="56" t="str">
        <f>IF(ISTEXT(Tabla15[[#This Row],[CARRERA]]),Tabla15[[#This Row],[CARRERA]],Tabla15[[#This Row],[STATUS_01]])</f>
        <v>DE LIBRE NOMBRAMIENTO Y REMOCION</v>
      </c>
      <c r="L679" s="72">
        <v>200000</v>
      </c>
      <c r="M679" s="76">
        <v>35726.519999999997</v>
      </c>
      <c r="N679" s="72">
        <v>5685.41</v>
      </c>
      <c r="O679" s="72">
        <v>5740</v>
      </c>
      <c r="P679" s="33">
        <f>Tabla15[[#This Row],[sbruto]]-Tabla15[[#This Row],[ISR]]-Tabla15[[#This Row],[SFS]]-Tabla15[[#This Row],[AFP]]-Tabla15[[#This Row],[sneto]]</f>
        <v>25</v>
      </c>
      <c r="Q679" s="33">
        <v>152823.07</v>
      </c>
      <c r="R679" s="56" t="str">
        <f>_xlfn.XLOOKUP(Tabla15[[#This Row],[cedula]],Tabla8[Numero Documento],Tabla8[Gen])</f>
        <v>M</v>
      </c>
      <c r="S679" s="56" t="str">
        <f>_xlfn.XLOOKUP(Tabla15[[#This Row],[cedula]],Tabla8[Numero Documento],Tabla8[Lugar Funciones Codigo])</f>
        <v>01.83.02.00.01</v>
      </c>
      <c r="T679">
        <v>520</v>
      </c>
    </row>
    <row r="680" spans="1:20" hidden="1">
      <c r="A680" s="56" t="s">
        <v>2522</v>
      </c>
      <c r="B680" s="56" t="s">
        <v>2086</v>
      </c>
      <c r="C680" s="56" t="s">
        <v>2556</v>
      </c>
      <c r="D680" s="56" t="str">
        <f>Tabla15[[#This Row],[cedula]]&amp;Tabla15[[#This Row],[prog]]&amp;LEFT(Tabla15[[#This Row],[TIPO]],3)</f>
        <v>0010175623713FIJ</v>
      </c>
      <c r="E680" s="56" t="str">
        <f>_xlfn.XLOOKUP(Tabla15[[#This Row],[cedula]],Tabla8[Numero Documento],Tabla8[Empleado])</f>
        <v>ALTAGRACIA FATIMA GUZMAN LANTIGUA</v>
      </c>
      <c r="F680" s="56" t="str">
        <f>_xlfn.XLOOKUP(Tabla15[[#This Row],[cedula]],Tabla8[Numero Documento],Tabla8[Cargo])</f>
        <v>SUB DIRECTOR ADM</v>
      </c>
      <c r="G680" s="56" t="str">
        <f>_xlfn.XLOOKUP(Tabla15[[#This Row],[cedula]],Tabla8[Numero Documento],Tabla8[Lugar de Funciones])</f>
        <v>TEATRO NACIONAL</v>
      </c>
      <c r="H680" s="107" t="s">
        <v>11</v>
      </c>
      <c r="I680" s="78">
        <f>_xlfn.XLOOKUP(Tabla15[[#This Row],[cedula]],TCARRERA[CEDULA],TCARRERA[CATEGORIA DEL SERVIDOR],0)</f>
        <v>0</v>
      </c>
      <c r="J680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80" s="56" t="str">
        <f>IF(ISTEXT(Tabla15[[#This Row],[CARRERA]]),Tabla15[[#This Row],[CARRERA]],Tabla15[[#This Row],[STATUS_01]])</f>
        <v>DE LIBRE NOMBRAMIENTO Y REMOCION</v>
      </c>
      <c r="L680" s="72">
        <v>175000</v>
      </c>
      <c r="M680" s="76">
        <v>29747.24</v>
      </c>
      <c r="N680" s="75">
        <v>5320</v>
      </c>
      <c r="O680" s="75">
        <v>5022.5</v>
      </c>
      <c r="P680" s="33">
        <f>Tabla15[[#This Row],[sbruto]]-Tabla15[[#This Row],[ISR]]-Tabla15[[#This Row],[SFS]]-Tabla15[[#This Row],[AFP]]-Tabla15[[#This Row],[sneto]]</f>
        <v>1025</v>
      </c>
      <c r="Q680" s="33">
        <v>133885.26</v>
      </c>
      <c r="R680" s="56" t="str">
        <f>_xlfn.XLOOKUP(Tabla15[[#This Row],[cedula]],Tabla8[Numero Documento],Tabla8[Gen])</f>
        <v>F</v>
      </c>
      <c r="S680" s="56" t="str">
        <f>_xlfn.XLOOKUP(Tabla15[[#This Row],[cedula]],Tabla8[Numero Documento],Tabla8[Lugar Funciones Codigo])</f>
        <v>01.83.02.00.01</v>
      </c>
      <c r="T680">
        <v>493</v>
      </c>
    </row>
    <row r="681" spans="1:20" hidden="1">
      <c r="A681" s="56" t="s">
        <v>2522</v>
      </c>
      <c r="B681" s="56" t="s">
        <v>1300</v>
      </c>
      <c r="C681" s="56" t="s">
        <v>2556</v>
      </c>
      <c r="D681" s="56" t="str">
        <f>Tabla15[[#This Row],[cedula]]&amp;Tabla15[[#This Row],[prog]]&amp;LEFT(Tabla15[[#This Row],[TIPO]],3)</f>
        <v>0010099642013FIJ</v>
      </c>
      <c r="E681" s="56" t="str">
        <f>_xlfn.XLOOKUP(Tabla15[[#This Row],[cedula]],Tabla8[Numero Documento],Tabla8[Empleado])</f>
        <v>ANA LISSETTE DE LA ALT TRONCOSO ROJAS</v>
      </c>
      <c r="F681" s="56" t="str">
        <f>_xlfn.XLOOKUP(Tabla15[[#This Row],[cedula]],Tabla8[Numero Documento],Tabla8[Cargo])</f>
        <v>ENC. RELACIONES INTERNACIONALES</v>
      </c>
      <c r="G681" s="56" t="str">
        <f>_xlfn.XLOOKUP(Tabla15[[#This Row],[cedula]],Tabla8[Numero Documento],Tabla8[Lugar de Funciones])</f>
        <v>TEATRO NACIONAL</v>
      </c>
      <c r="H681" s="107" t="s">
        <v>11</v>
      </c>
      <c r="I681" s="78" t="str">
        <f>_xlfn.XLOOKUP(Tabla15[[#This Row],[cedula]],TCARRERA[CEDULA],TCARRERA[CATEGORIA DEL SERVIDOR],0)</f>
        <v>CARRERA ADMINISTRATIVA</v>
      </c>
      <c r="J6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6" t="str">
        <f>IF(ISTEXT(Tabla15[[#This Row],[CARRERA]]),Tabla15[[#This Row],[CARRERA]],Tabla15[[#This Row],[STATUS_01]])</f>
        <v>CARRERA ADMINISTRATIVA</v>
      </c>
      <c r="L681" s="72">
        <v>110000</v>
      </c>
      <c r="M681" s="73">
        <v>14457.62</v>
      </c>
      <c r="N681" s="72">
        <v>3344</v>
      </c>
      <c r="O681" s="72">
        <v>3157</v>
      </c>
      <c r="P681" s="33">
        <f>Tabla15[[#This Row],[sbruto]]-Tabla15[[#This Row],[ISR]]-Tabla15[[#This Row],[SFS]]-Tabla15[[#This Row],[AFP]]-Tabla15[[#This Row],[sneto]]</f>
        <v>675</v>
      </c>
      <c r="Q681" s="33">
        <v>88366.38</v>
      </c>
      <c r="R681" s="56" t="str">
        <f>_xlfn.XLOOKUP(Tabla15[[#This Row],[cedula]],Tabla8[Numero Documento],Tabla8[Gen])</f>
        <v>F</v>
      </c>
      <c r="S681" s="56" t="str">
        <f>_xlfn.XLOOKUP(Tabla15[[#This Row],[cedula]],Tabla8[Numero Documento],Tabla8[Lugar Funciones Codigo])</f>
        <v>01.83.02.00.01</v>
      </c>
      <c r="T681">
        <v>498</v>
      </c>
    </row>
    <row r="682" spans="1:20" hidden="1">
      <c r="A682" s="56" t="s">
        <v>2522</v>
      </c>
      <c r="B682" s="56" t="s">
        <v>1355</v>
      </c>
      <c r="C682" s="56" t="s">
        <v>2556</v>
      </c>
      <c r="D682" s="56" t="str">
        <f>Tabla15[[#This Row],[cedula]]&amp;Tabla15[[#This Row],[prog]]&amp;LEFT(Tabla15[[#This Row],[TIPO]],3)</f>
        <v>0010921587113FIJ</v>
      </c>
      <c r="E682" s="56" t="str">
        <f>_xlfn.XLOOKUP(Tabla15[[#This Row],[cedula]],Tabla8[Numero Documento],Tabla8[Empleado])</f>
        <v>TEODORA MARIA VASQUEZ</v>
      </c>
      <c r="F682" s="56" t="str">
        <f>_xlfn.XLOOKUP(Tabla15[[#This Row],[cedula]],Tabla8[Numero Documento],Tabla8[Cargo])</f>
        <v>ENCARGADO (A) PERSONAL</v>
      </c>
      <c r="G682" s="56" t="str">
        <f>_xlfn.XLOOKUP(Tabla15[[#This Row],[cedula]],Tabla8[Numero Documento],Tabla8[Lugar de Funciones])</f>
        <v>TEATRO NACIONAL</v>
      </c>
      <c r="H682" s="107" t="s">
        <v>11</v>
      </c>
      <c r="I682" s="78" t="str">
        <f>_xlfn.XLOOKUP(Tabla15[[#This Row],[cedula]],TCARRERA[CEDULA],TCARRERA[CATEGORIA DEL SERVIDOR],0)</f>
        <v>CARRERA ADMINISTRATIVA</v>
      </c>
      <c r="J6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6" t="str">
        <f>IF(ISTEXT(Tabla15[[#This Row],[CARRERA]]),Tabla15[[#This Row],[CARRERA]],Tabla15[[#This Row],[STATUS_01]])</f>
        <v>CARRERA ADMINISTRATIVA</v>
      </c>
      <c r="L682" s="72">
        <v>90000</v>
      </c>
      <c r="M682" s="76">
        <v>9753.1200000000008</v>
      </c>
      <c r="N682" s="72">
        <v>2736</v>
      </c>
      <c r="O682" s="72">
        <v>2583</v>
      </c>
      <c r="P682" s="33">
        <f>Tabla15[[#This Row],[sbruto]]-Tabla15[[#This Row],[ISR]]-Tabla15[[#This Row],[SFS]]-Tabla15[[#This Row],[AFP]]-Tabla15[[#This Row],[sneto]]</f>
        <v>2817</v>
      </c>
      <c r="Q682" s="33">
        <v>72110.880000000005</v>
      </c>
      <c r="R682" s="56" t="str">
        <f>_xlfn.XLOOKUP(Tabla15[[#This Row],[cedula]],Tabla8[Numero Documento],Tabla8[Gen])</f>
        <v>F</v>
      </c>
      <c r="S682" s="56" t="str">
        <f>_xlfn.XLOOKUP(Tabla15[[#This Row],[cedula]],Tabla8[Numero Documento],Tabla8[Lugar Funciones Codigo])</f>
        <v>01.83.02.00.01</v>
      </c>
      <c r="T682">
        <v>730</v>
      </c>
    </row>
    <row r="683" spans="1:20" hidden="1">
      <c r="A683" s="56" t="s">
        <v>2522</v>
      </c>
      <c r="B683" s="56" t="s">
        <v>1299</v>
      </c>
      <c r="C683" s="56" t="s">
        <v>2556</v>
      </c>
      <c r="D683" s="56" t="str">
        <f>Tabla15[[#This Row],[cedula]]&amp;Tabla15[[#This Row],[prog]]&amp;LEFT(Tabla15[[#This Row],[TIPO]],3)</f>
        <v>0011157902513FIJ</v>
      </c>
      <c r="E683" s="56" t="str">
        <f>_xlfn.XLOOKUP(Tabla15[[#This Row],[cedula]],Tabla8[Numero Documento],Tabla8[Empleado])</f>
        <v>AMAURY DE JESUS ESQUEA CONTIN</v>
      </c>
      <c r="F683" s="56" t="str">
        <f>_xlfn.XLOOKUP(Tabla15[[#This Row],[cedula]],Tabla8[Numero Documento],Tabla8[Cargo])</f>
        <v>COORD. TECNICO DE SALA</v>
      </c>
      <c r="G683" s="56" t="str">
        <f>_xlfn.XLOOKUP(Tabla15[[#This Row],[cedula]],Tabla8[Numero Documento],Tabla8[Lugar de Funciones])</f>
        <v>TEATRO NACIONAL</v>
      </c>
      <c r="H683" s="107" t="s">
        <v>11</v>
      </c>
      <c r="I683" s="78" t="str">
        <f>_xlfn.XLOOKUP(Tabla15[[#This Row],[cedula]],TCARRERA[CEDULA],TCARRERA[CATEGORIA DEL SERVIDOR],0)</f>
        <v>CARRERA ADMINISTRATIVA</v>
      </c>
      <c r="J6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6" t="str">
        <f>IF(ISTEXT(Tabla15[[#This Row],[CARRERA]]),Tabla15[[#This Row],[CARRERA]],Tabla15[[#This Row],[STATUS_01]])</f>
        <v>CARRERA ADMINISTRATIVA</v>
      </c>
      <c r="L683" s="72">
        <v>75000</v>
      </c>
      <c r="M683" s="72">
        <v>5993.89</v>
      </c>
      <c r="N683" s="72">
        <v>2280</v>
      </c>
      <c r="O683" s="72">
        <v>2152.5</v>
      </c>
      <c r="P683" s="33">
        <f>Tabla15[[#This Row],[sbruto]]-Tabla15[[#This Row],[ISR]]-Tabla15[[#This Row],[SFS]]-Tabla15[[#This Row],[AFP]]-Tabla15[[#This Row],[sneto]]</f>
        <v>17613.660000000003</v>
      </c>
      <c r="Q683" s="33">
        <v>46959.95</v>
      </c>
      <c r="R683" s="56" t="str">
        <f>_xlfn.XLOOKUP(Tabla15[[#This Row],[cedula]],Tabla8[Numero Documento],Tabla8[Gen])</f>
        <v>M</v>
      </c>
      <c r="S683" s="56" t="str">
        <f>_xlfn.XLOOKUP(Tabla15[[#This Row],[cedula]],Tabla8[Numero Documento],Tabla8[Lugar Funciones Codigo])</f>
        <v>01.83.02.00.01</v>
      </c>
      <c r="T683">
        <v>495</v>
      </c>
    </row>
    <row r="684" spans="1:20" hidden="1">
      <c r="A684" s="56" t="s">
        <v>2522</v>
      </c>
      <c r="B684" s="56" t="s">
        <v>1313</v>
      </c>
      <c r="C684" s="56" t="s">
        <v>2556</v>
      </c>
      <c r="D684" s="56" t="str">
        <f>Tabla15[[#This Row],[cedula]]&amp;Tabla15[[#This Row],[prog]]&amp;LEFT(Tabla15[[#This Row],[TIPO]],3)</f>
        <v>0010301960013FIJ</v>
      </c>
      <c r="E684" s="56" t="str">
        <f>_xlfn.XLOOKUP(Tabla15[[#This Row],[cedula]],Tabla8[Numero Documento],Tabla8[Empleado])</f>
        <v>ERNESTO FIDEL LOPEZ GIL</v>
      </c>
      <c r="F684" s="56" t="str">
        <f>_xlfn.XLOOKUP(Tabla15[[#This Row],[cedula]],Tabla8[Numero Documento],Tabla8[Cargo])</f>
        <v>DIRECTOR DE LUMINOTECNICA</v>
      </c>
      <c r="G684" s="56" t="str">
        <f>_xlfn.XLOOKUP(Tabla15[[#This Row],[cedula]],Tabla8[Numero Documento],Tabla8[Lugar de Funciones])</f>
        <v>TEATRO NACIONAL</v>
      </c>
      <c r="H684" s="107" t="s">
        <v>11</v>
      </c>
      <c r="I684" s="78" t="str">
        <f>_xlfn.XLOOKUP(Tabla15[[#This Row],[cedula]],TCARRERA[CEDULA],TCARRERA[CATEGORIA DEL SERVIDOR],0)</f>
        <v>CARRERA ADMINISTRATIVA</v>
      </c>
      <c r="J6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6" t="str">
        <f>IF(ISTEXT(Tabla15[[#This Row],[CARRERA]]),Tabla15[[#This Row],[CARRERA]],Tabla15[[#This Row],[STATUS_01]])</f>
        <v>CARRERA ADMINISTRATIVA</v>
      </c>
      <c r="L684" s="72">
        <v>75000</v>
      </c>
      <c r="M684" s="75">
        <v>14955.94</v>
      </c>
      <c r="N684" s="72">
        <v>2280</v>
      </c>
      <c r="O684" s="72">
        <v>2152.5</v>
      </c>
      <c r="P684" s="33">
        <f>Tabla15[[#This Row],[sbruto]]-Tabla15[[#This Row],[ISR]]-Tabla15[[#This Row],[SFS]]-Tabla15[[#This Row],[AFP]]-Tabla15[[#This Row],[sneto]]</f>
        <v>20090.97</v>
      </c>
      <c r="Q684" s="33">
        <v>35520.589999999997</v>
      </c>
      <c r="R684" s="56" t="str">
        <f>_xlfn.XLOOKUP(Tabla15[[#This Row],[cedula]],Tabla8[Numero Documento],Tabla8[Gen])</f>
        <v>M</v>
      </c>
      <c r="S684" s="56" t="str">
        <f>_xlfn.XLOOKUP(Tabla15[[#This Row],[cedula]],Tabla8[Numero Documento],Tabla8[Lugar Funciones Codigo])</f>
        <v>01.83.02.00.01</v>
      </c>
      <c r="T684">
        <v>560</v>
      </c>
    </row>
    <row r="685" spans="1:20" hidden="1">
      <c r="A685" s="56" t="s">
        <v>2522</v>
      </c>
      <c r="B685" s="56" t="s">
        <v>2210</v>
      </c>
      <c r="C685" s="56" t="s">
        <v>2556</v>
      </c>
      <c r="D685" s="56" t="str">
        <f>Tabla15[[#This Row],[cedula]]&amp;Tabla15[[#This Row],[prog]]&amp;LEFT(Tabla15[[#This Row],[TIPO]],3)</f>
        <v>0010881012813FIJ</v>
      </c>
      <c r="E685" s="56" t="str">
        <f>_xlfn.XLOOKUP(Tabla15[[#This Row],[cedula]],Tabla8[Numero Documento],Tabla8[Empleado])</f>
        <v>MILDRED LUISA DE LA MOTA PREGO</v>
      </c>
      <c r="F685" s="56" t="str">
        <f>_xlfn.XLOOKUP(Tabla15[[#This Row],[cedula]],Tabla8[Numero Documento],Tabla8[Cargo])</f>
        <v>ANIMADOR CULTURAL</v>
      </c>
      <c r="G685" s="56" t="str">
        <f>_xlfn.XLOOKUP(Tabla15[[#This Row],[cedula]],Tabla8[Numero Documento],Tabla8[Lugar de Funciones])</f>
        <v>TEATRO NACIONAL</v>
      </c>
      <c r="H685" s="107" t="s">
        <v>11</v>
      </c>
      <c r="I685" s="78">
        <f>_xlfn.XLOOKUP(Tabla15[[#This Row],[cedula]],TCARRERA[CEDULA],TCARRERA[CATEGORIA DEL SERVIDOR],0)</f>
        <v>0</v>
      </c>
      <c r="J6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6" t="str">
        <f>IF(ISTEXT(Tabla15[[#This Row],[CARRERA]]),Tabla15[[#This Row],[CARRERA]],Tabla15[[#This Row],[STATUS_01]])</f>
        <v>FIJO</v>
      </c>
      <c r="L685" s="72">
        <v>75000</v>
      </c>
      <c r="M685" s="73">
        <v>6309.38</v>
      </c>
      <c r="N685" s="72">
        <v>2280</v>
      </c>
      <c r="O685" s="72">
        <v>2152.5</v>
      </c>
      <c r="P685" s="33">
        <f>Tabla15[[#This Row],[sbruto]]-Tabla15[[#This Row],[ISR]]-Tabla15[[#This Row],[SFS]]-Tabla15[[#This Row],[AFP]]-Tabla15[[#This Row],[sneto]]</f>
        <v>24.999999999992724</v>
      </c>
      <c r="Q685" s="33">
        <v>64233.120000000003</v>
      </c>
      <c r="R685" s="56" t="str">
        <f>_xlfn.XLOOKUP(Tabla15[[#This Row],[cedula]],Tabla8[Numero Documento],Tabla8[Gen])</f>
        <v>F</v>
      </c>
      <c r="S685" s="56" t="str">
        <f>_xlfn.XLOOKUP(Tabla15[[#This Row],[cedula]],Tabla8[Numero Documento],Tabla8[Lugar Funciones Codigo])</f>
        <v>01.83.02.00.01</v>
      </c>
      <c r="T685">
        <v>678</v>
      </c>
    </row>
    <row r="686" spans="1:20" hidden="1">
      <c r="A686" s="56" t="s">
        <v>2521</v>
      </c>
      <c r="B686" s="56" t="s">
        <v>2349</v>
      </c>
      <c r="C686" s="56" t="s">
        <v>2552</v>
      </c>
      <c r="D686" s="56" t="str">
        <f>Tabla15[[#This Row],[cedula]]&amp;Tabla15[[#This Row],[prog]]&amp;LEFT(Tabla15[[#This Row],[TIPO]],3)</f>
        <v>0011651409201TEM</v>
      </c>
      <c r="E686" s="56" t="str">
        <f>_xlfn.XLOOKUP(Tabla15[[#This Row],[cedula]],Tabla8[Numero Documento],Tabla8[Empleado])</f>
        <v>MILTON CRUZ SANCHEZ</v>
      </c>
      <c r="F686" s="56" t="str">
        <f>_xlfn.XLOOKUP(Tabla15[[#This Row],[cedula]],Tabla8[Numero Documento],Tabla8[Cargo])</f>
        <v>DIRECTOR (A) TECNICO (A)</v>
      </c>
      <c r="G686" s="56" t="str">
        <f>_xlfn.XLOOKUP(Tabla15[[#This Row],[cedula]],Tabla8[Numero Documento],Tabla8[Lugar de Funciones])</f>
        <v>TEATRO NACIONAL</v>
      </c>
      <c r="H686" s="107" t="s">
        <v>2743</v>
      </c>
      <c r="I686" s="78">
        <f>_xlfn.XLOOKUP(Tabla15[[#This Row],[cedula]],TCARRERA[CEDULA],TCARRERA[CATEGORIA DEL SERVIDOR],0)</f>
        <v>0</v>
      </c>
      <c r="J6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6" s="56" t="str">
        <f>IF(ISTEXT(Tabla15[[#This Row],[CARRERA]]),Tabla15[[#This Row],[CARRERA]],Tabla15[[#This Row],[STATUS_01]])</f>
        <v>TEMPORALES</v>
      </c>
      <c r="L686" s="72">
        <v>75000</v>
      </c>
      <c r="M686" s="74">
        <v>6309.38</v>
      </c>
      <c r="N686" s="72">
        <v>2280</v>
      </c>
      <c r="O686" s="72">
        <v>2152.5</v>
      </c>
      <c r="P686" s="33">
        <f>Tabla15[[#This Row],[sbruto]]-Tabla15[[#This Row],[ISR]]-Tabla15[[#This Row],[SFS]]-Tabla15[[#This Row],[AFP]]-Tabla15[[#This Row],[sneto]]</f>
        <v>24.999999999992724</v>
      </c>
      <c r="Q686" s="33">
        <v>64233.120000000003</v>
      </c>
      <c r="R686" s="56" t="str">
        <f>_xlfn.XLOOKUP(Tabla15[[#This Row],[cedula]],Tabla8[Numero Documento],Tabla8[Gen])</f>
        <v>M</v>
      </c>
      <c r="S686" s="56" t="str">
        <f>_xlfn.XLOOKUP(Tabla15[[#This Row],[cedula]],Tabla8[Numero Documento],Tabla8[Lugar Funciones Codigo])</f>
        <v>01.83.02.00.01</v>
      </c>
      <c r="T686">
        <v>955</v>
      </c>
    </row>
    <row r="687" spans="1:20" hidden="1">
      <c r="A687" s="56" t="s">
        <v>2522</v>
      </c>
      <c r="B687" s="56" t="s">
        <v>1351</v>
      </c>
      <c r="C687" s="56" t="s">
        <v>2556</v>
      </c>
      <c r="D687" s="56" t="str">
        <f>Tabla15[[#This Row],[cedula]]&amp;Tabla15[[#This Row],[prog]]&amp;LEFT(Tabla15[[#This Row],[TIPO]],3)</f>
        <v>0010155005113FIJ</v>
      </c>
      <c r="E687" s="56" t="str">
        <f>_xlfn.XLOOKUP(Tabla15[[#This Row],[cedula]],Tabla8[Numero Documento],Tabla8[Empleado])</f>
        <v>RAY LUIS TAVAREZ DIAZ</v>
      </c>
      <c r="F687" s="56" t="str">
        <f>_xlfn.XLOOKUP(Tabla15[[#This Row],[cedula]],Tabla8[Numero Documento],Tabla8[Cargo])</f>
        <v>ENC. COMPRAS</v>
      </c>
      <c r="G687" s="56" t="str">
        <f>_xlfn.XLOOKUP(Tabla15[[#This Row],[cedula]],Tabla8[Numero Documento],Tabla8[Lugar de Funciones])</f>
        <v>TEATRO NACIONAL</v>
      </c>
      <c r="H687" s="107" t="s">
        <v>11</v>
      </c>
      <c r="I687" s="78" t="str">
        <f>_xlfn.XLOOKUP(Tabla15[[#This Row],[cedula]],TCARRERA[CEDULA],TCARRERA[CATEGORIA DEL SERVIDOR],0)</f>
        <v>CARRERA ADMINISTRATIVA</v>
      </c>
      <c r="J6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6" t="str">
        <f>IF(ISTEXT(Tabla15[[#This Row],[CARRERA]]),Tabla15[[#This Row],[CARRERA]],Tabla15[[#This Row],[STATUS_01]])</f>
        <v>CARRERA ADMINISTRATIVA</v>
      </c>
      <c r="L687" s="72">
        <v>75000</v>
      </c>
      <c r="M687" s="73">
        <v>5678.4</v>
      </c>
      <c r="N687" s="72">
        <v>2280</v>
      </c>
      <c r="O687" s="72">
        <v>2152.5</v>
      </c>
      <c r="P687" s="33">
        <f>Tabla15[[#This Row],[sbruto]]-Tabla15[[#This Row],[ISR]]-Tabla15[[#This Row],[SFS]]-Tabla15[[#This Row],[AFP]]-Tabla15[[#This Row],[sneto]]</f>
        <v>5815.9000000000087</v>
      </c>
      <c r="Q687" s="33">
        <v>59073.2</v>
      </c>
      <c r="R687" s="56" t="str">
        <f>_xlfn.XLOOKUP(Tabla15[[#This Row],[cedula]],Tabla8[Numero Documento],Tabla8[Gen])</f>
        <v>M</v>
      </c>
      <c r="S687" s="56" t="str">
        <f>_xlfn.XLOOKUP(Tabla15[[#This Row],[cedula]],Tabla8[Numero Documento],Tabla8[Lugar Funciones Codigo])</f>
        <v>01.83.02.00.01</v>
      </c>
      <c r="T687">
        <v>704</v>
      </c>
    </row>
    <row r="688" spans="1:20" hidden="1">
      <c r="A688" s="56" t="s">
        <v>2521</v>
      </c>
      <c r="B688" s="56" t="s">
        <v>2699</v>
      </c>
      <c r="C688" s="56" t="s">
        <v>2552</v>
      </c>
      <c r="D688" s="56" t="str">
        <f>Tabla15[[#This Row],[cedula]]&amp;Tabla15[[#This Row],[prog]]&amp;LEFT(Tabla15[[#This Row],[TIPO]],3)</f>
        <v>0011568925901TEM</v>
      </c>
      <c r="E688" s="56" t="str">
        <f>_xlfn.XLOOKUP(Tabla15[[#This Row],[cedula]],Tabla8[Numero Documento],Tabla8[Empleado])</f>
        <v>ROSA MARIA ROSARIO CAMILO</v>
      </c>
      <c r="F688" s="56" t="str">
        <f>_xlfn.XLOOKUP(Tabla15[[#This Row],[cedula]],Tabla8[Numero Documento],Tabla8[Cargo])</f>
        <v>ANALISTA DE PLANIFICACION</v>
      </c>
      <c r="G688" s="56" t="str">
        <f>_xlfn.XLOOKUP(Tabla15[[#This Row],[cedula]],Tabla8[Numero Documento],Tabla8[Lugar de Funciones])</f>
        <v>TEATRO NACIONAL</v>
      </c>
      <c r="H688" s="107" t="s">
        <v>2743</v>
      </c>
      <c r="I688" s="78">
        <f>_xlfn.XLOOKUP(Tabla15[[#This Row],[cedula]],TCARRERA[CEDULA],TCARRERA[CATEGORIA DEL SERVIDOR],0)</f>
        <v>0</v>
      </c>
      <c r="J6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8" s="56" t="str">
        <f>IF(ISTEXT(Tabla15[[#This Row],[CARRERA]]),Tabla15[[#This Row],[CARRERA]],Tabla15[[#This Row],[STATUS_01]])</f>
        <v>TEMPORALES</v>
      </c>
      <c r="L688" s="72">
        <v>70000</v>
      </c>
      <c r="M688" s="75">
        <v>5368.48</v>
      </c>
      <c r="N688" s="72">
        <v>2128</v>
      </c>
      <c r="O688" s="72">
        <v>2009</v>
      </c>
      <c r="P688" s="33">
        <f>Tabla15[[#This Row],[sbruto]]-Tabla15[[#This Row],[ISR]]-Tabla15[[#This Row],[SFS]]-Tabla15[[#This Row],[AFP]]-Tabla15[[#This Row],[sneto]]</f>
        <v>25.000000000007276</v>
      </c>
      <c r="Q688" s="33">
        <v>60469.52</v>
      </c>
      <c r="R688" s="56" t="str">
        <f>_xlfn.XLOOKUP(Tabla15[[#This Row],[cedula]],Tabla8[Numero Documento],Tabla8[Gen])</f>
        <v>F</v>
      </c>
      <c r="S688" s="56" t="str">
        <f>_xlfn.XLOOKUP(Tabla15[[#This Row],[cedula]],Tabla8[Numero Documento],Tabla8[Lugar Funciones Codigo])</f>
        <v>01.83.02.00.01</v>
      </c>
      <c r="T688">
        <v>995</v>
      </c>
    </row>
    <row r="689" spans="1:20" hidden="1">
      <c r="A689" s="56" t="s">
        <v>2522</v>
      </c>
      <c r="B689" s="56" t="s">
        <v>1353</v>
      </c>
      <c r="C689" s="56" t="s">
        <v>2556</v>
      </c>
      <c r="D689" s="56" t="str">
        <f>Tabla15[[#This Row],[cedula]]&amp;Tabla15[[#This Row],[prog]]&amp;LEFT(Tabla15[[#This Row],[TIPO]],3)</f>
        <v>0010163762713FIJ</v>
      </c>
      <c r="E689" s="56" t="str">
        <f>_xlfn.XLOOKUP(Tabla15[[#This Row],[cedula]],Tabla8[Numero Documento],Tabla8[Empleado])</f>
        <v>ROSMERY ALTAGRACIA SANCHEZ MENDEZ</v>
      </c>
      <c r="F689" s="56" t="str">
        <f>_xlfn.XLOOKUP(Tabla15[[#This Row],[cedula]],Tabla8[Numero Documento],Tabla8[Cargo])</f>
        <v>AUX. DE CONTAB. II</v>
      </c>
      <c r="G689" s="56" t="str">
        <f>_xlfn.XLOOKUP(Tabla15[[#This Row],[cedula]],Tabla8[Numero Documento],Tabla8[Lugar de Funciones])</f>
        <v>TEATRO NACIONAL</v>
      </c>
      <c r="H689" s="107" t="s">
        <v>11</v>
      </c>
      <c r="I689" s="78" t="str">
        <f>_xlfn.XLOOKUP(Tabla15[[#This Row],[cedula]],TCARRERA[CEDULA],TCARRERA[CATEGORIA DEL SERVIDOR],0)</f>
        <v>CARRERA ADMINISTRATIVA</v>
      </c>
      <c r="J6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6" t="str">
        <f>IF(ISTEXT(Tabla15[[#This Row],[CARRERA]]),Tabla15[[#This Row],[CARRERA]],Tabla15[[#This Row],[STATUS_01]])</f>
        <v>CARRERA ADMINISTRATIVA</v>
      </c>
      <c r="L689" s="72">
        <v>70000</v>
      </c>
      <c r="M689" s="75">
        <v>5368.48</v>
      </c>
      <c r="N689" s="72">
        <v>2128</v>
      </c>
      <c r="O689" s="72">
        <v>2009</v>
      </c>
      <c r="P689" s="33">
        <f>Tabla15[[#This Row],[sbruto]]-Tabla15[[#This Row],[ISR]]-Tabla15[[#This Row],[SFS]]-Tabla15[[#This Row],[AFP]]-Tabla15[[#This Row],[sneto]]</f>
        <v>31513.690000000002</v>
      </c>
      <c r="Q689" s="33">
        <v>28980.83</v>
      </c>
      <c r="R689" s="56" t="str">
        <f>_xlfn.XLOOKUP(Tabla15[[#This Row],[cedula]],Tabla8[Numero Documento],Tabla8[Gen])</f>
        <v>M</v>
      </c>
      <c r="S689" s="56" t="str">
        <f>_xlfn.XLOOKUP(Tabla15[[#This Row],[cedula]],Tabla8[Numero Documento],Tabla8[Lugar Funciones Codigo])</f>
        <v>01.83.02.00.01</v>
      </c>
      <c r="T689">
        <v>718</v>
      </c>
    </row>
    <row r="690" spans="1:20" hidden="1">
      <c r="A690" s="56" t="s">
        <v>2522</v>
      </c>
      <c r="B690" s="56" t="s">
        <v>1316</v>
      </c>
      <c r="C690" s="56" t="s">
        <v>2556</v>
      </c>
      <c r="D690" s="56" t="str">
        <f>Tabla15[[#This Row],[cedula]]&amp;Tabla15[[#This Row],[prog]]&amp;LEFT(Tabla15[[#This Row],[TIPO]],3)</f>
        <v>0010382788713FIJ</v>
      </c>
      <c r="E690" s="56" t="str">
        <f>_xlfn.XLOOKUP(Tabla15[[#This Row],[cedula]],Tabla8[Numero Documento],Tabla8[Empleado])</f>
        <v>FIOR D ALIZA RODRIGUEZ RECIO</v>
      </c>
      <c r="F690" s="56" t="str">
        <f>_xlfn.XLOOKUP(Tabla15[[#This Row],[cedula]],Tabla8[Numero Documento],Tabla8[Cargo])</f>
        <v>SECRETARIA DEPTO. TECNICO</v>
      </c>
      <c r="G690" s="56" t="str">
        <f>_xlfn.XLOOKUP(Tabla15[[#This Row],[cedula]],Tabla8[Numero Documento],Tabla8[Lugar de Funciones])</f>
        <v>TEATRO NACIONAL</v>
      </c>
      <c r="H690" s="107" t="s">
        <v>11</v>
      </c>
      <c r="I690" s="78" t="str">
        <f>_xlfn.XLOOKUP(Tabla15[[#This Row],[cedula]],TCARRERA[CEDULA],TCARRERA[CATEGORIA DEL SERVIDOR],0)</f>
        <v>CARRERA ADMINISTRATIVA</v>
      </c>
      <c r="J6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6" t="str">
        <f>IF(ISTEXT(Tabla15[[#This Row],[CARRERA]]),Tabla15[[#This Row],[CARRERA]],Tabla15[[#This Row],[STATUS_01]])</f>
        <v>CARRERA ADMINISTRATIVA</v>
      </c>
      <c r="L690" s="72">
        <v>60000</v>
      </c>
      <c r="M690" s="73">
        <v>3171.19</v>
      </c>
      <c r="N690" s="72">
        <v>1824</v>
      </c>
      <c r="O690" s="72">
        <v>1722</v>
      </c>
      <c r="P690" s="33">
        <f>Tabla15[[#This Row],[sbruto]]-Tabla15[[#This Row],[ISR]]-Tabla15[[#This Row],[SFS]]-Tabla15[[#This Row],[AFP]]-Tabla15[[#This Row],[sneto]]</f>
        <v>33550.509999999995</v>
      </c>
      <c r="Q690" s="33">
        <v>19732.3</v>
      </c>
      <c r="R690" s="56" t="str">
        <f>_xlfn.XLOOKUP(Tabla15[[#This Row],[cedula]],Tabla8[Numero Documento],Tabla8[Gen])</f>
        <v>F</v>
      </c>
      <c r="S690" s="56" t="str">
        <f>_xlfn.XLOOKUP(Tabla15[[#This Row],[cedula]],Tabla8[Numero Documento],Tabla8[Lugar Funciones Codigo])</f>
        <v>01.83.02.00.01</v>
      </c>
      <c r="T690">
        <v>573</v>
      </c>
    </row>
    <row r="691" spans="1:20" hidden="1">
      <c r="A691" s="56" t="s">
        <v>2522</v>
      </c>
      <c r="B691" s="56" t="s">
        <v>1321</v>
      </c>
      <c r="C691" s="56" t="s">
        <v>2556</v>
      </c>
      <c r="D691" s="56" t="str">
        <f>Tabla15[[#This Row],[cedula]]&amp;Tabla15[[#This Row],[prog]]&amp;LEFT(Tabla15[[#This Row],[TIPO]],3)</f>
        <v>0010106630613FIJ</v>
      </c>
      <c r="E691" s="56" t="str">
        <f>_xlfn.XLOOKUP(Tabla15[[#This Row],[cedula]],Tabla8[Numero Documento],Tabla8[Empleado])</f>
        <v>JUANA DINORAH CESPEDES MORILLO</v>
      </c>
      <c r="F691" s="56" t="str">
        <f>_xlfn.XLOOKUP(Tabla15[[#This Row],[cedula]],Tabla8[Numero Documento],Tabla8[Cargo])</f>
        <v>ENC. SALA CULTURA</v>
      </c>
      <c r="G691" s="56" t="str">
        <f>_xlfn.XLOOKUP(Tabla15[[#This Row],[cedula]],Tabla8[Numero Documento],Tabla8[Lugar de Funciones])</f>
        <v>TEATRO NACIONAL</v>
      </c>
      <c r="H691" s="107" t="s">
        <v>11</v>
      </c>
      <c r="I691" s="78" t="str">
        <f>_xlfn.XLOOKUP(Tabla15[[#This Row],[cedula]],TCARRERA[CEDULA],TCARRERA[CATEGORIA DEL SERVIDOR],0)</f>
        <v>CARRERA ADMINISTRATIVA</v>
      </c>
      <c r="J6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1" s="56" t="str">
        <f>IF(ISTEXT(Tabla15[[#This Row],[CARRERA]]),Tabla15[[#This Row],[CARRERA]],Tabla15[[#This Row],[STATUS_01]])</f>
        <v>CARRERA ADMINISTRATIVA</v>
      </c>
      <c r="L691" s="72">
        <v>60000</v>
      </c>
      <c r="M691" s="76">
        <v>3486.68</v>
      </c>
      <c r="N691" s="72">
        <v>1824</v>
      </c>
      <c r="O691" s="72">
        <v>1722</v>
      </c>
      <c r="P691" s="33">
        <f>Tabla15[[#This Row],[sbruto]]-Tabla15[[#This Row],[ISR]]-Tabla15[[#This Row],[SFS]]-Tabla15[[#This Row],[AFP]]-Tabla15[[#This Row],[sneto]]</f>
        <v>375</v>
      </c>
      <c r="Q691" s="33">
        <v>52592.32</v>
      </c>
      <c r="R691" s="56" t="str">
        <f>_xlfn.XLOOKUP(Tabla15[[#This Row],[cedula]],Tabla8[Numero Documento],Tabla8[Gen])</f>
        <v>F</v>
      </c>
      <c r="S691" s="56" t="str">
        <f>_xlfn.XLOOKUP(Tabla15[[#This Row],[cedula]],Tabla8[Numero Documento],Tabla8[Lugar Funciones Codigo])</f>
        <v>01.83.02.00.01</v>
      </c>
      <c r="T691">
        <v>630</v>
      </c>
    </row>
    <row r="692" spans="1:20" hidden="1">
      <c r="A692" s="56" t="s">
        <v>2524</v>
      </c>
      <c r="B692" s="56" t="s">
        <v>1318</v>
      </c>
      <c r="C692" s="56" t="s">
        <v>2552</v>
      </c>
      <c r="D692" s="56" t="str">
        <f>Tabla15[[#This Row],[cedula]]&amp;Tabla15[[#This Row],[prog]]&amp;LEFT(Tabla15[[#This Row],[TIPO]],3)</f>
        <v>0010280880501TRA</v>
      </c>
      <c r="E692" s="56" t="str">
        <f>_xlfn.XLOOKUP(Tabla15[[#This Row],[cedula]],Tabla8[Numero Documento],Tabla8[Empleado])</f>
        <v>HECTOR JOSE ARREDONDO PAULINO</v>
      </c>
      <c r="F692" s="56" t="str">
        <f>_xlfn.XLOOKUP(Tabla15[[#This Row],[cedula]],Tabla8[Numero Documento],Tabla8[Cargo])</f>
        <v>ELECTRICISTA</v>
      </c>
      <c r="G692" s="56" t="str">
        <f>_xlfn.XLOOKUP(Tabla15[[#This Row],[cedula]],Tabla8[Numero Documento],Tabla8[Lugar de Funciones])</f>
        <v>TEATRO NACIONAL</v>
      </c>
      <c r="H692" s="107" t="s">
        <v>2519</v>
      </c>
      <c r="I692" s="78" t="str">
        <f>_xlfn.XLOOKUP(Tabla15[[#This Row],[cedula]],TCARRERA[CEDULA],TCARRERA[CATEGORIA DEL SERVIDOR],0)</f>
        <v>CARRERA ADMINISTRATIVA</v>
      </c>
      <c r="J6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6" t="str">
        <f>IF(ISTEXT(Tabla15[[#This Row],[CARRERA]]),Tabla15[[#This Row],[CARRERA]],Tabla15[[#This Row],[STATUS_01]])</f>
        <v>CARRERA ADMINISTRATIVA</v>
      </c>
      <c r="L692" s="72">
        <v>55000</v>
      </c>
      <c r="M692" s="76">
        <v>2323.06</v>
      </c>
      <c r="N692" s="72">
        <v>1672</v>
      </c>
      <c r="O692" s="72">
        <v>1578.5</v>
      </c>
      <c r="P692" s="33">
        <f>Tabla15[[#This Row],[sbruto]]-Tabla15[[#This Row],[ISR]]-Tabla15[[#This Row],[SFS]]-Tabla15[[#This Row],[AFP]]-Tabla15[[#This Row],[sneto]]</f>
        <v>3348.4500000000044</v>
      </c>
      <c r="Q692" s="33">
        <v>46077.99</v>
      </c>
      <c r="R692" s="56" t="str">
        <f>_xlfn.XLOOKUP(Tabla15[[#This Row],[cedula]],Tabla8[Numero Documento],Tabla8[Gen])</f>
        <v>M</v>
      </c>
      <c r="S692" s="56" t="str">
        <f>_xlfn.XLOOKUP(Tabla15[[#This Row],[cedula]],Tabla8[Numero Documento],Tabla8[Lugar Funciones Codigo])</f>
        <v>01.83.02.00.01</v>
      </c>
      <c r="T692">
        <v>1072</v>
      </c>
    </row>
    <row r="693" spans="1:20" hidden="1">
      <c r="A693" s="56" t="s">
        <v>2522</v>
      </c>
      <c r="B693" s="56" t="s">
        <v>2160</v>
      </c>
      <c r="C693" s="56" t="s">
        <v>2556</v>
      </c>
      <c r="D693" s="56" t="str">
        <f>Tabla15[[#This Row],[cedula]]&amp;Tabla15[[#This Row],[prog]]&amp;LEFT(Tabla15[[#This Row],[TIPO]],3)</f>
        <v>0010653807713FIJ</v>
      </c>
      <c r="E693" s="56" t="str">
        <f>_xlfn.XLOOKUP(Tabla15[[#This Row],[cedula]],Tabla8[Numero Documento],Tabla8[Empleado])</f>
        <v>JACQUELINE MARTE</v>
      </c>
      <c r="F693" s="56" t="str">
        <f>_xlfn.XLOOKUP(Tabla15[[#This Row],[cedula]],Tabla8[Numero Documento],Tabla8[Cargo])</f>
        <v>ENC. DE LA SALA RAVELO</v>
      </c>
      <c r="G693" s="56" t="str">
        <f>_xlfn.XLOOKUP(Tabla15[[#This Row],[cedula]],Tabla8[Numero Documento],Tabla8[Lugar de Funciones])</f>
        <v>TEATRO NACIONAL</v>
      </c>
      <c r="H693" s="107" t="s">
        <v>11</v>
      </c>
      <c r="I693" s="78">
        <f>_xlfn.XLOOKUP(Tabla15[[#This Row],[cedula]],TCARRERA[CEDULA],TCARRERA[CATEGORIA DEL SERVIDOR],0)</f>
        <v>0</v>
      </c>
      <c r="J6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6" t="str">
        <f>IF(ISTEXT(Tabla15[[#This Row],[CARRERA]]),Tabla15[[#This Row],[CARRERA]],Tabla15[[#This Row],[STATUS_01]])</f>
        <v>FIJO</v>
      </c>
      <c r="L693" s="72">
        <v>55000</v>
      </c>
      <c r="M693" s="76">
        <v>2559.6799999999998</v>
      </c>
      <c r="N693" s="75">
        <v>1672</v>
      </c>
      <c r="O693" s="75">
        <v>1578.5</v>
      </c>
      <c r="P693" s="33">
        <f>Tabla15[[#This Row],[sbruto]]-Tabla15[[#This Row],[ISR]]-Tabla15[[#This Row],[SFS]]-Tabla15[[#This Row],[AFP]]-Tabla15[[#This Row],[sneto]]</f>
        <v>75</v>
      </c>
      <c r="Q693" s="33">
        <v>49114.82</v>
      </c>
      <c r="R693" s="56" t="str">
        <f>_xlfn.XLOOKUP(Tabla15[[#This Row],[cedula]],Tabla8[Numero Documento],Tabla8[Gen])</f>
        <v>F</v>
      </c>
      <c r="S693" s="56" t="str">
        <f>_xlfn.XLOOKUP(Tabla15[[#This Row],[cedula]],Tabla8[Numero Documento],Tabla8[Lugar Funciones Codigo])</f>
        <v>01.83.02.00.01</v>
      </c>
      <c r="T693">
        <v>600</v>
      </c>
    </row>
    <row r="694" spans="1:20" hidden="1">
      <c r="A694" s="56" t="s">
        <v>2522</v>
      </c>
      <c r="B694" s="56" t="s">
        <v>1335</v>
      </c>
      <c r="C694" s="56" t="s">
        <v>2556</v>
      </c>
      <c r="D694" s="56" t="str">
        <f>Tabla15[[#This Row],[cedula]]&amp;Tabla15[[#This Row],[prog]]&amp;LEFT(Tabla15[[#This Row],[TIPO]],3)</f>
        <v>0010527901213FIJ</v>
      </c>
      <c r="E694" s="56" t="str">
        <f>_xlfn.XLOOKUP(Tabla15[[#This Row],[cedula]],Tabla8[Numero Documento],Tabla8[Empleado])</f>
        <v>MARIA DEL ROSARIO RAMIREZ ACOSTA</v>
      </c>
      <c r="F694" s="56" t="str">
        <f>_xlfn.XLOOKUP(Tabla15[[#This Row],[cedula]],Tabla8[Numero Documento],Tabla8[Cargo])</f>
        <v>ASIST. REL. INTERNAC.</v>
      </c>
      <c r="G694" s="56" t="str">
        <f>_xlfn.XLOOKUP(Tabla15[[#This Row],[cedula]],Tabla8[Numero Documento],Tabla8[Lugar de Funciones])</f>
        <v>TEATRO NACIONAL</v>
      </c>
      <c r="H694" s="107" t="s">
        <v>11</v>
      </c>
      <c r="I694" s="78" t="str">
        <f>_xlfn.XLOOKUP(Tabla15[[#This Row],[cedula]],TCARRERA[CEDULA],TCARRERA[CATEGORIA DEL SERVIDOR],0)</f>
        <v>CARRERA ADMINISTRATIVA</v>
      </c>
      <c r="J6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6" t="str">
        <f>IF(ISTEXT(Tabla15[[#This Row],[CARRERA]]),Tabla15[[#This Row],[CARRERA]],Tabla15[[#This Row],[STATUS_01]])</f>
        <v>CARRERA ADMINISTRATIVA</v>
      </c>
      <c r="L694" s="72">
        <v>55000</v>
      </c>
      <c r="M694" s="76">
        <v>2559.6799999999998</v>
      </c>
      <c r="N694" s="72">
        <v>1672</v>
      </c>
      <c r="O694" s="72">
        <v>1578.5</v>
      </c>
      <c r="P694" s="33">
        <f>Tabla15[[#This Row],[sbruto]]-Tabla15[[#This Row],[ISR]]-Tabla15[[#This Row],[SFS]]-Tabla15[[#This Row],[AFP]]-Tabla15[[#This Row],[sneto]]</f>
        <v>11446.269999999997</v>
      </c>
      <c r="Q694" s="33">
        <v>37743.550000000003</v>
      </c>
      <c r="R694" s="56" t="str">
        <f>_xlfn.XLOOKUP(Tabla15[[#This Row],[cedula]],Tabla8[Numero Documento],Tabla8[Gen])</f>
        <v>F</v>
      </c>
      <c r="S694" s="56" t="str">
        <f>_xlfn.XLOOKUP(Tabla15[[#This Row],[cedula]],Tabla8[Numero Documento],Tabla8[Lugar Funciones Codigo])</f>
        <v>01.83.02.00.01</v>
      </c>
      <c r="T694">
        <v>667</v>
      </c>
    </row>
    <row r="695" spans="1:20" hidden="1">
      <c r="A695" s="56" t="s">
        <v>2522</v>
      </c>
      <c r="B695" s="56" t="s">
        <v>1352</v>
      </c>
      <c r="C695" s="56" t="s">
        <v>2556</v>
      </c>
      <c r="D695" s="56" t="str">
        <f>Tabla15[[#This Row],[cedula]]&amp;Tabla15[[#This Row],[prog]]&amp;LEFT(Tabla15[[#This Row],[TIPO]],3)</f>
        <v>0010249035613FIJ</v>
      </c>
      <c r="E695" s="56" t="str">
        <f>_xlfn.XLOOKUP(Tabla15[[#This Row],[cedula]],Tabla8[Numero Documento],Tabla8[Empleado])</f>
        <v>ROBERTO DE LEON DUME</v>
      </c>
      <c r="F695" s="56" t="str">
        <f>_xlfn.XLOOKUP(Tabla15[[#This Row],[cedula]],Tabla8[Numero Documento],Tabla8[Cargo])</f>
        <v>LUMINOTECNICO</v>
      </c>
      <c r="G695" s="56" t="str">
        <f>_xlfn.XLOOKUP(Tabla15[[#This Row],[cedula]],Tabla8[Numero Documento],Tabla8[Lugar de Funciones])</f>
        <v>TEATRO NACIONAL</v>
      </c>
      <c r="H695" s="107" t="s">
        <v>11</v>
      </c>
      <c r="I695" s="78" t="str">
        <f>_xlfn.XLOOKUP(Tabla15[[#This Row],[cedula]],TCARRERA[CEDULA],TCARRERA[CATEGORIA DEL SERVIDOR],0)</f>
        <v>CARRERA ADMINISTRATIVA</v>
      </c>
      <c r="J6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6" t="str">
        <f>IF(ISTEXT(Tabla15[[#This Row],[CARRERA]]),Tabla15[[#This Row],[CARRERA]],Tabla15[[#This Row],[STATUS_01]])</f>
        <v>CARRERA ADMINISTRATIVA</v>
      </c>
      <c r="L695" s="72">
        <v>55000</v>
      </c>
      <c r="M695" s="74">
        <v>2559.6799999999998</v>
      </c>
      <c r="N695" s="72">
        <v>1672</v>
      </c>
      <c r="O695" s="72">
        <v>1578.5</v>
      </c>
      <c r="P695" s="33">
        <f>Tabla15[[#This Row],[sbruto]]-Tabla15[[#This Row],[ISR]]-Tabla15[[#This Row],[SFS]]-Tabla15[[#This Row],[AFP]]-Tabla15[[#This Row],[sneto]]</f>
        <v>38018.300000000003</v>
      </c>
      <c r="Q695" s="33">
        <v>11171.52</v>
      </c>
      <c r="R695" s="56" t="str">
        <f>_xlfn.XLOOKUP(Tabla15[[#This Row],[cedula]],Tabla8[Numero Documento],Tabla8[Gen])</f>
        <v>M</v>
      </c>
      <c r="S695" s="56" t="str">
        <f>_xlfn.XLOOKUP(Tabla15[[#This Row],[cedula]],Tabla8[Numero Documento],Tabla8[Lugar Funciones Codigo])</f>
        <v>01.83.02.00.01</v>
      </c>
      <c r="T695">
        <v>711</v>
      </c>
    </row>
    <row r="696" spans="1:20" hidden="1">
      <c r="A696" s="56" t="s">
        <v>2522</v>
      </c>
      <c r="B696" s="56" t="s">
        <v>2229</v>
      </c>
      <c r="C696" s="56" t="s">
        <v>2556</v>
      </c>
      <c r="D696" s="56" t="str">
        <f>Tabla15[[#This Row],[cedula]]&amp;Tabla15[[#This Row],[prog]]&amp;LEFT(Tabla15[[#This Row],[TIPO]],3)</f>
        <v>0011104415213FIJ</v>
      </c>
      <c r="E696" s="56" t="str">
        <f>_xlfn.XLOOKUP(Tabla15[[#This Row],[cedula]],Tabla8[Numero Documento],Tabla8[Empleado])</f>
        <v>ROBERTO ILISCH DAVID CAMEJO GONZALEZ</v>
      </c>
      <c r="F696" s="56" t="str">
        <f>_xlfn.XLOOKUP(Tabla15[[#This Row],[cedula]],Tabla8[Numero Documento],Tabla8[Cargo])</f>
        <v>ASISTENTE</v>
      </c>
      <c r="G696" s="56" t="str">
        <f>_xlfn.XLOOKUP(Tabla15[[#This Row],[cedula]],Tabla8[Numero Documento],Tabla8[Lugar de Funciones])</f>
        <v>TEATRO NACIONAL</v>
      </c>
      <c r="H696" s="107" t="s">
        <v>11</v>
      </c>
      <c r="I696" s="78">
        <f>_xlfn.XLOOKUP(Tabla15[[#This Row],[cedula]],TCARRERA[CEDULA],TCARRERA[CATEGORIA DEL SERVIDOR],0)</f>
        <v>0</v>
      </c>
      <c r="J6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6" t="str">
        <f>IF(ISTEXT(Tabla15[[#This Row],[CARRERA]]),Tabla15[[#This Row],[CARRERA]],Tabla15[[#This Row],[STATUS_01]])</f>
        <v>FIJO</v>
      </c>
      <c r="L696" s="72">
        <v>55000</v>
      </c>
      <c r="M696" s="72">
        <v>2559.6799999999998</v>
      </c>
      <c r="N696" s="72">
        <v>1672</v>
      </c>
      <c r="O696" s="72">
        <v>1578.5</v>
      </c>
      <c r="P696" s="33">
        <f>Tabla15[[#This Row],[sbruto]]-Tabla15[[#This Row],[ISR]]-Tabla15[[#This Row],[SFS]]-Tabla15[[#This Row],[AFP]]-Tabla15[[#This Row],[sneto]]</f>
        <v>2221</v>
      </c>
      <c r="Q696" s="33">
        <v>46968.82</v>
      </c>
      <c r="R696" s="56" t="str">
        <f>_xlfn.XLOOKUP(Tabla15[[#This Row],[cedula]],Tabla8[Numero Documento],Tabla8[Gen])</f>
        <v>M</v>
      </c>
      <c r="S696" s="56" t="str">
        <f>_xlfn.XLOOKUP(Tabla15[[#This Row],[cedula]],Tabla8[Numero Documento],Tabla8[Lugar Funciones Codigo])</f>
        <v>01.83.02.00.01</v>
      </c>
      <c r="T696">
        <v>712</v>
      </c>
    </row>
    <row r="697" spans="1:20" hidden="1">
      <c r="A697" s="56" t="s">
        <v>2522</v>
      </c>
      <c r="B697" s="56" t="s">
        <v>3132</v>
      </c>
      <c r="C697" s="56" t="s">
        <v>2556</v>
      </c>
      <c r="D697" s="56" t="str">
        <f>Tabla15[[#This Row],[cedula]]&amp;Tabla15[[#This Row],[prog]]&amp;LEFT(Tabla15[[#This Row],[TIPO]],3)</f>
        <v>0010909895413FIJ</v>
      </c>
      <c r="E697" s="56" t="str">
        <f>_xlfn.XLOOKUP(Tabla15[[#This Row],[cedula]],Tabla8[Numero Documento],Tabla8[Empleado])</f>
        <v>TEOSBILDE EMILIA CUSTODIO CASADO</v>
      </c>
      <c r="F697" s="56" t="str">
        <f>_xlfn.XLOOKUP(Tabla15[[#This Row],[cedula]],Tabla8[Numero Documento],Tabla8[Cargo])</f>
        <v>ASISTENTE</v>
      </c>
      <c r="G697" s="56" t="str">
        <f>_xlfn.XLOOKUP(Tabla15[[#This Row],[cedula]],Tabla8[Numero Documento],Tabla8[Lugar de Funciones])</f>
        <v>TEATRO NACIONAL</v>
      </c>
      <c r="H697" s="107" t="s">
        <v>11</v>
      </c>
      <c r="I697" s="78">
        <f>_xlfn.XLOOKUP(Tabla15[[#This Row],[cedula]],TCARRERA[CEDULA],TCARRERA[CATEGORIA DEL SERVIDOR],0)</f>
        <v>0</v>
      </c>
      <c r="J6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6" t="str">
        <f>IF(ISTEXT(Tabla15[[#This Row],[CARRERA]]),Tabla15[[#This Row],[CARRERA]],Tabla15[[#This Row],[STATUS_01]])</f>
        <v>FIJO</v>
      </c>
      <c r="L697" s="72">
        <v>55000</v>
      </c>
      <c r="M697" s="73">
        <v>2559.6799999999998</v>
      </c>
      <c r="N697" s="72">
        <v>1672</v>
      </c>
      <c r="O697" s="72">
        <v>1578.5</v>
      </c>
      <c r="P697" s="33">
        <f>Tabla15[[#This Row],[sbruto]]-Tabla15[[#This Row],[ISR]]-Tabla15[[#This Row],[SFS]]-Tabla15[[#This Row],[AFP]]-Tabla15[[#This Row],[sneto]]</f>
        <v>25</v>
      </c>
      <c r="Q697" s="33">
        <v>49164.82</v>
      </c>
      <c r="R697" s="56" t="str">
        <f>_xlfn.XLOOKUP(Tabla15[[#This Row],[cedula]],Tabla8[Numero Documento],Tabla8[Gen])</f>
        <v>F</v>
      </c>
      <c r="S697" s="56" t="str">
        <f>_xlfn.XLOOKUP(Tabla15[[#This Row],[cedula]],Tabla8[Numero Documento],Tabla8[Lugar Funciones Codigo])</f>
        <v>01.83.02.00.01</v>
      </c>
      <c r="T697">
        <v>731</v>
      </c>
    </row>
    <row r="698" spans="1:20" hidden="1">
      <c r="A698" s="56" t="s">
        <v>2522</v>
      </c>
      <c r="B698" s="56" t="s">
        <v>2128</v>
      </c>
      <c r="C698" s="56" t="s">
        <v>2556</v>
      </c>
      <c r="D698" s="56" t="str">
        <f>Tabla15[[#This Row],[cedula]]&amp;Tabla15[[#This Row],[prog]]&amp;LEFT(Tabla15[[#This Row],[TIPO]],3)</f>
        <v>0010959355813FIJ</v>
      </c>
      <c r="E698" s="56" t="str">
        <f>_xlfn.XLOOKUP(Tabla15[[#This Row],[cedula]],Tabla8[Numero Documento],Tabla8[Empleado])</f>
        <v>EURISPIDES CALCAÑO RUFINO</v>
      </c>
      <c r="F698" s="56" t="str">
        <f>_xlfn.XLOOKUP(Tabla15[[#This Row],[cedula]],Tabla8[Numero Documento],Tabla8[Cargo])</f>
        <v>TRAMOYISTA</v>
      </c>
      <c r="G698" s="56" t="str">
        <f>_xlfn.XLOOKUP(Tabla15[[#This Row],[cedula]],Tabla8[Numero Documento],Tabla8[Lugar de Funciones])</f>
        <v>TEATRO NACIONAL</v>
      </c>
      <c r="H698" s="107" t="s">
        <v>11</v>
      </c>
      <c r="I698" s="78">
        <f>_xlfn.XLOOKUP(Tabla15[[#This Row],[cedula]],TCARRERA[CEDULA],TCARRERA[CATEGORIA DEL SERVIDOR],0)</f>
        <v>0</v>
      </c>
      <c r="J6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8" s="56" t="str">
        <f>IF(ISTEXT(Tabla15[[#This Row],[CARRERA]]),Tabla15[[#This Row],[CARRERA]],Tabla15[[#This Row],[STATUS_01]])</f>
        <v>ESTATUTO SIMPLIFICADO</v>
      </c>
      <c r="L698" s="72">
        <v>45000</v>
      </c>
      <c r="M698" s="76">
        <v>1148.33</v>
      </c>
      <c r="N698" s="72">
        <v>1368</v>
      </c>
      <c r="O698" s="72">
        <v>1291.5</v>
      </c>
      <c r="P698" s="33">
        <f>Tabla15[[#This Row],[sbruto]]-Tabla15[[#This Row],[ISR]]-Tabla15[[#This Row],[SFS]]-Tabla15[[#This Row],[AFP]]-Tabla15[[#This Row],[sneto]]</f>
        <v>28891.19</v>
      </c>
      <c r="Q698" s="33">
        <v>12300.98</v>
      </c>
      <c r="R698" s="56" t="str">
        <f>_xlfn.XLOOKUP(Tabla15[[#This Row],[cedula]],Tabla8[Numero Documento],Tabla8[Gen])</f>
        <v>M</v>
      </c>
      <c r="S698" s="56" t="str">
        <f>_xlfn.XLOOKUP(Tabla15[[#This Row],[cedula]],Tabla8[Numero Documento],Tabla8[Lugar Funciones Codigo])</f>
        <v>01.83.02.00.01</v>
      </c>
      <c r="T698">
        <v>562</v>
      </c>
    </row>
    <row r="699" spans="1:20" hidden="1">
      <c r="A699" s="56" t="s">
        <v>2522</v>
      </c>
      <c r="B699" s="56" t="s">
        <v>2820</v>
      </c>
      <c r="C699" s="56" t="s">
        <v>2556</v>
      </c>
      <c r="D699" s="56" t="str">
        <f>Tabla15[[#This Row],[cedula]]&amp;Tabla15[[#This Row],[prog]]&amp;LEFT(Tabla15[[#This Row],[TIPO]],3)</f>
        <v>2240070667113FIJ</v>
      </c>
      <c r="E699" s="56" t="str">
        <f>_xlfn.XLOOKUP(Tabla15[[#This Row],[cedula]],Tabla8[Numero Documento],Tabla8[Empleado])</f>
        <v>BRYAN FELIPE MORENO</v>
      </c>
      <c r="F699" s="56" t="str">
        <f>_xlfn.XLOOKUP(Tabla15[[#This Row],[cedula]],Tabla8[Numero Documento],Tabla8[Cargo])</f>
        <v>AUDIOVISUAL OPERADOR DE EQUIPO</v>
      </c>
      <c r="G699" s="56" t="str">
        <f>_xlfn.XLOOKUP(Tabla15[[#This Row],[cedula]],Tabla8[Numero Documento],Tabla8[Lugar de Funciones])</f>
        <v>TEATRO NACIONAL</v>
      </c>
      <c r="H699" s="107" t="s">
        <v>11</v>
      </c>
      <c r="I699" s="78">
        <f>_xlfn.XLOOKUP(Tabla15[[#This Row],[cedula]],TCARRERA[CEDULA],TCARRERA[CATEGORIA DEL SERVIDOR],0)</f>
        <v>0</v>
      </c>
      <c r="J6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6" t="str">
        <f>IF(ISTEXT(Tabla15[[#This Row],[CARRERA]]),Tabla15[[#This Row],[CARRERA]],Tabla15[[#This Row],[STATUS_01]])</f>
        <v>FIJO</v>
      </c>
      <c r="L699" s="72">
        <v>40000</v>
      </c>
      <c r="M699" s="76">
        <v>442.65</v>
      </c>
      <c r="N699" s="72">
        <v>1216</v>
      </c>
      <c r="O699" s="72">
        <v>1148</v>
      </c>
      <c r="P699" s="33">
        <f>Tabla15[[#This Row],[sbruto]]-Tabla15[[#This Row],[ISR]]-Tabla15[[#This Row],[SFS]]-Tabla15[[#This Row],[AFP]]-Tabla15[[#This Row],[sneto]]</f>
        <v>25</v>
      </c>
      <c r="Q699" s="33">
        <v>37168.35</v>
      </c>
      <c r="R699" s="56" t="str">
        <f>_xlfn.XLOOKUP(Tabla15[[#This Row],[cedula]],Tabla8[Numero Documento],Tabla8[Gen])</f>
        <v>M</v>
      </c>
      <c r="S699" s="56" t="str">
        <f>_xlfn.XLOOKUP(Tabla15[[#This Row],[cedula]],Tabla8[Numero Documento],Tabla8[Lugar Funciones Codigo])</f>
        <v>01.83.02.00.01</v>
      </c>
      <c r="T699">
        <v>518</v>
      </c>
    </row>
    <row r="700" spans="1:20" hidden="1">
      <c r="A700" s="56" t="s">
        <v>2522</v>
      </c>
      <c r="B700" s="56" t="s">
        <v>2209</v>
      </c>
      <c r="C700" s="56" t="s">
        <v>2556</v>
      </c>
      <c r="D700" s="56" t="str">
        <f>Tabla15[[#This Row],[cedula]]&amp;Tabla15[[#This Row],[prog]]&amp;LEFT(Tabla15[[#This Row],[TIPO]],3)</f>
        <v>2230094808413FIJ</v>
      </c>
      <c r="E700" s="56" t="str">
        <f>_xlfn.XLOOKUP(Tabla15[[#This Row],[cedula]],Tabla8[Numero Documento],Tabla8[Empleado])</f>
        <v>MICHAEL GERAINT JIMENEZ GALAN</v>
      </c>
      <c r="F700" s="56" t="str">
        <f>_xlfn.XLOOKUP(Tabla15[[#This Row],[cedula]],Tabla8[Numero Documento],Tabla8[Cargo])</f>
        <v>SONIDISTA</v>
      </c>
      <c r="G700" s="56" t="str">
        <f>_xlfn.XLOOKUP(Tabla15[[#This Row],[cedula]],Tabla8[Numero Documento],Tabla8[Lugar de Funciones])</f>
        <v>TEATRO NACIONAL</v>
      </c>
      <c r="H700" s="107" t="s">
        <v>11</v>
      </c>
      <c r="I700" s="78">
        <f>_xlfn.XLOOKUP(Tabla15[[#This Row],[cedula]],TCARRERA[CEDULA],TCARRERA[CATEGORIA DEL SERVIDOR],0)</f>
        <v>0</v>
      </c>
      <c r="J7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6" t="str">
        <f>IF(ISTEXT(Tabla15[[#This Row],[CARRERA]]),Tabla15[[#This Row],[CARRERA]],Tabla15[[#This Row],[STATUS_01]])</f>
        <v>FIJO</v>
      </c>
      <c r="L700" s="72">
        <v>40000</v>
      </c>
      <c r="M700" s="73">
        <v>442.65</v>
      </c>
      <c r="N700" s="72">
        <v>1216</v>
      </c>
      <c r="O700" s="72">
        <v>1148</v>
      </c>
      <c r="P700" s="33">
        <f>Tabla15[[#This Row],[sbruto]]-Tabla15[[#This Row],[ISR]]-Tabla15[[#This Row],[SFS]]-Tabla15[[#This Row],[AFP]]-Tabla15[[#This Row],[sneto]]</f>
        <v>325</v>
      </c>
      <c r="Q700" s="33">
        <v>36868.35</v>
      </c>
      <c r="R700" s="56" t="str">
        <f>_xlfn.XLOOKUP(Tabla15[[#This Row],[cedula]],Tabla8[Numero Documento],Tabla8[Gen])</f>
        <v>M</v>
      </c>
      <c r="S700" s="56" t="str">
        <f>_xlfn.XLOOKUP(Tabla15[[#This Row],[cedula]],Tabla8[Numero Documento],Tabla8[Lugar Funciones Codigo])</f>
        <v>01.83.02.00.01</v>
      </c>
      <c r="T700">
        <v>675</v>
      </c>
    </row>
    <row r="701" spans="1:20" hidden="1">
      <c r="A701" s="56" t="s">
        <v>2522</v>
      </c>
      <c r="B701" s="56" t="s">
        <v>2226</v>
      </c>
      <c r="C701" s="56" t="s">
        <v>2556</v>
      </c>
      <c r="D701" s="56" t="str">
        <f>Tabla15[[#This Row],[cedula]]&amp;Tabla15[[#This Row],[prog]]&amp;LEFT(Tabla15[[#This Row],[TIPO]],3)</f>
        <v>0011410010013FIJ</v>
      </c>
      <c r="E701" s="56" t="str">
        <f>_xlfn.XLOOKUP(Tabla15[[#This Row],[cedula]],Tabla8[Numero Documento],Tabla8[Empleado])</f>
        <v>RICHARD RODRIGUEZ PARRA</v>
      </c>
      <c r="F701" s="56" t="str">
        <f>_xlfn.XLOOKUP(Tabla15[[#This Row],[cedula]],Tabla8[Numero Documento],Tabla8[Cargo])</f>
        <v>TECNICO AYUDANTE</v>
      </c>
      <c r="G701" s="56" t="str">
        <f>_xlfn.XLOOKUP(Tabla15[[#This Row],[cedula]],Tabla8[Numero Documento],Tabla8[Lugar de Funciones])</f>
        <v>TEATRO NACIONAL</v>
      </c>
      <c r="H701" s="107" t="s">
        <v>11</v>
      </c>
      <c r="I701" s="78">
        <f>_xlfn.XLOOKUP(Tabla15[[#This Row],[cedula]],TCARRERA[CEDULA],TCARRERA[CATEGORIA DEL SERVIDOR],0)</f>
        <v>0</v>
      </c>
      <c r="J7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6" t="str">
        <f>IF(ISTEXT(Tabla15[[#This Row],[CARRERA]]),Tabla15[[#This Row],[CARRERA]],Tabla15[[#This Row],[STATUS_01]])</f>
        <v>FIJO</v>
      </c>
      <c r="L701" s="72">
        <v>40000</v>
      </c>
      <c r="M701" s="76">
        <v>206.03</v>
      </c>
      <c r="N701" s="72">
        <v>1216</v>
      </c>
      <c r="O701" s="72">
        <v>1148</v>
      </c>
      <c r="P701" s="33">
        <f>Tabla15[[#This Row],[sbruto]]-Tabla15[[#This Row],[ISR]]-Tabla15[[#This Row],[SFS]]-Tabla15[[#This Row],[AFP]]-Tabla15[[#This Row],[sneto]]</f>
        <v>2898.4500000000044</v>
      </c>
      <c r="Q701" s="33">
        <v>34531.519999999997</v>
      </c>
      <c r="R701" s="56" t="str">
        <f>_xlfn.XLOOKUP(Tabla15[[#This Row],[cedula]],Tabla8[Numero Documento],Tabla8[Gen])</f>
        <v>M</v>
      </c>
      <c r="S701" s="56" t="str">
        <f>_xlfn.XLOOKUP(Tabla15[[#This Row],[cedula]],Tabla8[Numero Documento],Tabla8[Lugar Funciones Codigo])</f>
        <v>01.83.02.00.01</v>
      </c>
      <c r="T701">
        <v>708</v>
      </c>
    </row>
    <row r="702" spans="1:20" hidden="1">
      <c r="A702" s="56" t="s">
        <v>2522</v>
      </c>
      <c r="B702" s="56" t="s">
        <v>2818</v>
      </c>
      <c r="C702" s="56" t="s">
        <v>2556</v>
      </c>
      <c r="D702" s="56" t="str">
        <f>Tabla15[[#This Row],[cedula]]&amp;Tabla15[[#This Row],[prog]]&amp;LEFT(Tabla15[[#This Row],[TIPO]],3)</f>
        <v>4022646614813FIJ</v>
      </c>
      <c r="E702" s="56" t="str">
        <f>_xlfn.XLOOKUP(Tabla15[[#This Row],[cedula]],Tabla8[Numero Documento],Tabla8[Empleado])</f>
        <v>ANDERSON FELIX MENA LIRIANO</v>
      </c>
      <c r="F702" s="56" t="str">
        <f>_xlfn.XLOOKUP(Tabla15[[#This Row],[cedula]],Tabla8[Numero Documento],Tabla8[Cargo])</f>
        <v>TRAMOYISTA</v>
      </c>
      <c r="G702" s="56" t="str">
        <f>_xlfn.XLOOKUP(Tabla15[[#This Row],[cedula]],Tabla8[Numero Documento],Tabla8[Lugar de Funciones])</f>
        <v>TEATRO NACIONAL</v>
      </c>
      <c r="H702" s="107" t="s">
        <v>11</v>
      </c>
      <c r="I702" s="78">
        <f>_xlfn.XLOOKUP(Tabla15[[#This Row],[cedula]],TCARRERA[CEDULA],TCARRERA[CATEGORIA DEL SERVIDOR],0)</f>
        <v>0</v>
      </c>
      <c r="J7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2" s="56" t="str">
        <f>IF(ISTEXT(Tabla15[[#This Row],[CARRERA]]),Tabla15[[#This Row],[CARRERA]],Tabla15[[#This Row],[STATUS_01]])</f>
        <v>ESTATUTO SIMPLIFICADO</v>
      </c>
      <c r="L702" s="72">
        <v>36000</v>
      </c>
      <c r="M702" s="73">
        <v>0</v>
      </c>
      <c r="N702" s="72">
        <v>1094.4000000000001</v>
      </c>
      <c r="O702" s="72">
        <v>1033.2</v>
      </c>
      <c r="P702" s="33">
        <f>Tabla15[[#This Row],[sbruto]]-Tabla15[[#This Row],[ISR]]-Tabla15[[#This Row],[SFS]]-Tabla15[[#This Row],[AFP]]-Tabla15[[#This Row],[sneto]]</f>
        <v>25</v>
      </c>
      <c r="Q702" s="33">
        <v>33847.4</v>
      </c>
      <c r="R702" s="56" t="str">
        <f>_xlfn.XLOOKUP(Tabla15[[#This Row],[cedula]],Tabla8[Numero Documento],Tabla8[Gen])</f>
        <v>M</v>
      </c>
      <c r="S702" s="56" t="str">
        <f>_xlfn.XLOOKUP(Tabla15[[#This Row],[cedula]],Tabla8[Numero Documento],Tabla8[Lugar Funciones Codigo])</f>
        <v>01.83.02.00.01</v>
      </c>
      <c r="T702">
        <v>500</v>
      </c>
    </row>
    <row r="703" spans="1:20" hidden="1">
      <c r="A703" s="56" t="s">
        <v>2521</v>
      </c>
      <c r="B703" s="56" t="s">
        <v>2851</v>
      </c>
      <c r="C703" s="56" t="s">
        <v>2552</v>
      </c>
      <c r="D703" s="56" t="str">
        <f>Tabla15[[#This Row],[cedula]]&amp;Tabla15[[#This Row],[prog]]&amp;LEFT(Tabla15[[#This Row],[TIPO]],3)</f>
        <v>2290028827901TEM</v>
      </c>
      <c r="E703" s="56" t="str">
        <f>_xlfn.XLOOKUP(Tabla15[[#This Row],[cedula]],Tabla8[Numero Documento],Tabla8[Empleado])</f>
        <v>ARLENY NICOLE MARTINEZ MARTINEZ</v>
      </c>
      <c r="F703" s="56" t="str">
        <f>_xlfn.XLOOKUP(Tabla15[[#This Row],[cedula]],Tabla8[Numero Documento],Tabla8[Cargo])</f>
        <v>TECNICO DE COMPRAS</v>
      </c>
      <c r="G703" s="56" t="str">
        <f>_xlfn.XLOOKUP(Tabla15[[#This Row],[cedula]],Tabla8[Numero Documento],Tabla8[Lugar de Funciones])</f>
        <v>TEATRO NACIONAL</v>
      </c>
      <c r="H703" s="107" t="s">
        <v>2743</v>
      </c>
      <c r="I703" s="78">
        <f>_xlfn.XLOOKUP(Tabla15[[#This Row],[cedula]],TCARRERA[CEDULA],TCARRERA[CATEGORIA DEL SERVIDOR],0)</f>
        <v>0</v>
      </c>
      <c r="J70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03" s="56" t="str">
        <f>IF(ISTEXT(Tabla15[[#This Row],[CARRERA]]),Tabla15[[#This Row],[CARRERA]],Tabla15[[#This Row],[STATUS_01]])</f>
        <v>TEMPORALES</v>
      </c>
      <c r="L703" s="72">
        <v>36000</v>
      </c>
      <c r="M703" s="76">
        <v>0</v>
      </c>
      <c r="N703" s="75">
        <v>1094.4000000000001</v>
      </c>
      <c r="O703" s="75">
        <v>1033.2</v>
      </c>
      <c r="P703" s="33">
        <f>Tabla15[[#This Row],[sbruto]]-Tabla15[[#This Row],[ISR]]-Tabla15[[#This Row],[SFS]]-Tabla15[[#This Row],[AFP]]-Tabla15[[#This Row],[sneto]]</f>
        <v>25</v>
      </c>
      <c r="Q703" s="33">
        <v>33847.4</v>
      </c>
      <c r="R703" s="56" t="str">
        <f>_xlfn.XLOOKUP(Tabla15[[#This Row],[cedula]],Tabla8[Numero Documento],Tabla8[Gen])</f>
        <v>F</v>
      </c>
      <c r="S703" s="56" t="str">
        <f>_xlfn.XLOOKUP(Tabla15[[#This Row],[cedula]],Tabla8[Numero Documento],Tabla8[Lugar Funciones Codigo])</f>
        <v>01.83.02.00.01</v>
      </c>
      <c r="T703">
        <v>794</v>
      </c>
    </row>
    <row r="704" spans="1:20" hidden="1">
      <c r="A704" s="56" t="s">
        <v>2522</v>
      </c>
      <c r="B704" s="56" t="s">
        <v>2110</v>
      </c>
      <c r="C704" s="56" t="s">
        <v>2556</v>
      </c>
      <c r="D704" s="56" t="str">
        <f>Tabla15[[#This Row],[cedula]]&amp;Tabla15[[#This Row],[prog]]&amp;LEFT(Tabla15[[#This Row],[TIPO]],3)</f>
        <v>0010249077813FIJ</v>
      </c>
      <c r="E704" s="56" t="str">
        <f>_xlfn.XLOOKUP(Tabla15[[#This Row],[cedula]],Tabla8[Numero Documento],Tabla8[Empleado])</f>
        <v>CLAUDIO MANUEL FELIX MORENO</v>
      </c>
      <c r="F704" s="56" t="str">
        <f>_xlfn.XLOOKUP(Tabla15[[#This Row],[cedula]],Tabla8[Numero Documento],Tabla8[Cargo])</f>
        <v>AYUDANTE DE MANTENIMIENTO</v>
      </c>
      <c r="G704" s="56" t="str">
        <f>_xlfn.XLOOKUP(Tabla15[[#This Row],[cedula]],Tabla8[Numero Documento],Tabla8[Lugar de Funciones])</f>
        <v>TEATRO NACIONAL</v>
      </c>
      <c r="H704" s="107" t="s">
        <v>11</v>
      </c>
      <c r="I704" s="78">
        <f>_xlfn.XLOOKUP(Tabla15[[#This Row],[cedula]],TCARRERA[CEDULA],TCARRERA[CATEGORIA DEL SERVIDOR],0)</f>
        <v>0</v>
      </c>
      <c r="J7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6" t="str">
        <f>IF(ISTEXT(Tabla15[[#This Row],[CARRERA]]),Tabla15[[#This Row],[CARRERA]],Tabla15[[#This Row],[STATUS_01]])</f>
        <v>ESTATUTO SIMPLIFICADO</v>
      </c>
      <c r="L704" s="72">
        <v>36000</v>
      </c>
      <c r="M704" s="76">
        <v>0</v>
      </c>
      <c r="N704" s="72">
        <v>1094.4000000000001</v>
      </c>
      <c r="O704" s="72">
        <v>1033.2</v>
      </c>
      <c r="P704" s="33">
        <f>Tabla15[[#This Row],[sbruto]]-Tabla15[[#This Row],[ISR]]-Tabla15[[#This Row],[SFS]]-Tabla15[[#This Row],[AFP]]-Tabla15[[#This Row],[sneto]]</f>
        <v>15405.690000000002</v>
      </c>
      <c r="Q704" s="33">
        <v>18466.71</v>
      </c>
      <c r="R704" s="56" t="str">
        <f>_xlfn.XLOOKUP(Tabla15[[#This Row],[cedula]],Tabla8[Numero Documento],Tabla8[Gen])</f>
        <v>M</v>
      </c>
      <c r="S704" s="56" t="str">
        <f>_xlfn.XLOOKUP(Tabla15[[#This Row],[cedula]],Tabla8[Numero Documento],Tabla8[Lugar Funciones Codigo])</f>
        <v>01.83.02.00.01</v>
      </c>
      <c r="T704">
        <v>531</v>
      </c>
    </row>
    <row r="705" spans="1:20" hidden="1">
      <c r="A705" s="56" t="s">
        <v>2522</v>
      </c>
      <c r="B705" s="56" t="s">
        <v>2118</v>
      </c>
      <c r="C705" s="56" t="s">
        <v>2556</v>
      </c>
      <c r="D705" s="56" t="str">
        <f>Tabla15[[#This Row],[cedula]]&amp;Tabla15[[#This Row],[prog]]&amp;LEFT(Tabla15[[#This Row],[TIPO]],3)</f>
        <v>4021258877213FIJ</v>
      </c>
      <c r="E705" s="56" t="str">
        <f>_xlfn.XLOOKUP(Tabla15[[#This Row],[cedula]],Tabla8[Numero Documento],Tabla8[Empleado])</f>
        <v>EDUARDO JOSE RIVERA VARGAS</v>
      </c>
      <c r="F705" s="56" t="str">
        <f>_xlfn.XLOOKUP(Tabla15[[#This Row],[cedula]],Tabla8[Numero Documento],Tabla8[Cargo])</f>
        <v>TRAMOYA</v>
      </c>
      <c r="G705" s="56" t="str">
        <f>_xlfn.XLOOKUP(Tabla15[[#This Row],[cedula]],Tabla8[Numero Documento],Tabla8[Lugar de Funciones])</f>
        <v>TEATRO NACIONAL</v>
      </c>
      <c r="H705" s="107" t="s">
        <v>11</v>
      </c>
      <c r="I705" s="78">
        <f>_xlfn.XLOOKUP(Tabla15[[#This Row],[cedula]],TCARRERA[CEDULA],TCARRERA[CATEGORIA DEL SERVIDOR],0)</f>
        <v>0</v>
      </c>
      <c r="J70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6" t="str">
        <f>IF(ISTEXT(Tabla15[[#This Row],[CARRERA]]),Tabla15[[#This Row],[CARRERA]],Tabla15[[#This Row],[STATUS_01]])</f>
        <v>FIJO</v>
      </c>
      <c r="L705" s="72">
        <v>36000</v>
      </c>
      <c r="M705" s="75">
        <v>0</v>
      </c>
      <c r="N705" s="72">
        <v>1094.4000000000001</v>
      </c>
      <c r="O705" s="72">
        <v>1033.2</v>
      </c>
      <c r="P705" s="33">
        <f>Tabla15[[#This Row],[sbruto]]-Tabla15[[#This Row],[ISR]]-Tabla15[[#This Row],[SFS]]-Tabla15[[#This Row],[AFP]]-Tabla15[[#This Row],[sneto]]</f>
        <v>25</v>
      </c>
      <c r="Q705" s="33">
        <v>33847.4</v>
      </c>
      <c r="R705" s="56" t="str">
        <f>_xlfn.XLOOKUP(Tabla15[[#This Row],[cedula]],Tabla8[Numero Documento],Tabla8[Gen])</f>
        <v>M</v>
      </c>
      <c r="S705" s="56" t="str">
        <f>_xlfn.XLOOKUP(Tabla15[[#This Row],[cedula]],Tabla8[Numero Documento],Tabla8[Lugar Funciones Codigo])</f>
        <v>01.83.02.00.01</v>
      </c>
      <c r="T705">
        <v>547</v>
      </c>
    </row>
    <row r="706" spans="1:20" hidden="1">
      <c r="A706" s="56" t="s">
        <v>2522</v>
      </c>
      <c r="B706" s="56" t="s">
        <v>2824</v>
      </c>
      <c r="C706" s="56" t="s">
        <v>2556</v>
      </c>
      <c r="D706" s="56" t="str">
        <f>Tabla15[[#This Row],[cedula]]&amp;Tabla15[[#This Row],[prog]]&amp;LEFT(Tabla15[[#This Row],[TIPO]],3)</f>
        <v>0011549616813FIJ</v>
      </c>
      <c r="E706" s="56" t="str">
        <f>_xlfn.XLOOKUP(Tabla15[[#This Row],[cedula]],Tabla8[Numero Documento],Tabla8[Empleado])</f>
        <v>EDWARD RAFAEL ROSADO VALDEZ</v>
      </c>
      <c r="F706" s="56" t="str">
        <f>_xlfn.XLOOKUP(Tabla15[[#This Row],[cedula]],Tabla8[Numero Documento],Tabla8[Cargo])</f>
        <v>TRAMOYISTA</v>
      </c>
      <c r="G706" s="56" t="str">
        <f>_xlfn.XLOOKUP(Tabla15[[#This Row],[cedula]],Tabla8[Numero Documento],Tabla8[Lugar de Funciones])</f>
        <v>TEATRO NACIONAL</v>
      </c>
      <c r="H706" s="107" t="s">
        <v>11</v>
      </c>
      <c r="I706" s="78">
        <f>_xlfn.XLOOKUP(Tabla15[[#This Row],[cedula]],TCARRERA[CEDULA],TCARRERA[CATEGORIA DEL SERVIDOR],0)</f>
        <v>0</v>
      </c>
      <c r="J7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6" t="str">
        <f>IF(ISTEXT(Tabla15[[#This Row],[CARRERA]]),Tabla15[[#This Row],[CARRERA]],Tabla15[[#This Row],[STATUS_01]])</f>
        <v>ESTATUTO SIMPLIFICADO</v>
      </c>
      <c r="L706" s="72">
        <v>36000</v>
      </c>
      <c r="M706" s="76">
        <v>0</v>
      </c>
      <c r="N706" s="72">
        <v>1094.4000000000001</v>
      </c>
      <c r="O706" s="72">
        <v>1033.2</v>
      </c>
      <c r="P706" s="33">
        <f>Tabla15[[#This Row],[sbruto]]-Tabla15[[#This Row],[ISR]]-Tabla15[[#This Row],[SFS]]-Tabla15[[#This Row],[AFP]]-Tabla15[[#This Row],[sneto]]</f>
        <v>25</v>
      </c>
      <c r="Q706" s="33">
        <v>33847.4</v>
      </c>
      <c r="R706" s="56" t="str">
        <f>_xlfn.XLOOKUP(Tabla15[[#This Row],[cedula]],Tabla8[Numero Documento],Tabla8[Gen])</f>
        <v>M</v>
      </c>
      <c r="S706" s="56" t="str">
        <f>_xlfn.XLOOKUP(Tabla15[[#This Row],[cedula]],Tabla8[Numero Documento],Tabla8[Lugar Funciones Codigo])</f>
        <v>01.83.02.00.01</v>
      </c>
      <c r="T706">
        <v>550</v>
      </c>
    </row>
    <row r="707" spans="1:20" hidden="1">
      <c r="A707" s="56" t="s">
        <v>2522</v>
      </c>
      <c r="B707" s="56" t="s">
        <v>1314</v>
      </c>
      <c r="C707" s="56" t="s">
        <v>2556</v>
      </c>
      <c r="D707" s="56" t="str">
        <f>Tabla15[[#This Row],[cedula]]&amp;Tabla15[[#This Row],[prog]]&amp;LEFT(Tabla15[[#This Row],[TIPO]],3)</f>
        <v>0900012656613FIJ</v>
      </c>
      <c r="E707" s="56" t="str">
        <f>_xlfn.XLOOKUP(Tabla15[[#This Row],[cedula]],Tabla8[Numero Documento],Tabla8[Empleado])</f>
        <v>FERNANDO AMPARO GENAO</v>
      </c>
      <c r="F707" s="56" t="str">
        <f>_xlfn.XLOOKUP(Tabla15[[#This Row],[cedula]],Tabla8[Numero Documento],Tabla8[Cargo])</f>
        <v>ELECTRICISTA</v>
      </c>
      <c r="G707" s="56" t="str">
        <f>_xlfn.XLOOKUP(Tabla15[[#This Row],[cedula]],Tabla8[Numero Documento],Tabla8[Lugar de Funciones])</f>
        <v>TEATRO NACIONAL</v>
      </c>
      <c r="H707" s="107" t="s">
        <v>11</v>
      </c>
      <c r="I707" s="78" t="str">
        <f>_xlfn.XLOOKUP(Tabla15[[#This Row],[cedula]],TCARRERA[CEDULA],TCARRERA[CATEGORIA DEL SERVIDOR],0)</f>
        <v>CARRERA ADMINISTRATIVA</v>
      </c>
      <c r="J7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6" t="str">
        <f>IF(ISTEXT(Tabla15[[#This Row],[CARRERA]]),Tabla15[[#This Row],[CARRERA]],Tabla15[[#This Row],[STATUS_01]])</f>
        <v>CARRERA ADMINISTRATIVA</v>
      </c>
      <c r="L707" s="72">
        <v>36000</v>
      </c>
      <c r="M707" s="73">
        <v>0</v>
      </c>
      <c r="N707" s="72">
        <v>1094.4000000000001</v>
      </c>
      <c r="O707" s="72">
        <v>1033.2</v>
      </c>
      <c r="P707" s="33">
        <f>Tabla15[[#This Row],[sbruto]]-Tabla15[[#This Row],[ISR]]-Tabla15[[#This Row],[SFS]]-Tabla15[[#This Row],[AFP]]-Tabla15[[#This Row],[sneto]]</f>
        <v>2359</v>
      </c>
      <c r="Q707" s="33">
        <v>31513.4</v>
      </c>
      <c r="R707" s="56" t="str">
        <f>_xlfn.XLOOKUP(Tabla15[[#This Row],[cedula]],Tabla8[Numero Documento],Tabla8[Gen])</f>
        <v>M</v>
      </c>
      <c r="S707" s="56" t="str">
        <f>_xlfn.XLOOKUP(Tabla15[[#This Row],[cedula]],Tabla8[Numero Documento],Tabla8[Lugar Funciones Codigo])</f>
        <v>01.83.02.00.01</v>
      </c>
      <c r="T707">
        <v>571</v>
      </c>
    </row>
    <row r="708" spans="1:20" hidden="1">
      <c r="A708" s="56" t="s">
        <v>2522</v>
      </c>
      <c r="B708" s="56" t="s">
        <v>2167</v>
      </c>
      <c r="C708" s="56" t="s">
        <v>2556</v>
      </c>
      <c r="D708" s="56" t="str">
        <f>Tabla15[[#This Row],[cedula]]&amp;Tabla15[[#This Row],[prog]]&amp;LEFT(Tabla15[[#This Row],[TIPO]],3)</f>
        <v>0120090714313FIJ</v>
      </c>
      <c r="E708" s="56" t="str">
        <f>_xlfn.XLOOKUP(Tabla15[[#This Row],[cedula]],Tabla8[Numero Documento],Tabla8[Empleado])</f>
        <v>JOSE ALBERTO CUEVAS DE OLEO</v>
      </c>
      <c r="F708" s="56" t="str">
        <f>_xlfn.XLOOKUP(Tabla15[[#This Row],[cedula]],Tabla8[Numero Documento],Tabla8[Cargo])</f>
        <v>ASIST. ELECTRICIDAD</v>
      </c>
      <c r="G708" s="56" t="str">
        <f>_xlfn.XLOOKUP(Tabla15[[#This Row],[cedula]],Tabla8[Numero Documento],Tabla8[Lugar de Funciones])</f>
        <v>TEATRO NACIONAL</v>
      </c>
      <c r="H708" s="107" t="s">
        <v>11</v>
      </c>
      <c r="I708" s="78">
        <f>_xlfn.XLOOKUP(Tabla15[[#This Row],[cedula]],TCARRERA[CEDULA],TCARRERA[CATEGORIA DEL SERVIDOR],0)</f>
        <v>0</v>
      </c>
      <c r="J7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6" t="str">
        <f>IF(ISTEXT(Tabla15[[#This Row],[CARRERA]]),Tabla15[[#This Row],[CARRERA]],Tabla15[[#This Row],[STATUS_01]])</f>
        <v>ESTATUTO SIMPLIFICADO</v>
      </c>
      <c r="L708" s="72">
        <v>36000</v>
      </c>
      <c r="M708" s="75">
        <v>0</v>
      </c>
      <c r="N708" s="72">
        <v>1094.4000000000001</v>
      </c>
      <c r="O708" s="72">
        <v>1033.2</v>
      </c>
      <c r="P708" s="33">
        <f>Tabla15[[#This Row],[sbruto]]-Tabla15[[#This Row],[ISR]]-Tabla15[[#This Row],[SFS]]-Tabla15[[#This Row],[AFP]]-Tabla15[[#This Row],[sneto]]</f>
        <v>16652.52</v>
      </c>
      <c r="Q708" s="33">
        <v>17219.88</v>
      </c>
      <c r="R708" s="56" t="str">
        <f>_xlfn.XLOOKUP(Tabla15[[#This Row],[cedula]],Tabla8[Numero Documento],Tabla8[Gen])</f>
        <v>M</v>
      </c>
      <c r="S708" s="56" t="str">
        <f>_xlfn.XLOOKUP(Tabla15[[#This Row],[cedula]],Tabla8[Numero Documento],Tabla8[Lugar Funciones Codigo])</f>
        <v>01.83.02.00.01</v>
      </c>
      <c r="T708">
        <v>608</v>
      </c>
    </row>
    <row r="709" spans="1:20" hidden="1">
      <c r="A709" s="56" t="s">
        <v>2522</v>
      </c>
      <c r="B709" s="56" t="s">
        <v>2233</v>
      </c>
      <c r="C709" s="56" t="s">
        <v>2556</v>
      </c>
      <c r="D709" s="56" t="str">
        <f>Tabla15[[#This Row],[cedula]]&amp;Tabla15[[#This Row],[prog]]&amp;LEFT(Tabla15[[#This Row],[TIPO]],3)</f>
        <v>0310004038913FIJ</v>
      </c>
      <c r="E709" s="56" t="str">
        <f>_xlfn.XLOOKUP(Tabla15[[#This Row],[cedula]],Tabla8[Numero Documento],Tabla8[Empleado])</f>
        <v>SEVERO DE LA CRUZ VENTURA</v>
      </c>
      <c r="F709" s="56" t="str">
        <f>_xlfn.XLOOKUP(Tabla15[[#This Row],[cedula]],Tabla8[Numero Documento],Tabla8[Cargo])</f>
        <v>LUMINOTECNICO SALA RAVELO</v>
      </c>
      <c r="G709" s="56" t="str">
        <f>_xlfn.XLOOKUP(Tabla15[[#This Row],[cedula]],Tabla8[Numero Documento],Tabla8[Lugar de Funciones])</f>
        <v>TEATRO NACIONAL</v>
      </c>
      <c r="H709" s="107" t="s">
        <v>11</v>
      </c>
      <c r="I709" s="78">
        <f>_xlfn.XLOOKUP(Tabla15[[#This Row],[cedula]],TCARRERA[CEDULA],TCARRERA[CATEGORIA DEL SERVIDOR],0)</f>
        <v>0</v>
      </c>
      <c r="J7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6" t="str">
        <f>IF(ISTEXT(Tabla15[[#This Row],[CARRERA]]),Tabla15[[#This Row],[CARRERA]],Tabla15[[#This Row],[STATUS_01]])</f>
        <v>FIJO</v>
      </c>
      <c r="L709" s="72">
        <v>36000</v>
      </c>
      <c r="M709" s="76">
        <v>0</v>
      </c>
      <c r="N709" s="72">
        <v>1094.4000000000001</v>
      </c>
      <c r="O709" s="72">
        <v>1033.2</v>
      </c>
      <c r="P709" s="33">
        <f>Tabla15[[#This Row],[sbruto]]-Tabla15[[#This Row],[ISR]]-Tabla15[[#This Row],[SFS]]-Tabla15[[#This Row],[AFP]]-Tabla15[[#This Row],[sneto]]</f>
        <v>75</v>
      </c>
      <c r="Q709" s="33">
        <v>33797.4</v>
      </c>
      <c r="R709" s="56" t="str">
        <f>_xlfn.XLOOKUP(Tabla15[[#This Row],[cedula]],Tabla8[Numero Documento],Tabla8[Gen])</f>
        <v>M</v>
      </c>
      <c r="S709" s="56" t="str">
        <f>_xlfn.XLOOKUP(Tabla15[[#This Row],[cedula]],Tabla8[Numero Documento],Tabla8[Lugar Funciones Codigo])</f>
        <v>01.83.02.00.01</v>
      </c>
      <c r="T709">
        <v>723</v>
      </c>
    </row>
    <row r="710" spans="1:20" hidden="1">
      <c r="A710" s="56" t="s">
        <v>2522</v>
      </c>
      <c r="B710" s="56" t="s">
        <v>1308</v>
      </c>
      <c r="C710" s="56" t="s">
        <v>2556</v>
      </c>
      <c r="D710" s="56" t="str">
        <f>Tabla15[[#This Row],[cedula]]&amp;Tabla15[[#This Row],[prog]]&amp;LEFT(Tabla15[[#This Row],[TIPO]],3)</f>
        <v>0560099419713FIJ</v>
      </c>
      <c r="E710" s="56" t="str">
        <f>_xlfn.XLOOKUP(Tabla15[[#This Row],[cedula]],Tabla8[Numero Documento],Tabla8[Empleado])</f>
        <v>CARLOS RAMON ORTEGA CAMPUSANO</v>
      </c>
      <c r="F710" s="56" t="str">
        <f>_xlfn.XLOOKUP(Tabla15[[#This Row],[cedula]],Tabla8[Numero Documento],Tabla8[Cargo])</f>
        <v>TRAMOYISTA</v>
      </c>
      <c r="G710" s="56" t="str">
        <f>_xlfn.XLOOKUP(Tabla15[[#This Row],[cedula]],Tabla8[Numero Documento],Tabla8[Lugar de Funciones])</f>
        <v>TEATRO NACIONAL</v>
      </c>
      <c r="H710" s="107" t="s">
        <v>11</v>
      </c>
      <c r="I710" s="78" t="str">
        <f>_xlfn.XLOOKUP(Tabla15[[#This Row],[cedula]],TCARRERA[CEDULA],TCARRERA[CATEGORIA DEL SERVIDOR],0)</f>
        <v>CARRERA ADMINISTRATIVA</v>
      </c>
      <c r="J7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6" t="str">
        <f>IF(ISTEXT(Tabla15[[#This Row],[CARRERA]]),Tabla15[[#This Row],[CARRERA]],Tabla15[[#This Row],[STATUS_01]])</f>
        <v>CARRERA ADMINISTRATIVA</v>
      </c>
      <c r="L710" s="72">
        <v>35000</v>
      </c>
      <c r="M710" s="75">
        <v>0</v>
      </c>
      <c r="N710" s="72">
        <v>1064</v>
      </c>
      <c r="O710" s="72">
        <v>1004.5</v>
      </c>
      <c r="P710" s="33">
        <f>Tabla15[[#This Row],[sbruto]]-Tabla15[[#This Row],[ISR]]-Tabla15[[#This Row],[SFS]]-Tabla15[[#This Row],[AFP]]-Tabla15[[#This Row],[sneto]]</f>
        <v>25793.06</v>
      </c>
      <c r="Q710" s="33">
        <v>7138.44</v>
      </c>
      <c r="R710" s="56" t="str">
        <f>_xlfn.XLOOKUP(Tabla15[[#This Row],[cedula]],Tabla8[Numero Documento],Tabla8[Gen])</f>
        <v>M</v>
      </c>
      <c r="S710" s="56" t="str">
        <f>_xlfn.XLOOKUP(Tabla15[[#This Row],[cedula]],Tabla8[Numero Documento],Tabla8[Lugar Funciones Codigo])</f>
        <v>01.83.02.00.01</v>
      </c>
      <c r="T710">
        <v>522</v>
      </c>
    </row>
    <row r="711" spans="1:20" hidden="1">
      <c r="A711" s="56" t="s">
        <v>2522</v>
      </c>
      <c r="B711" s="56" t="s">
        <v>2102</v>
      </c>
      <c r="C711" s="56" t="s">
        <v>2556</v>
      </c>
      <c r="D711" s="56" t="str">
        <f>Tabla15[[#This Row],[cedula]]&amp;Tabla15[[#This Row],[prog]]&amp;LEFT(Tabla15[[#This Row],[TIPO]],3)</f>
        <v>0010225513013FIJ</v>
      </c>
      <c r="E711" s="56" t="str">
        <f>_xlfn.XLOOKUP(Tabla15[[#This Row],[cedula]],Tabla8[Numero Documento],Tabla8[Empleado])</f>
        <v>CARMEN DOLYS FERRERAS FELIZ</v>
      </c>
      <c r="F711" s="56" t="str">
        <f>_xlfn.XLOOKUP(Tabla15[[#This Row],[cedula]],Tabla8[Numero Documento],Tabla8[Cargo])</f>
        <v>AUX. BIBLIOTECARIA</v>
      </c>
      <c r="G711" s="56" t="str">
        <f>_xlfn.XLOOKUP(Tabla15[[#This Row],[cedula]],Tabla8[Numero Documento],Tabla8[Lugar de Funciones])</f>
        <v>TEATRO NACIONAL</v>
      </c>
      <c r="H711" s="107" t="s">
        <v>11</v>
      </c>
      <c r="I711" s="78">
        <f>_xlfn.XLOOKUP(Tabla15[[#This Row],[cedula]],TCARRERA[CEDULA],TCARRERA[CATEGORIA DEL SERVIDOR],0)</f>
        <v>0</v>
      </c>
      <c r="J7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6" t="str">
        <f>IF(ISTEXT(Tabla15[[#This Row],[CARRERA]]),Tabla15[[#This Row],[CARRERA]],Tabla15[[#This Row],[STATUS_01]])</f>
        <v>FIJO</v>
      </c>
      <c r="L711" s="72">
        <v>35000</v>
      </c>
      <c r="M711" s="75">
        <v>0</v>
      </c>
      <c r="N711" s="72">
        <v>1064</v>
      </c>
      <c r="O711" s="72">
        <v>1004.5</v>
      </c>
      <c r="P711" s="33">
        <f>Tabla15[[#This Row],[sbruto]]-Tabla15[[#This Row],[ISR]]-Tabla15[[#This Row],[SFS]]-Tabla15[[#This Row],[AFP]]-Tabla15[[#This Row],[sneto]]</f>
        <v>1471</v>
      </c>
      <c r="Q711" s="33">
        <v>31460.5</v>
      </c>
      <c r="R711" s="56" t="str">
        <f>_xlfn.XLOOKUP(Tabla15[[#This Row],[cedula]],Tabla8[Numero Documento],Tabla8[Gen])</f>
        <v>F</v>
      </c>
      <c r="S711" s="56" t="str">
        <f>_xlfn.XLOOKUP(Tabla15[[#This Row],[cedula]],Tabla8[Numero Documento],Tabla8[Lugar Funciones Codigo])</f>
        <v>01.83.02.00.01</v>
      </c>
      <c r="T711">
        <v>523</v>
      </c>
    </row>
    <row r="712" spans="1:20" hidden="1">
      <c r="A712" s="56" t="s">
        <v>2522</v>
      </c>
      <c r="B712" s="56" t="s">
        <v>2129</v>
      </c>
      <c r="C712" s="56" t="s">
        <v>2556</v>
      </c>
      <c r="D712" s="56" t="str">
        <f>Tabla15[[#This Row],[cedula]]&amp;Tabla15[[#This Row],[prog]]&amp;LEFT(Tabla15[[#This Row],[TIPO]],3)</f>
        <v>0011400697613FIJ</v>
      </c>
      <c r="E712" s="56" t="str">
        <f>_xlfn.XLOOKUP(Tabla15[[#This Row],[cedula]],Tabla8[Numero Documento],Tabla8[Empleado])</f>
        <v>EUSEBIO SANTOS REYES</v>
      </c>
      <c r="F712" s="56" t="str">
        <f>_xlfn.XLOOKUP(Tabla15[[#This Row],[cedula]],Tabla8[Numero Documento],Tabla8[Cargo])</f>
        <v>TRAMOYISTA</v>
      </c>
      <c r="G712" s="56" t="str">
        <f>_xlfn.XLOOKUP(Tabla15[[#This Row],[cedula]],Tabla8[Numero Documento],Tabla8[Lugar de Funciones])</f>
        <v>TEATRO NACIONAL</v>
      </c>
      <c r="H712" s="107" t="s">
        <v>11</v>
      </c>
      <c r="I712" s="78">
        <f>_xlfn.XLOOKUP(Tabla15[[#This Row],[cedula]],TCARRERA[CEDULA],TCARRERA[CATEGORIA DEL SERVIDOR],0)</f>
        <v>0</v>
      </c>
      <c r="J7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6" t="str">
        <f>IF(ISTEXT(Tabla15[[#This Row],[CARRERA]]),Tabla15[[#This Row],[CARRERA]],Tabla15[[#This Row],[STATUS_01]])</f>
        <v>ESTATUTO SIMPLIFICADO</v>
      </c>
      <c r="L712" s="72">
        <v>35000</v>
      </c>
      <c r="M712" s="74">
        <v>0</v>
      </c>
      <c r="N712" s="72">
        <v>1064</v>
      </c>
      <c r="O712" s="72">
        <v>1004.5</v>
      </c>
      <c r="P712" s="33">
        <f>Tabla15[[#This Row],[sbruto]]-Tabla15[[#This Row],[ISR]]-Tabla15[[#This Row],[SFS]]-Tabla15[[#This Row],[AFP]]-Tabla15[[#This Row],[sneto]]</f>
        <v>20828.91</v>
      </c>
      <c r="Q712" s="33">
        <v>12102.59</v>
      </c>
      <c r="R712" s="56" t="str">
        <f>_xlfn.XLOOKUP(Tabla15[[#This Row],[cedula]],Tabla8[Numero Documento],Tabla8[Gen])</f>
        <v>M</v>
      </c>
      <c r="S712" s="56" t="str">
        <f>_xlfn.XLOOKUP(Tabla15[[#This Row],[cedula]],Tabla8[Numero Documento],Tabla8[Lugar Funciones Codigo])</f>
        <v>01.83.02.00.01</v>
      </c>
      <c r="T712">
        <v>563</v>
      </c>
    </row>
    <row r="713" spans="1:20" hidden="1">
      <c r="A713" s="56" t="s">
        <v>2522</v>
      </c>
      <c r="B713" s="56" t="s">
        <v>2163</v>
      </c>
      <c r="C713" s="56" t="s">
        <v>2556</v>
      </c>
      <c r="D713" s="56" t="str">
        <f>Tabla15[[#This Row],[cedula]]&amp;Tabla15[[#This Row],[prog]]&amp;LEFT(Tabla15[[#This Row],[TIPO]],3)</f>
        <v>0010906166313FIJ</v>
      </c>
      <c r="E713" s="56" t="str">
        <f>_xlfn.XLOOKUP(Tabla15[[#This Row],[cedula]],Tabla8[Numero Documento],Tabla8[Empleado])</f>
        <v>JENIFFER BARBRA NUÃEZ GUIO</v>
      </c>
      <c r="F713" s="56" t="str">
        <f>_xlfn.XLOOKUP(Tabla15[[#This Row],[cedula]],Tabla8[Numero Documento],Tabla8[Cargo])</f>
        <v>SECRETARIA</v>
      </c>
      <c r="G713" s="56" t="str">
        <f>_xlfn.XLOOKUP(Tabla15[[#This Row],[cedula]],Tabla8[Numero Documento],Tabla8[Lugar de Funciones])</f>
        <v>TEATRO NACIONAL</v>
      </c>
      <c r="H713" s="107" t="s">
        <v>11</v>
      </c>
      <c r="I713" s="78">
        <f>_xlfn.XLOOKUP(Tabla15[[#This Row],[cedula]],TCARRERA[CEDULA],TCARRERA[CATEGORIA DEL SERVIDOR],0)</f>
        <v>0</v>
      </c>
      <c r="J7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6" t="str">
        <f>IF(ISTEXT(Tabla15[[#This Row],[CARRERA]]),Tabla15[[#This Row],[CARRERA]],Tabla15[[#This Row],[STATUS_01]])</f>
        <v>ESTATUTO SIMPLIFICADO</v>
      </c>
      <c r="L713" s="72">
        <v>35000</v>
      </c>
      <c r="M713" s="76">
        <v>0</v>
      </c>
      <c r="N713" s="72">
        <v>1064</v>
      </c>
      <c r="O713" s="72">
        <v>1004.5</v>
      </c>
      <c r="P713" s="33">
        <f>Tabla15[[#This Row],[sbruto]]-Tabla15[[#This Row],[ISR]]-Tabla15[[#This Row],[SFS]]-Tabla15[[#This Row],[AFP]]-Tabla15[[#This Row],[sneto]]</f>
        <v>25</v>
      </c>
      <c r="Q713" s="33">
        <v>32906.5</v>
      </c>
      <c r="R713" s="56" t="str">
        <f>_xlfn.XLOOKUP(Tabla15[[#This Row],[cedula]],Tabla8[Numero Documento],Tabla8[Gen])</f>
        <v>F</v>
      </c>
      <c r="S713" s="56" t="str">
        <f>_xlfn.XLOOKUP(Tabla15[[#This Row],[cedula]],Tabla8[Numero Documento],Tabla8[Lugar Funciones Codigo])</f>
        <v>01.83.02.00.01</v>
      </c>
      <c r="T713">
        <v>603</v>
      </c>
    </row>
    <row r="714" spans="1:20" hidden="1">
      <c r="A714" s="56" t="s">
        <v>2522</v>
      </c>
      <c r="B714" s="56" t="s">
        <v>2165</v>
      </c>
      <c r="C714" s="56" t="s">
        <v>2556</v>
      </c>
      <c r="D714" s="56" t="str">
        <f>Tabla15[[#This Row],[cedula]]&amp;Tabla15[[#This Row],[prog]]&amp;LEFT(Tabla15[[#This Row],[TIPO]],3)</f>
        <v>4022290899413FIJ</v>
      </c>
      <c r="E714" s="56" t="str">
        <f>_xlfn.XLOOKUP(Tabla15[[#This Row],[cedula]],Tabla8[Numero Documento],Tabla8[Empleado])</f>
        <v>JONA ABREU LOPEZ</v>
      </c>
      <c r="F714" s="56" t="str">
        <f>_xlfn.XLOOKUP(Tabla15[[#This Row],[cedula]],Tabla8[Numero Documento],Tabla8[Cargo])</f>
        <v>TRAMOYISTA</v>
      </c>
      <c r="G714" s="56" t="str">
        <f>_xlfn.XLOOKUP(Tabla15[[#This Row],[cedula]],Tabla8[Numero Documento],Tabla8[Lugar de Funciones])</f>
        <v>TEATRO NACIONAL</v>
      </c>
      <c r="H714" s="107" t="s">
        <v>11</v>
      </c>
      <c r="I714" s="78">
        <f>_xlfn.XLOOKUP(Tabla15[[#This Row],[cedula]],TCARRERA[CEDULA],TCARRERA[CATEGORIA DEL SERVIDOR],0)</f>
        <v>0</v>
      </c>
      <c r="J7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6" t="str">
        <f>IF(ISTEXT(Tabla15[[#This Row],[CARRERA]]),Tabla15[[#This Row],[CARRERA]],Tabla15[[#This Row],[STATUS_01]])</f>
        <v>ESTATUTO SIMPLIFICADO</v>
      </c>
      <c r="L714" s="72">
        <v>35000</v>
      </c>
      <c r="M714" s="76">
        <v>0</v>
      </c>
      <c r="N714" s="72">
        <v>1064</v>
      </c>
      <c r="O714" s="72">
        <v>1004.5</v>
      </c>
      <c r="P714" s="33">
        <f>Tabla15[[#This Row],[sbruto]]-Tabla15[[#This Row],[ISR]]-Tabla15[[#This Row],[SFS]]-Tabla15[[#This Row],[AFP]]-Tabla15[[#This Row],[sneto]]</f>
        <v>25</v>
      </c>
      <c r="Q714" s="33">
        <v>32906.5</v>
      </c>
      <c r="R714" s="56" t="str">
        <f>_xlfn.XLOOKUP(Tabla15[[#This Row],[cedula]],Tabla8[Numero Documento],Tabla8[Gen])</f>
        <v>M</v>
      </c>
      <c r="S714" s="56" t="str">
        <f>_xlfn.XLOOKUP(Tabla15[[#This Row],[cedula]],Tabla8[Numero Documento],Tabla8[Lugar Funciones Codigo])</f>
        <v>01.83.02.00.01</v>
      </c>
      <c r="T714">
        <v>605</v>
      </c>
    </row>
    <row r="715" spans="1:20" hidden="1">
      <c r="A715" s="56" t="s">
        <v>2522</v>
      </c>
      <c r="B715" s="56" t="s">
        <v>1327</v>
      </c>
      <c r="C715" s="56" t="s">
        <v>2556</v>
      </c>
      <c r="D715" s="56" t="str">
        <f>Tabla15[[#This Row],[cedula]]&amp;Tabla15[[#This Row],[prog]]&amp;LEFT(Tabla15[[#This Row],[TIPO]],3)</f>
        <v>0010248647913FIJ</v>
      </c>
      <c r="E715" s="56" t="str">
        <f>_xlfn.XLOOKUP(Tabla15[[#This Row],[cedula]],Tabla8[Numero Documento],Tabla8[Empleado])</f>
        <v>LUCIA MARIA GOMEZ CUELLO</v>
      </c>
      <c r="F715" s="56" t="str">
        <f>_xlfn.XLOOKUP(Tabla15[[#This Row],[cedula]],Tabla8[Numero Documento],Tabla8[Cargo])</f>
        <v>AUXILIAR</v>
      </c>
      <c r="G715" s="56" t="str">
        <f>_xlfn.XLOOKUP(Tabla15[[#This Row],[cedula]],Tabla8[Numero Documento],Tabla8[Lugar de Funciones])</f>
        <v>TEATRO NACIONAL</v>
      </c>
      <c r="H715" s="107" t="s">
        <v>11</v>
      </c>
      <c r="I715" s="78" t="str">
        <f>_xlfn.XLOOKUP(Tabla15[[#This Row],[cedula]],TCARRERA[CEDULA],TCARRERA[CATEGORIA DEL SERVIDOR],0)</f>
        <v>CARRERA ADMINISTRATIVA</v>
      </c>
      <c r="J7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6" t="str">
        <f>IF(ISTEXT(Tabla15[[#This Row],[CARRERA]]),Tabla15[[#This Row],[CARRERA]],Tabla15[[#This Row],[STATUS_01]])</f>
        <v>CARRERA ADMINISTRATIVA</v>
      </c>
      <c r="L715" s="72">
        <v>35000</v>
      </c>
      <c r="M715" s="75">
        <v>0</v>
      </c>
      <c r="N715" s="72">
        <v>1064</v>
      </c>
      <c r="O715" s="72">
        <v>1004.5</v>
      </c>
      <c r="P715" s="33">
        <f>Tabla15[[#This Row],[sbruto]]-Tabla15[[#This Row],[ISR]]-Tabla15[[#This Row],[SFS]]-Tabla15[[#This Row],[AFP]]-Tabla15[[#This Row],[sneto]]</f>
        <v>375</v>
      </c>
      <c r="Q715" s="33">
        <v>32556.5</v>
      </c>
      <c r="R715" s="56" t="str">
        <f>_xlfn.XLOOKUP(Tabla15[[#This Row],[cedula]],Tabla8[Numero Documento],Tabla8[Gen])</f>
        <v>F</v>
      </c>
      <c r="S715" s="56" t="str">
        <f>_xlfn.XLOOKUP(Tabla15[[#This Row],[cedula]],Tabla8[Numero Documento],Tabla8[Lugar Funciones Codigo])</f>
        <v>01.83.02.00.01</v>
      </c>
      <c r="T715">
        <v>652</v>
      </c>
    </row>
    <row r="716" spans="1:20" hidden="1">
      <c r="A716" s="56" t="s">
        <v>2522</v>
      </c>
      <c r="B716" s="56" t="s">
        <v>1338</v>
      </c>
      <c r="C716" s="56" t="s">
        <v>2556</v>
      </c>
      <c r="D716" s="56" t="str">
        <f>Tabla15[[#This Row],[cedula]]&amp;Tabla15[[#This Row],[prog]]&amp;LEFT(Tabla15[[#This Row],[TIPO]],3)</f>
        <v>0010242810913FIJ</v>
      </c>
      <c r="E716" s="56" t="str">
        <f>_xlfn.XLOOKUP(Tabla15[[#This Row],[cedula]],Tabla8[Numero Documento],Tabla8[Empleado])</f>
        <v>MARITZA ENCARNACION VIOLA</v>
      </c>
      <c r="F716" s="56" t="str">
        <f>_xlfn.XLOOKUP(Tabla15[[#This Row],[cedula]],Tabla8[Numero Documento],Tabla8[Cargo])</f>
        <v>SECRETARIA</v>
      </c>
      <c r="G716" s="56" t="str">
        <f>_xlfn.XLOOKUP(Tabla15[[#This Row],[cedula]],Tabla8[Numero Documento],Tabla8[Lugar de Funciones])</f>
        <v>TEATRO NACIONAL</v>
      </c>
      <c r="H716" s="107" t="s">
        <v>11</v>
      </c>
      <c r="I716" s="78" t="str">
        <f>_xlfn.XLOOKUP(Tabla15[[#This Row],[cedula]],TCARRERA[CEDULA],TCARRERA[CATEGORIA DEL SERVIDOR],0)</f>
        <v>CARRERA ADMINISTRATIVA</v>
      </c>
      <c r="J7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6" t="str">
        <f>IF(ISTEXT(Tabla15[[#This Row],[CARRERA]]),Tabla15[[#This Row],[CARRERA]],Tabla15[[#This Row],[STATUS_01]])</f>
        <v>CARRERA ADMINISTRATIVA</v>
      </c>
      <c r="L716" s="72">
        <v>35000</v>
      </c>
      <c r="M716" s="76">
        <v>0</v>
      </c>
      <c r="N716" s="72">
        <v>1064</v>
      </c>
      <c r="O716" s="72">
        <v>1004.5</v>
      </c>
      <c r="P716" s="33">
        <f>Tabla15[[#This Row],[sbruto]]-Tabla15[[#This Row],[ISR]]-Tabla15[[#This Row],[SFS]]-Tabla15[[#This Row],[AFP]]-Tabla15[[#This Row],[sneto]]</f>
        <v>4047.4199999999983</v>
      </c>
      <c r="Q716" s="33">
        <v>28884.080000000002</v>
      </c>
      <c r="R716" s="56" t="str">
        <f>_xlfn.XLOOKUP(Tabla15[[#This Row],[cedula]],Tabla8[Numero Documento],Tabla8[Gen])</f>
        <v>F</v>
      </c>
      <c r="S716" s="56" t="str">
        <f>_xlfn.XLOOKUP(Tabla15[[#This Row],[cedula]],Tabla8[Numero Documento],Tabla8[Lugar Funciones Codigo])</f>
        <v>01.83.02.00.01</v>
      </c>
      <c r="T716">
        <v>671</v>
      </c>
    </row>
    <row r="717" spans="1:20" hidden="1">
      <c r="A717" s="56" t="s">
        <v>3120</v>
      </c>
      <c r="B717" s="56" t="s">
        <v>1338</v>
      </c>
      <c r="C717" s="56" t="s">
        <v>2552</v>
      </c>
      <c r="D717" s="56" t="str">
        <f>Tabla15[[#This Row],[cedula]]&amp;Tabla15[[#This Row],[prog]]&amp;LEFT(Tabla15[[#This Row],[TIPO]],3)</f>
        <v>0010242810901SUP</v>
      </c>
      <c r="E717" s="56" t="str">
        <f>_xlfn.XLOOKUP(Tabla15[[#This Row],[cedula]],Tabla8[Numero Documento],Tabla8[Empleado])</f>
        <v>MARITZA ENCARNACION VIOLA</v>
      </c>
      <c r="F717" s="56" t="str">
        <f>_xlfn.XLOOKUP(Tabla15[[#This Row],[cedula]],Tabla8[Numero Documento],Tabla8[Cargo])</f>
        <v>SECRETARIA</v>
      </c>
      <c r="G717" s="56" t="str">
        <f>_xlfn.XLOOKUP(Tabla15[[#This Row],[cedula]],Tabla8[Numero Documento],Tabla8[Lugar de Funciones])</f>
        <v>TEATRO NACIONAL</v>
      </c>
      <c r="H717" s="107" t="s">
        <v>2831</v>
      </c>
      <c r="I717" s="78" t="str">
        <f>_xlfn.XLOOKUP(Tabla15[[#This Row],[cedula]],TCARRERA[CEDULA],TCARRERA[CATEGORIA DEL SERVIDOR],0)</f>
        <v>CARRERA ADMINISTRATIVA</v>
      </c>
      <c r="J7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6" t="str">
        <f>IF(ISTEXT(Tabla15[[#This Row],[CARRERA]]),Tabla15[[#This Row],[CARRERA]],Tabla15[[#This Row],[STATUS_01]])</f>
        <v>CARRERA ADMINISTRATIVA</v>
      </c>
      <c r="L717" s="72">
        <v>35000</v>
      </c>
      <c r="M717" s="76">
        <v>5368.45</v>
      </c>
      <c r="N717" s="72">
        <v>1004.5</v>
      </c>
      <c r="O717" s="72">
        <v>1064</v>
      </c>
      <c r="P717" s="33">
        <f>Tabla15[[#This Row],[sbruto]]-Tabla15[[#This Row],[ISR]]-Tabla15[[#This Row],[SFS]]-Tabla15[[#This Row],[AFP]]-Tabla15[[#This Row],[sneto]]</f>
        <v>0</v>
      </c>
      <c r="Q717" s="33">
        <v>27563.05</v>
      </c>
      <c r="R717" s="56" t="str">
        <f>_xlfn.XLOOKUP(Tabla15[[#This Row],[cedula]],Tabla8[Numero Documento],Tabla8[Gen])</f>
        <v>F</v>
      </c>
      <c r="S717" s="56" t="str">
        <f>_xlfn.XLOOKUP(Tabla15[[#This Row],[cedula]],Tabla8[Numero Documento],Tabla8[Lugar Funciones Codigo])</f>
        <v>01.83.02.00.01</v>
      </c>
      <c r="T717">
        <v>767</v>
      </c>
    </row>
    <row r="718" spans="1:20" hidden="1">
      <c r="A718" s="56" t="s">
        <v>2522</v>
      </c>
      <c r="B718" s="56" t="s">
        <v>1341</v>
      </c>
      <c r="C718" s="56" t="s">
        <v>2556</v>
      </c>
      <c r="D718" s="56" t="str">
        <f>Tabla15[[#This Row],[cedula]]&amp;Tabla15[[#This Row],[prog]]&amp;LEFT(Tabla15[[#This Row],[TIPO]],3)</f>
        <v>0010951153513FIJ</v>
      </c>
      <c r="E718" s="56" t="str">
        <f>_xlfn.XLOOKUP(Tabla15[[#This Row],[cedula]],Tabla8[Numero Documento],Tabla8[Empleado])</f>
        <v>MIGUELITO PEREZ</v>
      </c>
      <c r="F718" s="56" t="str">
        <f>_xlfn.XLOOKUP(Tabla15[[#This Row],[cedula]],Tabla8[Numero Documento],Tabla8[Cargo])</f>
        <v>TRAMOYISTA</v>
      </c>
      <c r="G718" s="56" t="str">
        <f>_xlfn.XLOOKUP(Tabla15[[#This Row],[cedula]],Tabla8[Numero Documento],Tabla8[Lugar de Funciones])</f>
        <v>TEATRO NACIONAL</v>
      </c>
      <c r="H718" s="107" t="s">
        <v>11</v>
      </c>
      <c r="I718" s="78" t="str">
        <f>_xlfn.XLOOKUP(Tabla15[[#This Row],[cedula]],TCARRERA[CEDULA],TCARRERA[CATEGORIA DEL SERVIDOR],0)</f>
        <v>CARRERA ADMINISTRATIVA</v>
      </c>
      <c r="J7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6" t="str">
        <f>IF(ISTEXT(Tabla15[[#This Row],[CARRERA]]),Tabla15[[#This Row],[CARRERA]],Tabla15[[#This Row],[STATUS_01]])</f>
        <v>CARRERA ADMINISTRATIVA</v>
      </c>
      <c r="L718" s="72">
        <v>35000</v>
      </c>
      <c r="M718" s="76">
        <v>0</v>
      </c>
      <c r="N718" s="75">
        <v>1064</v>
      </c>
      <c r="O718" s="75">
        <v>1004.5</v>
      </c>
      <c r="P718" s="33">
        <f>Tabla15[[#This Row],[sbruto]]-Tabla15[[#This Row],[ISR]]-Tabla15[[#This Row],[SFS]]-Tabla15[[#This Row],[AFP]]-Tabla15[[#This Row],[sneto]]</f>
        <v>19153.28</v>
      </c>
      <c r="Q718" s="33">
        <v>13778.22</v>
      </c>
      <c r="R718" s="56" t="str">
        <f>_xlfn.XLOOKUP(Tabla15[[#This Row],[cedula]],Tabla8[Numero Documento],Tabla8[Gen])</f>
        <v>M</v>
      </c>
      <c r="S718" s="56" t="str">
        <f>_xlfn.XLOOKUP(Tabla15[[#This Row],[cedula]],Tabla8[Numero Documento],Tabla8[Lugar Funciones Codigo])</f>
        <v>01.83.02.00.01</v>
      </c>
      <c r="T718">
        <v>676</v>
      </c>
    </row>
    <row r="719" spans="1:20" hidden="1">
      <c r="A719" s="56" t="s">
        <v>2522</v>
      </c>
      <c r="B719" s="56" t="s">
        <v>2249</v>
      </c>
      <c r="C719" s="56" t="s">
        <v>2556</v>
      </c>
      <c r="D719" s="56" t="str">
        <f>Tabla15[[#This Row],[cedula]]&amp;Tabla15[[#This Row],[prog]]&amp;LEFT(Tabla15[[#This Row],[TIPO]],3)</f>
        <v>0010074447313FIJ</v>
      </c>
      <c r="E719" s="56" t="str">
        <f>_xlfn.XLOOKUP(Tabla15[[#This Row],[cedula]],Tabla8[Numero Documento],Tabla8[Empleado])</f>
        <v>WILFRIDO ALCALA GAVINO</v>
      </c>
      <c r="F719" s="56" t="str">
        <f>_xlfn.XLOOKUP(Tabla15[[#This Row],[cedula]],Tabla8[Numero Documento],Tabla8[Cargo])</f>
        <v>TRAMOYISTA</v>
      </c>
      <c r="G719" s="56" t="str">
        <f>_xlfn.XLOOKUP(Tabla15[[#This Row],[cedula]],Tabla8[Numero Documento],Tabla8[Lugar de Funciones])</f>
        <v>TEATRO NACIONAL</v>
      </c>
      <c r="H719" s="107" t="s">
        <v>11</v>
      </c>
      <c r="I719" s="78">
        <f>_xlfn.XLOOKUP(Tabla15[[#This Row],[cedula]],TCARRERA[CEDULA],TCARRERA[CATEGORIA DEL SERVIDOR],0)</f>
        <v>0</v>
      </c>
      <c r="J7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6" t="str">
        <f>IF(ISTEXT(Tabla15[[#This Row],[CARRERA]]),Tabla15[[#This Row],[CARRERA]],Tabla15[[#This Row],[STATUS_01]])</f>
        <v>ESTATUTO SIMPLIFICADO</v>
      </c>
      <c r="L719" s="72">
        <v>35000</v>
      </c>
      <c r="M719" s="75">
        <v>0</v>
      </c>
      <c r="N719" s="72">
        <v>1064</v>
      </c>
      <c r="O719" s="72">
        <v>1004.5</v>
      </c>
      <c r="P719" s="33">
        <f>Tabla15[[#This Row],[sbruto]]-Tabla15[[#This Row],[ISR]]-Tabla15[[#This Row],[SFS]]-Tabla15[[#This Row],[AFP]]-Tabla15[[#This Row],[sneto]]</f>
        <v>22317.629999999997</v>
      </c>
      <c r="Q719" s="33">
        <v>10613.87</v>
      </c>
      <c r="R719" s="56" t="str">
        <f>_xlfn.XLOOKUP(Tabla15[[#This Row],[cedula]],Tabla8[Numero Documento],Tabla8[Gen])</f>
        <v>M</v>
      </c>
      <c r="S719" s="56" t="str">
        <f>_xlfn.XLOOKUP(Tabla15[[#This Row],[cedula]],Tabla8[Numero Documento],Tabla8[Lugar Funciones Codigo])</f>
        <v>01.83.02.00.01</v>
      </c>
      <c r="T719">
        <v>744</v>
      </c>
    </row>
    <row r="720" spans="1:20" hidden="1">
      <c r="A720" s="56" t="s">
        <v>2522</v>
      </c>
      <c r="B720" s="56" t="s">
        <v>1309</v>
      </c>
      <c r="C720" s="56" t="s">
        <v>2556</v>
      </c>
      <c r="D720" s="56" t="str">
        <f>Tabla15[[#This Row],[cedula]]&amp;Tabla15[[#This Row],[prog]]&amp;LEFT(Tabla15[[#This Row],[TIPO]],3)</f>
        <v>0010058298013FIJ</v>
      </c>
      <c r="E720" s="56" t="str">
        <f>_xlfn.XLOOKUP(Tabla15[[#This Row],[cedula]],Tabla8[Numero Documento],Tabla8[Empleado])</f>
        <v>DESIRE JANICE SUAZO CAMPILLO</v>
      </c>
      <c r="F720" s="56" t="str">
        <f>_xlfn.XLOOKUP(Tabla15[[#This Row],[cedula]],Tabla8[Numero Documento],Tabla8[Cargo])</f>
        <v>SUPERVISOR (A)</v>
      </c>
      <c r="G720" s="56" t="str">
        <f>_xlfn.XLOOKUP(Tabla15[[#This Row],[cedula]],Tabla8[Numero Documento],Tabla8[Lugar de Funciones])</f>
        <v>TEATRO NACIONAL</v>
      </c>
      <c r="H720" s="107" t="s">
        <v>11</v>
      </c>
      <c r="I720" s="78" t="str">
        <f>_xlfn.XLOOKUP(Tabla15[[#This Row],[cedula]],TCARRERA[CEDULA],TCARRERA[CATEGORIA DEL SERVIDOR],0)</f>
        <v>CARRERA ADMINISTRATIVA</v>
      </c>
      <c r="J7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6" t="str">
        <f>IF(ISTEXT(Tabla15[[#This Row],[CARRERA]]),Tabla15[[#This Row],[CARRERA]],Tabla15[[#This Row],[STATUS_01]])</f>
        <v>CARRERA ADMINISTRATIVA</v>
      </c>
      <c r="L720" s="72">
        <v>31500</v>
      </c>
      <c r="M720" s="76">
        <v>0</v>
      </c>
      <c r="N720" s="75">
        <v>957.6</v>
      </c>
      <c r="O720" s="75">
        <v>904.05</v>
      </c>
      <c r="P720" s="33">
        <f>Tabla15[[#This Row],[sbruto]]-Tabla15[[#This Row],[ISR]]-Tabla15[[#This Row],[SFS]]-Tabla15[[#This Row],[AFP]]-Tabla15[[#This Row],[sneto]]</f>
        <v>12644.890000000003</v>
      </c>
      <c r="Q720" s="33">
        <v>16993.46</v>
      </c>
      <c r="R720" s="56" t="str">
        <f>_xlfn.XLOOKUP(Tabla15[[#This Row],[cedula]],Tabla8[Numero Documento],Tabla8[Gen])</f>
        <v>F</v>
      </c>
      <c r="S720" s="56" t="str">
        <f>_xlfn.XLOOKUP(Tabla15[[#This Row],[cedula]],Tabla8[Numero Documento],Tabla8[Lugar Funciones Codigo])</f>
        <v>01.83.02.00.01</v>
      </c>
      <c r="T720">
        <v>541</v>
      </c>
    </row>
    <row r="721" spans="1:20" hidden="1">
      <c r="A721" s="56" t="s">
        <v>2522</v>
      </c>
      <c r="B721" s="56" t="s">
        <v>1330</v>
      </c>
      <c r="C721" s="56" t="s">
        <v>2556</v>
      </c>
      <c r="D721" s="56" t="str">
        <f>Tabla15[[#This Row],[cedula]]&amp;Tabla15[[#This Row],[prog]]&amp;LEFT(Tabla15[[#This Row],[TIPO]],3)</f>
        <v>0010866521713FIJ</v>
      </c>
      <c r="E721" s="56" t="str">
        <f>_xlfn.XLOOKUP(Tabla15[[#This Row],[cedula]],Tabla8[Numero Documento],Tabla8[Empleado])</f>
        <v>MARCIA ANNERYS MEDINA MONTILLA</v>
      </c>
      <c r="F721" s="56" t="str">
        <f>_xlfn.XLOOKUP(Tabla15[[#This Row],[cedula]],Tabla8[Numero Documento],Tabla8[Cargo])</f>
        <v>BOLETERA</v>
      </c>
      <c r="G721" s="56" t="str">
        <f>_xlfn.XLOOKUP(Tabla15[[#This Row],[cedula]],Tabla8[Numero Documento],Tabla8[Lugar de Funciones])</f>
        <v>TEATRO NACIONAL</v>
      </c>
      <c r="H721" s="107" t="s">
        <v>11</v>
      </c>
      <c r="I721" s="78" t="str">
        <f>_xlfn.XLOOKUP(Tabla15[[#This Row],[cedula]],TCARRERA[CEDULA],TCARRERA[CATEGORIA DEL SERVIDOR],0)</f>
        <v>CARRERA ADMINISTRATIVA</v>
      </c>
      <c r="J7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6" t="str">
        <f>IF(ISTEXT(Tabla15[[#This Row],[CARRERA]]),Tabla15[[#This Row],[CARRERA]],Tabla15[[#This Row],[STATUS_01]])</f>
        <v>CARRERA ADMINISTRATIVA</v>
      </c>
      <c r="L721" s="72">
        <v>31500</v>
      </c>
      <c r="M721" s="76">
        <v>0</v>
      </c>
      <c r="N721" s="72">
        <v>957.6</v>
      </c>
      <c r="O721" s="72">
        <v>904.05</v>
      </c>
      <c r="P721" s="33">
        <f>Tabla15[[#This Row],[sbruto]]-Tabla15[[#This Row],[ISR]]-Tabla15[[#This Row],[SFS]]-Tabla15[[#This Row],[AFP]]-Tabla15[[#This Row],[sneto]]</f>
        <v>22248.22</v>
      </c>
      <c r="Q721" s="33">
        <v>7390.13</v>
      </c>
      <c r="R721" s="56" t="str">
        <f>_xlfn.XLOOKUP(Tabla15[[#This Row],[cedula]],Tabla8[Numero Documento],Tabla8[Gen])</f>
        <v>F</v>
      </c>
      <c r="S721" s="56" t="str">
        <f>_xlfn.XLOOKUP(Tabla15[[#This Row],[cedula]],Tabla8[Numero Documento],Tabla8[Lugar Funciones Codigo])</f>
        <v>01.83.02.00.01</v>
      </c>
      <c r="T721">
        <v>659</v>
      </c>
    </row>
    <row r="722" spans="1:20" hidden="1">
      <c r="A722" s="56" t="s">
        <v>2522</v>
      </c>
      <c r="B722" s="56" t="s">
        <v>1331</v>
      </c>
      <c r="C722" s="56" t="s">
        <v>2556</v>
      </c>
      <c r="D722" s="56" t="str">
        <f>Tabla15[[#This Row],[cedula]]&amp;Tabla15[[#This Row],[prog]]&amp;LEFT(Tabla15[[#This Row],[TIPO]],3)</f>
        <v>0011157421613FIJ</v>
      </c>
      <c r="E722" s="56" t="str">
        <f>_xlfn.XLOOKUP(Tabla15[[#This Row],[cedula]],Tabla8[Numero Documento],Tabla8[Empleado])</f>
        <v>MARGARET SOLANGE FRIAS COCA</v>
      </c>
      <c r="F722" s="56" t="str">
        <f>_xlfn.XLOOKUP(Tabla15[[#This Row],[cedula]],Tabla8[Numero Documento],Tabla8[Cargo])</f>
        <v>ENC. DE VENTAS Y PROMOCION</v>
      </c>
      <c r="G722" s="56" t="str">
        <f>_xlfn.XLOOKUP(Tabla15[[#This Row],[cedula]],Tabla8[Numero Documento],Tabla8[Lugar de Funciones])</f>
        <v>TEATRO NACIONAL</v>
      </c>
      <c r="H722" s="107" t="s">
        <v>11</v>
      </c>
      <c r="I722" s="78" t="str">
        <f>_xlfn.XLOOKUP(Tabla15[[#This Row],[cedula]],TCARRERA[CEDULA],TCARRERA[CATEGORIA DEL SERVIDOR],0)</f>
        <v>CARRERA ADMINISTRATIVA</v>
      </c>
      <c r="J7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6" t="str">
        <f>IF(ISTEXT(Tabla15[[#This Row],[CARRERA]]),Tabla15[[#This Row],[CARRERA]],Tabla15[[#This Row],[STATUS_01]])</f>
        <v>CARRERA ADMINISTRATIVA</v>
      </c>
      <c r="L722" s="72">
        <v>31500</v>
      </c>
      <c r="M722" s="76">
        <v>0</v>
      </c>
      <c r="N722" s="75">
        <v>957.6</v>
      </c>
      <c r="O722" s="75">
        <v>904.05</v>
      </c>
      <c r="P722" s="33">
        <f>Tabla15[[#This Row],[sbruto]]-Tabla15[[#This Row],[ISR]]-Tabla15[[#This Row],[SFS]]-Tabla15[[#This Row],[AFP]]-Tabla15[[#This Row],[sneto]]</f>
        <v>11649.000000000004</v>
      </c>
      <c r="Q722" s="33">
        <v>17989.349999999999</v>
      </c>
      <c r="R722" s="56" t="str">
        <f>_xlfn.XLOOKUP(Tabla15[[#This Row],[cedula]],Tabla8[Numero Documento],Tabla8[Gen])</f>
        <v>F</v>
      </c>
      <c r="S722" s="56" t="str">
        <f>_xlfn.XLOOKUP(Tabla15[[#This Row],[cedula]],Tabla8[Numero Documento],Tabla8[Lugar Funciones Codigo])</f>
        <v>01.83.02.00.01</v>
      </c>
      <c r="T722">
        <v>660</v>
      </c>
    </row>
    <row r="723" spans="1:20" hidden="1">
      <c r="A723" s="56" t="s">
        <v>2522</v>
      </c>
      <c r="B723" s="56" t="s">
        <v>2103</v>
      </c>
      <c r="C723" s="56" t="s">
        <v>2556</v>
      </c>
      <c r="D723" s="56" t="str">
        <f>Tabla15[[#This Row],[cedula]]&amp;Tabla15[[#This Row],[prog]]&amp;LEFT(Tabla15[[#This Row],[TIPO]],3)</f>
        <v>0011407005513FIJ</v>
      </c>
      <c r="E723" s="56" t="str">
        <f>_xlfn.XLOOKUP(Tabla15[[#This Row],[cedula]],Tabla8[Numero Documento],Tabla8[Empleado])</f>
        <v>CARMEN ROSA GARCIA DICEN</v>
      </c>
      <c r="F723" s="56" t="str">
        <f>_xlfn.XLOOKUP(Tabla15[[#This Row],[cedula]],Tabla8[Numero Documento],Tabla8[Cargo])</f>
        <v>SUPERVISOR (A) MAYORDOMIA</v>
      </c>
      <c r="G723" s="56" t="str">
        <f>_xlfn.XLOOKUP(Tabla15[[#This Row],[cedula]],Tabla8[Numero Documento],Tabla8[Lugar de Funciones])</f>
        <v>TEATRO NACIONAL</v>
      </c>
      <c r="H723" s="107" t="s">
        <v>11</v>
      </c>
      <c r="I723" s="78">
        <f>_xlfn.XLOOKUP(Tabla15[[#This Row],[cedula]],TCARRERA[CEDULA],TCARRERA[CATEGORIA DEL SERVIDOR],0)</f>
        <v>0</v>
      </c>
      <c r="J7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6" t="str">
        <f>IF(ISTEXT(Tabla15[[#This Row],[CARRERA]]),Tabla15[[#This Row],[CARRERA]],Tabla15[[#This Row],[STATUS_01]])</f>
        <v>FIJO</v>
      </c>
      <c r="L723" s="72">
        <v>30000</v>
      </c>
      <c r="M723" s="73">
        <v>0</v>
      </c>
      <c r="N723" s="72">
        <v>912</v>
      </c>
      <c r="O723" s="72">
        <v>861</v>
      </c>
      <c r="P723" s="33">
        <f>Tabla15[[#This Row],[sbruto]]-Tabla15[[#This Row],[ISR]]-Tabla15[[#This Row],[SFS]]-Tabla15[[#This Row],[AFP]]-Tabla15[[#This Row],[sneto]]</f>
        <v>25</v>
      </c>
      <c r="Q723" s="33">
        <v>28202</v>
      </c>
      <c r="R723" s="56" t="str">
        <f>_xlfn.XLOOKUP(Tabla15[[#This Row],[cedula]],Tabla8[Numero Documento],Tabla8[Gen])</f>
        <v>F</v>
      </c>
      <c r="S723" s="56" t="str">
        <f>_xlfn.XLOOKUP(Tabla15[[#This Row],[cedula]],Tabla8[Numero Documento],Tabla8[Lugar Funciones Codigo])</f>
        <v>01.83.02.00.01</v>
      </c>
      <c r="T723">
        <v>524</v>
      </c>
    </row>
    <row r="724" spans="1:20" hidden="1">
      <c r="A724" s="56" t="s">
        <v>2522</v>
      </c>
      <c r="B724" s="56" t="s">
        <v>2084</v>
      </c>
      <c r="C724" s="56" t="s">
        <v>2556</v>
      </c>
      <c r="D724" s="56" t="str">
        <f>Tabla15[[#This Row],[cedula]]&amp;Tabla15[[#This Row],[prog]]&amp;LEFT(Tabla15[[#This Row],[TIPO]],3)</f>
        <v>0010496385513FIJ</v>
      </c>
      <c r="E724" s="56" t="str">
        <f>_xlfn.XLOOKUP(Tabla15[[#This Row],[cedula]],Tabla8[Numero Documento],Tabla8[Empleado])</f>
        <v>ALEJANDRINA GUZMAN CRUCETA</v>
      </c>
      <c r="F724" s="56" t="str">
        <f>_xlfn.XLOOKUP(Tabla15[[#This Row],[cedula]],Tabla8[Numero Documento],Tabla8[Cargo])</f>
        <v>RECEPCIONISTA VESPERTINA</v>
      </c>
      <c r="G724" s="56" t="str">
        <f>_xlfn.XLOOKUP(Tabla15[[#This Row],[cedula]],Tabla8[Numero Documento],Tabla8[Lugar de Funciones])</f>
        <v>TEATRO NACIONAL</v>
      </c>
      <c r="H724" s="107" t="s">
        <v>11</v>
      </c>
      <c r="I724" s="78">
        <f>_xlfn.XLOOKUP(Tabla15[[#This Row],[cedula]],TCARRERA[CEDULA],TCARRERA[CATEGORIA DEL SERVIDOR],0)</f>
        <v>0</v>
      </c>
      <c r="J7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6" t="str">
        <f>IF(ISTEXT(Tabla15[[#This Row],[CARRERA]]),Tabla15[[#This Row],[CARRERA]],Tabla15[[#This Row],[STATUS_01]])</f>
        <v>FIJO</v>
      </c>
      <c r="L724" s="72">
        <v>27300</v>
      </c>
      <c r="M724" s="76">
        <v>0</v>
      </c>
      <c r="N724" s="75">
        <v>829.92</v>
      </c>
      <c r="O724" s="75">
        <v>783.51</v>
      </c>
      <c r="P724" s="33">
        <f>Tabla15[[#This Row],[sbruto]]-Tabla15[[#This Row],[ISR]]-Tabla15[[#This Row],[SFS]]-Tabla15[[#This Row],[AFP]]-Tabla15[[#This Row],[sneto]]</f>
        <v>12651.930000000004</v>
      </c>
      <c r="Q724" s="33">
        <v>13034.64</v>
      </c>
      <c r="R724" s="56" t="str">
        <f>_xlfn.XLOOKUP(Tabla15[[#This Row],[cedula]],Tabla8[Numero Documento],Tabla8[Gen])</f>
        <v>F</v>
      </c>
      <c r="S724" s="56" t="str">
        <f>_xlfn.XLOOKUP(Tabla15[[#This Row],[cedula]],Tabla8[Numero Documento],Tabla8[Lugar Funciones Codigo])</f>
        <v>01.83.02.00.01</v>
      </c>
      <c r="T724">
        <v>491</v>
      </c>
    </row>
    <row r="725" spans="1:20" hidden="1">
      <c r="A725" s="56" t="s">
        <v>2522</v>
      </c>
      <c r="B725" s="56" t="s">
        <v>2149</v>
      </c>
      <c r="C725" s="56" t="s">
        <v>2556</v>
      </c>
      <c r="D725" s="56" t="str">
        <f>Tabla15[[#This Row],[cedula]]&amp;Tabla15[[#This Row],[prog]]&amp;LEFT(Tabla15[[#This Row],[TIPO]],3)</f>
        <v>0010007883113FIJ</v>
      </c>
      <c r="E725" s="56" t="str">
        <f>_xlfn.XLOOKUP(Tabla15[[#This Row],[cedula]],Tabla8[Numero Documento],Tabla8[Empleado])</f>
        <v>GLORIA MARITZA CASTILLO</v>
      </c>
      <c r="F725" s="56" t="str">
        <f>_xlfn.XLOOKUP(Tabla15[[#This Row],[cedula]],Tabla8[Numero Documento],Tabla8[Cargo])</f>
        <v>RECEPCIONISTA</v>
      </c>
      <c r="G725" s="56" t="str">
        <f>_xlfn.XLOOKUP(Tabla15[[#This Row],[cedula]],Tabla8[Numero Documento],Tabla8[Lugar de Funciones])</f>
        <v>TEATRO NACIONAL</v>
      </c>
      <c r="H725" s="107" t="s">
        <v>11</v>
      </c>
      <c r="I725" s="78">
        <f>_xlfn.XLOOKUP(Tabla15[[#This Row],[cedula]],TCARRERA[CEDULA],TCARRERA[CATEGORIA DEL SERVIDOR],0)</f>
        <v>0</v>
      </c>
      <c r="J7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6" t="str">
        <f>IF(ISTEXT(Tabla15[[#This Row],[CARRERA]]),Tabla15[[#This Row],[CARRERA]],Tabla15[[#This Row],[STATUS_01]])</f>
        <v>FIJO</v>
      </c>
      <c r="L725" s="72">
        <v>27300</v>
      </c>
      <c r="M725" s="76">
        <v>0</v>
      </c>
      <c r="N725" s="72">
        <v>829.92</v>
      </c>
      <c r="O725" s="72">
        <v>783.51</v>
      </c>
      <c r="P725" s="33">
        <f>Tabla15[[#This Row],[sbruto]]-Tabla15[[#This Row],[ISR]]-Tabla15[[#This Row],[SFS]]-Tabla15[[#This Row],[AFP]]-Tabla15[[#This Row],[sneto]]</f>
        <v>4967.8800000000047</v>
      </c>
      <c r="Q725" s="33">
        <v>20718.689999999999</v>
      </c>
      <c r="R725" s="56" t="str">
        <f>_xlfn.XLOOKUP(Tabla15[[#This Row],[cedula]],Tabla8[Numero Documento],Tabla8[Gen])</f>
        <v>F</v>
      </c>
      <c r="S725" s="56" t="str">
        <f>_xlfn.XLOOKUP(Tabla15[[#This Row],[cedula]],Tabla8[Numero Documento],Tabla8[Lugar Funciones Codigo])</f>
        <v>01.83.02.00.01</v>
      </c>
      <c r="T725">
        <v>588</v>
      </c>
    </row>
    <row r="726" spans="1:20" hidden="1">
      <c r="A726" s="56" t="s">
        <v>2522</v>
      </c>
      <c r="B726" s="56" t="s">
        <v>1339</v>
      </c>
      <c r="C726" s="56" t="s">
        <v>2556</v>
      </c>
      <c r="D726" s="56" t="str">
        <f>Tabla15[[#This Row],[cedula]]&amp;Tabla15[[#This Row],[prog]]&amp;LEFT(Tabla15[[#This Row],[TIPO]],3)</f>
        <v>0010252783513FIJ</v>
      </c>
      <c r="E726" s="56" t="str">
        <f>_xlfn.XLOOKUP(Tabla15[[#This Row],[cedula]],Tabla8[Numero Documento],Tabla8[Empleado])</f>
        <v>MERCEDES IVONNE PERALTA DE CALZADO</v>
      </c>
      <c r="F726" s="56" t="str">
        <f>_xlfn.XLOOKUP(Tabla15[[#This Row],[cedula]],Tabla8[Numero Documento],Tabla8[Cargo])</f>
        <v>AUXILIAR</v>
      </c>
      <c r="G726" s="56" t="str">
        <f>_xlfn.XLOOKUP(Tabla15[[#This Row],[cedula]],Tabla8[Numero Documento],Tabla8[Lugar de Funciones])</f>
        <v>TEATRO NACIONAL</v>
      </c>
      <c r="H726" s="107" t="s">
        <v>11</v>
      </c>
      <c r="I726" s="78" t="str">
        <f>_xlfn.XLOOKUP(Tabla15[[#This Row],[cedula]],TCARRERA[CEDULA],TCARRERA[CATEGORIA DEL SERVIDOR],0)</f>
        <v>CARRERA ADMINISTRATIVA</v>
      </c>
      <c r="J7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6" t="str">
        <f>IF(ISTEXT(Tabla15[[#This Row],[CARRERA]]),Tabla15[[#This Row],[CARRERA]],Tabla15[[#This Row],[STATUS_01]])</f>
        <v>CARRERA ADMINISTRATIVA</v>
      </c>
      <c r="L726" s="72">
        <v>27300</v>
      </c>
      <c r="M726" s="76">
        <v>0</v>
      </c>
      <c r="N726" s="72">
        <v>829.92</v>
      </c>
      <c r="O726" s="72">
        <v>783.51</v>
      </c>
      <c r="P726" s="33">
        <f>Tabla15[[#This Row],[sbruto]]-Tabla15[[#This Row],[ISR]]-Tabla15[[#This Row],[SFS]]-Tabla15[[#This Row],[AFP]]-Tabla15[[#This Row],[sneto]]</f>
        <v>4498.4500000000044</v>
      </c>
      <c r="Q726" s="33">
        <v>21188.12</v>
      </c>
      <c r="R726" s="56" t="str">
        <f>_xlfn.XLOOKUP(Tabla15[[#This Row],[cedula]],Tabla8[Numero Documento],Tabla8[Gen])</f>
        <v>F</v>
      </c>
      <c r="S726" s="56" t="str">
        <f>_xlfn.XLOOKUP(Tabla15[[#This Row],[cedula]],Tabla8[Numero Documento],Tabla8[Lugar Funciones Codigo])</f>
        <v>01.83.02.00.01</v>
      </c>
      <c r="T726">
        <v>674</v>
      </c>
    </row>
    <row r="727" spans="1:20" hidden="1">
      <c r="A727" s="56" t="s">
        <v>2522</v>
      </c>
      <c r="B727" s="56" t="s">
        <v>2097</v>
      </c>
      <c r="C727" s="56" t="s">
        <v>2556</v>
      </c>
      <c r="D727" s="56" t="str">
        <f>Tabla15[[#This Row],[cedula]]&amp;Tabla15[[#This Row],[prog]]&amp;LEFT(Tabla15[[#This Row],[TIPO]],3)</f>
        <v>0011240047813FIJ</v>
      </c>
      <c r="E727" s="56" t="str">
        <f>_xlfn.XLOOKUP(Tabla15[[#This Row],[cedula]],Tabla8[Numero Documento],Tabla8[Empleado])</f>
        <v>BACILIO ANTONIO NUÑEZ ALCANTARA</v>
      </c>
      <c r="F727" s="56" t="str">
        <f>_xlfn.XLOOKUP(Tabla15[[#This Row],[cedula]],Tabla8[Numero Documento],Tabla8[Cargo])</f>
        <v>CHOFER</v>
      </c>
      <c r="G727" s="56" t="str">
        <f>_xlfn.XLOOKUP(Tabla15[[#This Row],[cedula]],Tabla8[Numero Documento],Tabla8[Lugar de Funciones])</f>
        <v>TEATRO NACIONAL</v>
      </c>
      <c r="H727" s="107" t="s">
        <v>11</v>
      </c>
      <c r="I727" s="78">
        <f>_xlfn.XLOOKUP(Tabla15[[#This Row],[cedula]],TCARRERA[CEDULA],TCARRERA[CATEGORIA DEL SERVIDOR],0)</f>
        <v>0</v>
      </c>
      <c r="J7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56" t="str">
        <f>IF(ISTEXT(Tabla15[[#This Row],[CARRERA]]),Tabla15[[#This Row],[CARRERA]],Tabla15[[#This Row],[STATUS_01]])</f>
        <v>ESTATUTO SIMPLIFICADO</v>
      </c>
      <c r="L727" s="72">
        <v>26250</v>
      </c>
      <c r="M727" s="75">
        <v>0</v>
      </c>
      <c r="N727" s="72">
        <v>798</v>
      </c>
      <c r="O727" s="72">
        <v>753.38</v>
      </c>
      <c r="P727" s="33">
        <f>Tabla15[[#This Row],[sbruto]]-Tabla15[[#This Row],[ISR]]-Tabla15[[#This Row],[SFS]]-Tabla15[[#This Row],[AFP]]-Tabla15[[#This Row],[sneto]]</f>
        <v>5294.739999999998</v>
      </c>
      <c r="Q727" s="33">
        <v>19403.88</v>
      </c>
      <c r="R727" s="56" t="str">
        <f>_xlfn.XLOOKUP(Tabla15[[#This Row],[cedula]],Tabla8[Numero Documento],Tabla8[Gen])</f>
        <v>M</v>
      </c>
      <c r="S727" s="56" t="str">
        <f>_xlfn.XLOOKUP(Tabla15[[#This Row],[cedula]],Tabla8[Numero Documento],Tabla8[Lugar Funciones Codigo])</f>
        <v>01.83.02.00.01</v>
      </c>
      <c r="T727">
        <v>512</v>
      </c>
    </row>
    <row r="728" spans="1:20" hidden="1">
      <c r="A728" s="56" t="s">
        <v>2522</v>
      </c>
      <c r="B728" s="56" t="s">
        <v>2114</v>
      </c>
      <c r="C728" s="56" t="s">
        <v>2556</v>
      </c>
      <c r="D728" s="56" t="str">
        <f>Tabla15[[#This Row],[cedula]]&amp;Tabla15[[#This Row],[prog]]&amp;LEFT(Tabla15[[#This Row],[TIPO]],3)</f>
        <v>0010264650213FIJ</v>
      </c>
      <c r="E728" s="56" t="str">
        <f>_xlfn.XLOOKUP(Tabla15[[#This Row],[cedula]],Tabla8[Numero Documento],Tabla8[Empleado])</f>
        <v>DARIO ROMAN GOMEZ</v>
      </c>
      <c r="F728" s="56" t="str">
        <f>_xlfn.XLOOKUP(Tabla15[[#This Row],[cedula]],Tabla8[Numero Documento],Tabla8[Cargo])</f>
        <v>MENSAJERO EXTERNO</v>
      </c>
      <c r="G728" s="56" t="str">
        <f>_xlfn.XLOOKUP(Tabla15[[#This Row],[cedula]],Tabla8[Numero Documento],Tabla8[Lugar de Funciones])</f>
        <v>TEATRO NACIONAL</v>
      </c>
      <c r="H728" s="107" t="s">
        <v>11</v>
      </c>
      <c r="I728" s="78">
        <f>_xlfn.XLOOKUP(Tabla15[[#This Row],[cedula]],TCARRERA[CEDULA],TCARRERA[CATEGORIA DEL SERVIDOR],0)</f>
        <v>0</v>
      </c>
      <c r="J7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6" t="str">
        <f>IF(ISTEXT(Tabla15[[#This Row],[CARRERA]]),Tabla15[[#This Row],[CARRERA]],Tabla15[[#This Row],[STATUS_01]])</f>
        <v>ESTATUTO SIMPLIFICADO</v>
      </c>
      <c r="L728" s="72">
        <v>26250</v>
      </c>
      <c r="M728" s="73">
        <v>0</v>
      </c>
      <c r="N728" s="72">
        <v>798</v>
      </c>
      <c r="O728" s="72">
        <v>753.38</v>
      </c>
      <c r="P728" s="33">
        <f>Tabla15[[#This Row],[sbruto]]-Tabla15[[#This Row],[ISR]]-Tabla15[[#This Row],[SFS]]-Tabla15[[#This Row],[AFP]]-Tabla15[[#This Row],[sneto]]</f>
        <v>5924.869999999999</v>
      </c>
      <c r="Q728" s="33">
        <v>18773.75</v>
      </c>
      <c r="R728" s="56" t="str">
        <f>_xlfn.XLOOKUP(Tabla15[[#This Row],[cedula]],Tabla8[Numero Documento],Tabla8[Gen])</f>
        <v>M</v>
      </c>
      <c r="S728" s="56" t="str">
        <f>_xlfn.XLOOKUP(Tabla15[[#This Row],[cedula]],Tabla8[Numero Documento],Tabla8[Lugar Funciones Codigo])</f>
        <v>01.83.02.00.01</v>
      </c>
      <c r="T728">
        <v>537</v>
      </c>
    </row>
    <row r="729" spans="1:20" hidden="1">
      <c r="A729" s="56" t="s">
        <v>2522</v>
      </c>
      <c r="B729" s="56" t="s">
        <v>2649</v>
      </c>
      <c r="C729" s="56" t="s">
        <v>2556</v>
      </c>
      <c r="D729" s="56" t="str">
        <f>Tabla15[[#This Row],[cedula]]&amp;Tabla15[[#This Row],[prog]]&amp;LEFT(Tabla15[[#This Row],[TIPO]],3)</f>
        <v>4022665157413FIJ</v>
      </c>
      <c r="E729" s="56" t="str">
        <f>_xlfn.XLOOKUP(Tabla15[[#This Row],[cedula]],Tabla8[Numero Documento],Tabla8[Empleado])</f>
        <v>DANIA ANNETTY ABREU MEDINA</v>
      </c>
      <c r="F729" s="56" t="str">
        <f>_xlfn.XLOOKUP(Tabla15[[#This Row],[cedula]],Tabla8[Numero Documento],Tabla8[Cargo])</f>
        <v>BOLETERO</v>
      </c>
      <c r="G729" s="56" t="str">
        <f>_xlfn.XLOOKUP(Tabla15[[#This Row],[cedula]],Tabla8[Numero Documento],Tabla8[Lugar de Funciones])</f>
        <v>TEATRO NACIONAL</v>
      </c>
      <c r="H729" s="107" t="s">
        <v>11</v>
      </c>
      <c r="I729" s="78">
        <f>_xlfn.XLOOKUP(Tabla15[[#This Row],[cedula]],TCARRERA[CEDULA],TCARRERA[CATEGORIA DEL SERVIDOR],0)</f>
        <v>0</v>
      </c>
      <c r="J7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6" t="str">
        <f>IF(ISTEXT(Tabla15[[#This Row],[CARRERA]]),Tabla15[[#This Row],[CARRERA]],Tabla15[[#This Row],[STATUS_01]])</f>
        <v>FIJO</v>
      </c>
      <c r="L729" s="72">
        <v>25000</v>
      </c>
      <c r="M729" s="75">
        <v>0</v>
      </c>
      <c r="N729" s="72">
        <v>760</v>
      </c>
      <c r="O729" s="72">
        <v>717.5</v>
      </c>
      <c r="P729" s="33">
        <f>Tabla15[[#This Row],[sbruto]]-Tabla15[[#This Row],[ISR]]-Tabla15[[#This Row],[SFS]]-Tabla15[[#This Row],[AFP]]-Tabla15[[#This Row],[sneto]]</f>
        <v>25</v>
      </c>
      <c r="Q729" s="33">
        <v>23497.5</v>
      </c>
      <c r="R729" s="56" t="str">
        <f>_xlfn.XLOOKUP(Tabla15[[#This Row],[cedula]],Tabla8[Numero Documento],Tabla8[Gen])</f>
        <v>F</v>
      </c>
      <c r="S729" s="56" t="str">
        <f>_xlfn.XLOOKUP(Tabla15[[#This Row],[cedula]],Tabla8[Numero Documento],Tabla8[Lugar Funciones Codigo])</f>
        <v>01.83.02.00.01</v>
      </c>
      <c r="T729">
        <v>534</v>
      </c>
    </row>
    <row r="730" spans="1:20" hidden="1">
      <c r="A730" s="56" t="s">
        <v>2522</v>
      </c>
      <c r="B730" s="56" t="s">
        <v>1305</v>
      </c>
      <c r="C730" s="56" t="s">
        <v>2556</v>
      </c>
      <c r="D730" s="56" t="str">
        <f>Tabla15[[#This Row],[cedula]]&amp;Tabla15[[#This Row],[prog]]&amp;LEFT(Tabla15[[#This Row],[TIPO]],3)</f>
        <v>0520006813713FIJ</v>
      </c>
      <c r="E730" s="56" t="str">
        <f>_xlfn.XLOOKUP(Tabla15[[#This Row],[cedula]],Tabla8[Numero Documento],Tabla8[Empleado])</f>
        <v>BIENVENIDO ROBLES ROBLES</v>
      </c>
      <c r="F730" s="56" t="str">
        <f>_xlfn.XLOOKUP(Tabla15[[#This Row],[cedula]],Tabla8[Numero Documento],Tabla8[Cargo])</f>
        <v>ENC. LIMPIEZA</v>
      </c>
      <c r="G730" s="56" t="str">
        <f>_xlfn.XLOOKUP(Tabla15[[#This Row],[cedula]],Tabla8[Numero Documento],Tabla8[Lugar de Funciones])</f>
        <v>TEATRO NACIONAL</v>
      </c>
      <c r="H730" s="107" t="s">
        <v>11</v>
      </c>
      <c r="I730" s="78" t="str">
        <f>_xlfn.XLOOKUP(Tabla15[[#This Row],[cedula]],TCARRERA[CEDULA],TCARRERA[CATEGORIA DEL SERVIDOR],0)</f>
        <v>CARRERA ADMINISTRATIVA</v>
      </c>
      <c r="J7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6" t="str">
        <f>IF(ISTEXT(Tabla15[[#This Row],[CARRERA]]),Tabla15[[#This Row],[CARRERA]],Tabla15[[#This Row],[STATUS_01]])</f>
        <v>CARRERA ADMINISTRATIVA</v>
      </c>
      <c r="L730" s="72">
        <v>22000</v>
      </c>
      <c r="M730" s="73">
        <v>0</v>
      </c>
      <c r="N730" s="72">
        <v>668.8</v>
      </c>
      <c r="O730" s="72">
        <v>631.4</v>
      </c>
      <c r="P730" s="33">
        <f>Tabla15[[#This Row],[sbruto]]-Tabla15[[#This Row],[ISR]]-Tabla15[[#This Row],[SFS]]-Tabla15[[#This Row],[AFP]]-Tabla15[[#This Row],[sneto]]</f>
        <v>12894.91</v>
      </c>
      <c r="Q730" s="33">
        <v>7804.89</v>
      </c>
      <c r="R730" s="56" t="str">
        <f>_xlfn.XLOOKUP(Tabla15[[#This Row],[cedula]],Tabla8[Numero Documento],Tabla8[Gen])</f>
        <v>M</v>
      </c>
      <c r="S730" s="56" t="str">
        <f>_xlfn.XLOOKUP(Tabla15[[#This Row],[cedula]],Tabla8[Numero Documento],Tabla8[Lugar Funciones Codigo])</f>
        <v>01.83.02.00.01</v>
      </c>
      <c r="T730">
        <v>515</v>
      </c>
    </row>
    <row r="731" spans="1:20" hidden="1">
      <c r="A731" s="56" t="s">
        <v>2522</v>
      </c>
      <c r="B731" s="56" t="s">
        <v>2112</v>
      </c>
      <c r="C731" s="56" t="s">
        <v>2556</v>
      </c>
      <c r="D731" s="56" t="str">
        <f>Tabla15[[#This Row],[cedula]]&amp;Tabla15[[#This Row],[prog]]&amp;LEFT(Tabla15[[#This Row],[TIPO]],3)</f>
        <v>0170012140113FIJ</v>
      </c>
      <c r="E731" s="56" t="str">
        <f>_xlfn.XLOOKUP(Tabla15[[#This Row],[cedula]],Tabla8[Numero Documento],Tabla8[Empleado])</f>
        <v>DANNY DE LA ROSA JIMENEZ</v>
      </c>
      <c r="F731" s="56" t="str">
        <f>_xlfn.XLOOKUP(Tabla15[[#This Row],[cedula]],Tabla8[Numero Documento],Tabla8[Cargo])</f>
        <v>CONSERJE</v>
      </c>
      <c r="G731" s="56" t="str">
        <f>_xlfn.XLOOKUP(Tabla15[[#This Row],[cedula]],Tabla8[Numero Documento],Tabla8[Lugar de Funciones])</f>
        <v>TEATRO NACIONAL</v>
      </c>
      <c r="H731" s="107" t="s">
        <v>11</v>
      </c>
      <c r="I731" s="78">
        <f>_xlfn.XLOOKUP(Tabla15[[#This Row],[cedula]],TCARRERA[CEDULA],TCARRERA[CATEGORIA DEL SERVIDOR],0)</f>
        <v>0</v>
      </c>
      <c r="J73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6" t="str">
        <f>IF(ISTEXT(Tabla15[[#This Row],[CARRERA]]),Tabla15[[#This Row],[CARRERA]],Tabla15[[#This Row],[STATUS_01]])</f>
        <v>ESTATUTO SIMPLIFICADO</v>
      </c>
      <c r="L731" s="72">
        <v>22000</v>
      </c>
      <c r="M731" s="73">
        <v>0</v>
      </c>
      <c r="N731" s="72">
        <v>668.8</v>
      </c>
      <c r="O731" s="72">
        <v>631.4</v>
      </c>
      <c r="P731" s="33">
        <f>Tabla15[[#This Row],[sbruto]]-Tabla15[[#This Row],[ISR]]-Tabla15[[#This Row],[SFS]]-Tabla15[[#This Row],[AFP]]-Tabla15[[#This Row],[sneto]]</f>
        <v>10457.879999999999</v>
      </c>
      <c r="Q731" s="33">
        <v>10241.92</v>
      </c>
      <c r="R731" s="56" t="str">
        <f>_xlfn.XLOOKUP(Tabla15[[#This Row],[cedula]],Tabla8[Numero Documento],Tabla8[Gen])</f>
        <v>M</v>
      </c>
      <c r="S731" s="56" t="str">
        <f>_xlfn.XLOOKUP(Tabla15[[#This Row],[cedula]],Tabla8[Numero Documento],Tabla8[Lugar Funciones Codigo])</f>
        <v>01.83.02.00.01</v>
      </c>
      <c r="T731">
        <v>535</v>
      </c>
    </row>
    <row r="732" spans="1:20" hidden="1">
      <c r="A732" s="56" t="s">
        <v>2522</v>
      </c>
      <c r="B732" s="56" t="s">
        <v>2822</v>
      </c>
      <c r="C732" s="56" t="s">
        <v>2556</v>
      </c>
      <c r="D732" s="56" t="str">
        <f>Tabla15[[#This Row],[cedula]]&amp;Tabla15[[#This Row],[prog]]&amp;LEFT(Tabla15[[#This Row],[TIPO]],3)</f>
        <v>0011600180113FIJ</v>
      </c>
      <c r="E732" s="56" t="str">
        <f>_xlfn.XLOOKUP(Tabla15[[#This Row],[cedula]],Tabla8[Numero Documento],Tabla8[Empleado])</f>
        <v>DAVID ROSARIO VICENTE</v>
      </c>
      <c r="F732" s="56" t="str">
        <f>_xlfn.XLOOKUP(Tabla15[[#This Row],[cedula]],Tabla8[Numero Documento],Tabla8[Cargo])</f>
        <v>AYUDANTE DE MANTENIMIENTO</v>
      </c>
      <c r="G732" s="56" t="str">
        <f>_xlfn.XLOOKUP(Tabla15[[#This Row],[cedula]],Tabla8[Numero Documento],Tabla8[Lugar de Funciones])</f>
        <v>TEATRO NACIONAL</v>
      </c>
      <c r="H732" s="107" t="s">
        <v>11</v>
      </c>
      <c r="I732" s="78">
        <f>_xlfn.XLOOKUP(Tabla15[[#This Row],[cedula]],TCARRERA[CEDULA],TCARRERA[CATEGORIA DEL SERVIDOR],0)</f>
        <v>0</v>
      </c>
      <c r="J7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6" t="str">
        <f>IF(ISTEXT(Tabla15[[#This Row],[CARRERA]]),Tabla15[[#This Row],[CARRERA]],Tabla15[[#This Row],[STATUS_01]])</f>
        <v>ESTATUTO SIMPLIFICADO</v>
      </c>
      <c r="L732" s="72">
        <v>22000</v>
      </c>
      <c r="M732" s="76">
        <v>0</v>
      </c>
      <c r="N732" s="72">
        <v>668.8</v>
      </c>
      <c r="O732" s="72">
        <v>631.4</v>
      </c>
      <c r="P732" s="33">
        <f>Tabla15[[#This Row],[sbruto]]-Tabla15[[#This Row],[ISR]]-Tabla15[[#This Row],[SFS]]-Tabla15[[#This Row],[AFP]]-Tabla15[[#This Row],[sneto]]</f>
        <v>25</v>
      </c>
      <c r="Q732" s="33">
        <v>20674.8</v>
      </c>
      <c r="R732" s="56" t="str">
        <f>_xlfn.XLOOKUP(Tabla15[[#This Row],[cedula]],Tabla8[Numero Documento],Tabla8[Gen])</f>
        <v>M</v>
      </c>
      <c r="S732" s="56" t="str">
        <f>_xlfn.XLOOKUP(Tabla15[[#This Row],[cedula]],Tabla8[Numero Documento],Tabla8[Lugar Funciones Codigo])</f>
        <v>01.83.02.00.01</v>
      </c>
      <c r="T732">
        <v>538</v>
      </c>
    </row>
    <row r="733" spans="1:20" hidden="1">
      <c r="A733" s="56" t="s">
        <v>2522</v>
      </c>
      <c r="B733" s="56" t="s">
        <v>1310</v>
      </c>
      <c r="C733" s="56" t="s">
        <v>2556</v>
      </c>
      <c r="D733" s="56" t="str">
        <f>Tabla15[[#This Row],[cedula]]&amp;Tabla15[[#This Row],[prog]]&amp;LEFT(Tabla15[[#This Row],[TIPO]],3)</f>
        <v>0010960652513FIJ</v>
      </c>
      <c r="E733" s="56" t="str">
        <f>_xlfn.XLOOKUP(Tabla15[[#This Row],[cedula]],Tabla8[Numero Documento],Tabla8[Empleado])</f>
        <v>DIONICIA DOLORES FERREIRA CRUZ</v>
      </c>
      <c r="F733" s="56" t="str">
        <f>_xlfn.XLOOKUP(Tabla15[[#This Row],[cedula]],Tabla8[Numero Documento],Tabla8[Cargo])</f>
        <v>CONSERJE</v>
      </c>
      <c r="G733" s="56" t="str">
        <f>_xlfn.XLOOKUP(Tabla15[[#This Row],[cedula]],Tabla8[Numero Documento],Tabla8[Lugar de Funciones])</f>
        <v>TEATRO NACIONAL</v>
      </c>
      <c r="H733" s="107" t="s">
        <v>11</v>
      </c>
      <c r="I733" s="78" t="str">
        <f>_xlfn.XLOOKUP(Tabla15[[#This Row],[cedula]],TCARRERA[CEDULA],TCARRERA[CATEGORIA DEL SERVIDOR],0)</f>
        <v>CARRERA ADMINISTRATIVA</v>
      </c>
      <c r="J7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6" t="str">
        <f>IF(ISTEXT(Tabla15[[#This Row],[CARRERA]]),Tabla15[[#This Row],[CARRERA]],Tabla15[[#This Row],[STATUS_01]])</f>
        <v>CARRERA ADMINISTRATIVA</v>
      </c>
      <c r="L733" s="72">
        <v>22000</v>
      </c>
      <c r="M733" s="76">
        <v>0</v>
      </c>
      <c r="N733" s="72">
        <v>668.8</v>
      </c>
      <c r="O733" s="72">
        <v>631.4</v>
      </c>
      <c r="P733" s="33">
        <f>Tabla15[[#This Row],[sbruto]]-Tabla15[[#This Row],[ISR]]-Tabla15[[#This Row],[SFS]]-Tabla15[[#This Row],[AFP]]-Tabla15[[#This Row],[sneto]]</f>
        <v>8389.73</v>
      </c>
      <c r="Q733" s="33">
        <v>12310.07</v>
      </c>
      <c r="R733" s="56" t="str">
        <f>_xlfn.XLOOKUP(Tabla15[[#This Row],[cedula]],Tabla8[Numero Documento],Tabla8[Gen])</f>
        <v>F</v>
      </c>
      <c r="S733" s="56" t="str">
        <f>_xlfn.XLOOKUP(Tabla15[[#This Row],[cedula]],Tabla8[Numero Documento],Tabla8[Lugar Funciones Codigo])</f>
        <v>01.83.02.00.01</v>
      </c>
      <c r="T733">
        <v>542</v>
      </c>
    </row>
    <row r="734" spans="1:20" hidden="1">
      <c r="A734" s="56" t="s">
        <v>2522</v>
      </c>
      <c r="B734" s="56" t="s">
        <v>2123</v>
      </c>
      <c r="C734" s="56" t="s">
        <v>2556</v>
      </c>
      <c r="D734" s="56" t="str">
        <f>Tabla15[[#This Row],[cedula]]&amp;Tabla15[[#This Row],[prog]]&amp;LEFT(Tabla15[[#This Row],[TIPO]],3)</f>
        <v>2250034362313FIJ</v>
      </c>
      <c r="E734" s="56" t="str">
        <f>_xlfn.XLOOKUP(Tabla15[[#This Row],[cedula]],Tabla8[Numero Documento],Tabla8[Empleado])</f>
        <v>EMMANUEL DE JESUS BEATO BERROA</v>
      </c>
      <c r="F734" s="56" t="str">
        <f>_xlfn.XLOOKUP(Tabla15[[#This Row],[cedula]],Tabla8[Numero Documento],Tabla8[Cargo])</f>
        <v>GUARDIAN</v>
      </c>
      <c r="G734" s="56" t="str">
        <f>_xlfn.XLOOKUP(Tabla15[[#This Row],[cedula]],Tabla8[Numero Documento],Tabla8[Lugar de Funciones])</f>
        <v>TEATRO NACIONAL</v>
      </c>
      <c r="H734" s="107" t="s">
        <v>11</v>
      </c>
      <c r="I734" s="78">
        <f>_xlfn.XLOOKUP(Tabla15[[#This Row],[cedula]],TCARRERA[CEDULA],TCARRERA[CATEGORIA DEL SERVIDOR],0)</f>
        <v>0</v>
      </c>
      <c r="J7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34" s="56" t="str">
        <f>IF(ISTEXT(Tabla15[[#This Row],[CARRERA]]),Tabla15[[#This Row],[CARRERA]],Tabla15[[#This Row],[STATUS_01]])</f>
        <v>FIJO</v>
      </c>
      <c r="L734" s="72">
        <v>22000</v>
      </c>
      <c r="M734" s="73">
        <v>0</v>
      </c>
      <c r="N734" s="72">
        <v>668.8</v>
      </c>
      <c r="O734" s="72">
        <v>631.4</v>
      </c>
      <c r="P734" s="33">
        <f>Tabla15[[#This Row],[sbruto]]-Tabla15[[#This Row],[ISR]]-Tabla15[[#This Row],[SFS]]-Tabla15[[#This Row],[AFP]]-Tabla15[[#This Row],[sneto]]</f>
        <v>25</v>
      </c>
      <c r="Q734" s="33">
        <v>20674.8</v>
      </c>
      <c r="R734" s="56" t="str">
        <f>_xlfn.XLOOKUP(Tabla15[[#This Row],[cedula]],Tabla8[Numero Documento],Tabla8[Gen])</f>
        <v>M</v>
      </c>
      <c r="S734" s="56" t="str">
        <f>_xlfn.XLOOKUP(Tabla15[[#This Row],[cedula]],Tabla8[Numero Documento],Tabla8[Lugar Funciones Codigo])</f>
        <v>01.83.02.00.01</v>
      </c>
      <c r="T734">
        <v>556</v>
      </c>
    </row>
    <row r="735" spans="1:20" hidden="1">
      <c r="A735" s="56" t="s">
        <v>2522</v>
      </c>
      <c r="B735" s="56" t="s">
        <v>2124</v>
      </c>
      <c r="C735" s="56" t="s">
        <v>2556</v>
      </c>
      <c r="D735" s="56" t="str">
        <f>Tabla15[[#This Row],[cedula]]&amp;Tabla15[[#This Row],[prog]]&amp;LEFT(Tabla15[[#This Row],[TIPO]],3)</f>
        <v>0680013834613FIJ</v>
      </c>
      <c r="E735" s="56" t="str">
        <f>_xlfn.XLOOKUP(Tabla15[[#This Row],[cedula]],Tabla8[Numero Documento],Tabla8[Empleado])</f>
        <v>ENEDINA VALENZUELA POLANCO</v>
      </c>
      <c r="F735" s="56" t="str">
        <f>_xlfn.XLOOKUP(Tabla15[[#This Row],[cedula]],Tabla8[Numero Documento],Tabla8[Cargo])</f>
        <v>CONSERJE</v>
      </c>
      <c r="G735" s="56" t="str">
        <f>_xlfn.XLOOKUP(Tabla15[[#This Row],[cedula]],Tabla8[Numero Documento],Tabla8[Lugar de Funciones])</f>
        <v>TEATRO NACIONAL</v>
      </c>
      <c r="H735" s="107" t="s">
        <v>11</v>
      </c>
      <c r="I735" s="78">
        <f>_xlfn.XLOOKUP(Tabla15[[#This Row],[cedula]],TCARRERA[CEDULA],TCARRERA[CATEGORIA DEL SERVIDOR],0)</f>
        <v>0</v>
      </c>
      <c r="J7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6" t="str">
        <f>IF(ISTEXT(Tabla15[[#This Row],[CARRERA]]),Tabla15[[#This Row],[CARRERA]],Tabla15[[#This Row],[STATUS_01]])</f>
        <v>ESTATUTO SIMPLIFICADO</v>
      </c>
      <c r="L735" s="72">
        <v>22000</v>
      </c>
      <c r="M735" s="76">
        <v>0</v>
      </c>
      <c r="N735" s="72">
        <v>668.8</v>
      </c>
      <c r="O735" s="72">
        <v>631.4</v>
      </c>
      <c r="P735" s="33">
        <f>Tabla15[[#This Row],[sbruto]]-Tabla15[[#This Row],[ISR]]-Tabla15[[#This Row],[SFS]]-Tabla15[[#This Row],[AFP]]-Tabla15[[#This Row],[sneto]]</f>
        <v>12545.02</v>
      </c>
      <c r="Q735" s="33">
        <v>8154.78</v>
      </c>
      <c r="R735" s="56" t="str">
        <f>_xlfn.XLOOKUP(Tabla15[[#This Row],[cedula]],Tabla8[Numero Documento],Tabla8[Gen])</f>
        <v>F</v>
      </c>
      <c r="S735" s="56" t="str">
        <f>_xlfn.XLOOKUP(Tabla15[[#This Row],[cedula]],Tabla8[Numero Documento],Tabla8[Lugar Funciones Codigo])</f>
        <v>01.83.02.00.01</v>
      </c>
      <c r="T735">
        <v>557</v>
      </c>
    </row>
    <row r="736" spans="1:20" hidden="1">
      <c r="A736" s="56" t="s">
        <v>2522</v>
      </c>
      <c r="B736" s="56" t="s">
        <v>2127</v>
      </c>
      <c r="C736" s="56" t="s">
        <v>2556</v>
      </c>
      <c r="D736" s="56" t="str">
        <f>Tabla15[[#This Row],[cedula]]&amp;Tabla15[[#This Row],[prog]]&amp;LEFT(Tabla15[[#This Row],[TIPO]],3)</f>
        <v>0100077766213FIJ</v>
      </c>
      <c r="E736" s="56" t="str">
        <f>_xlfn.XLOOKUP(Tabla15[[#This Row],[cedula]],Tabla8[Numero Documento],Tabla8[Empleado])</f>
        <v>EURI RAMON MATOS</v>
      </c>
      <c r="F736" s="56" t="str">
        <f>_xlfn.XLOOKUP(Tabla15[[#This Row],[cedula]],Tabla8[Numero Documento],Tabla8[Cargo])</f>
        <v>PLOMERO</v>
      </c>
      <c r="G736" s="56" t="str">
        <f>_xlfn.XLOOKUP(Tabla15[[#This Row],[cedula]],Tabla8[Numero Documento],Tabla8[Lugar de Funciones])</f>
        <v>TEATRO NACIONAL</v>
      </c>
      <c r="H736" s="107" t="s">
        <v>11</v>
      </c>
      <c r="I736" s="78">
        <f>_xlfn.XLOOKUP(Tabla15[[#This Row],[cedula]],TCARRERA[CEDULA],TCARRERA[CATEGORIA DEL SERVIDOR],0)</f>
        <v>0</v>
      </c>
      <c r="J73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6" s="56" t="str">
        <f>IF(ISTEXT(Tabla15[[#This Row],[CARRERA]]),Tabla15[[#This Row],[CARRERA]],Tabla15[[#This Row],[STATUS_01]])</f>
        <v>ESTATUTO SIMPLIFICADO</v>
      </c>
      <c r="L736" s="72">
        <v>22000</v>
      </c>
      <c r="M736" s="76">
        <v>0</v>
      </c>
      <c r="N736" s="72">
        <v>668.8</v>
      </c>
      <c r="O736" s="72">
        <v>631.4</v>
      </c>
      <c r="P736" s="33">
        <f>Tabla15[[#This Row],[sbruto]]-Tabla15[[#This Row],[ISR]]-Tabla15[[#This Row],[SFS]]-Tabla15[[#This Row],[AFP]]-Tabla15[[#This Row],[sneto]]</f>
        <v>25</v>
      </c>
      <c r="Q736" s="33">
        <v>20674.8</v>
      </c>
      <c r="R736" s="56" t="str">
        <f>_xlfn.XLOOKUP(Tabla15[[#This Row],[cedula]],Tabla8[Numero Documento],Tabla8[Gen])</f>
        <v>M</v>
      </c>
      <c r="S736" s="56" t="str">
        <f>_xlfn.XLOOKUP(Tabla15[[#This Row],[cedula]],Tabla8[Numero Documento],Tabla8[Lugar Funciones Codigo])</f>
        <v>01.83.02.00.01</v>
      </c>
      <c r="T736">
        <v>561</v>
      </c>
    </row>
    <row r="737" spans="1:20" hidden="1">
      <c r="A737" s="56" t="s">
        <v>2522</v>
      </c>
      <c r="B737" s="56" t="s">
        <v>2130</v>
      </c>
      <c r="C737" s="56" t="s">
        <v>2556</v>
      </c>
      <c r="D737" s="56" t="str">
        <f>Tabla15[[#This Row],[cedula]]&amp;Tabla15[[#This Row],[prog]]&amp;LEFT(Tabla15[[#This Row],[TIPO]],3)</f>
        <v>1080009183613FIJ</v>
      </c>
      <c r="E737" s="56" t="str">
        <f>_xlfn.XLOOKUP(Tabla15[[#This Row],[cedula]],Tabla8[Numero Documento],Tabla8[Empleado])</f>
        <v>EVANLLELINA MONTERO CIPION</v>
      </c>
      <c r="F737" s="56" t="str">
        <f>_xlfn.XLOOKUP(Tabla15[[#This Row],[cedula]],Tabla8[Numero Documento],Tabla8[Cargo])</f>
        <v>CONSERJE</v>
      </c>
      <c r="G737" s="56" t="str">
        <f>_xlfn.XLOOKUP(Tabla15[[#This Row],[cedula]],Tabla8[Numero Documento],Tabla8[Lugar de Funciones])</f>
        <v>TEATRO NACIONAL</v>
      </c>
      <c r="H737" s="107" t="s">
        <v>11</v>
      </c>
      <c r="I737" s="78">
        <f>_xlfn.XLOOKUP(Tabla15[[#This Row],[cedula]],TCARRERA[CEDULA],TCARRERA[CATEGORIA DEL SERVIDOR],0)</f>
        <v>0</v>
      </c>
      <c r="J7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6" t="str">
        <f>IF(ISTEXT(Tabla15[[#This Row],[CARRERA]]),Tabla15[[#This Row],[CARRERA]],Tabla15[[#This Row],[STATUS_01]])</f>
        <v>ESTATUTO SIMPLIFICADO</v>
      </c>
      <c r="L737" s="72">
        <v>22000</v>
      </c>
      <c r="M737" s="73">
        <v>0</v>
      </c>
      <c r="N737" s="72">
        <v>668.8</v>
      </c>
      <c r="O737" s="72">
        <v>631.4</v>
      </c>
      <c r="P737" s="33">
        <f>Tabla15[[#This Row],[sbruto]]-Tabla15[[#This Row],[ISR]]-Tabla15[[#This Row],[SFS]]-Tabla15[[#This Row],[AFP]]-Tabla15[[#This Row],[sneto]]</f>
        <v>325</v>
      </c>
      <c r="Q737" s="33">
        <v>20374.8</v>
      </c>
      <c r="R737" s="56" t="str">
        <f>_xlfn.XLOOKUP(Tabla15[[#This Row],[cedula]],Tabla8[Numero Documento],Tabla8[Gen])</f>
        <v>F</v>
      </c>
      <c r="S737" s="56" t="str">
        <f>_xlfn.XLOOKUP(Tabla15[[#This Row],[cedula]],Tabla8[Numero Documento],Tabla8[Lugar Funciones Codigo])</f>
        <v>01.83.02.00.01</v>
      </c>
      <c r="T737">
        <v>564</v>
      </c>
    </row>
    <row r="738" spans="1:20" hidden="1">
      <c r="A738" s="56" t="s">
        <v>2522</v>
      </c>
      <c r="B738" s="56" t="s">
        <v>2136</v>
      </c>
      <c r="C738" s="56" t="s">
        <v>2556</v>
      </c>
      <c r="D738" s="56" t="str">
        <f>Tabla15[[#This Row],[cedula]]&amp;Tabla15[[#This Row],[prog]]&amp;LEFT(Tabla15[[#This Row],[TIPO]],3)</f>
        <v>0010937733313FIJ</v>
      </c>
      <c r="E738" s="56" t="str">
        <f>_xlfn.XLOOKUP(Tabla15[[#This Row],[cedula]],Tabla8[Numero Documento],Tabla8[Empleado])</f>
        <v>FIOR DALIZA TAVAREZ DOMINGUEZ</v>
      </c>
      <c r="F738" s="56" t="str">
        <f>_xlfn.XLOOKUP(Tabla15[[#This Row],[cedula]],Tabla8[Numero Documento],Tabla8[Cargo])</f>
        <v>ACOMODADOR (A)</v>
      </c>
      <c r="G738" s="56" t="str">
        <f>_xlfn.XLOOKUP(Tabla15[[#This Row],[cedula]],Tabla8[Numero Documento],Tabla8[Lugar de Funciones])</f>
        <v>TEATRO NACIONAL</v>
      </c>
      <c r="H738" s="107" t="s">
        <v>11</v>
      </c>
      <c r="I738" s="78">
        <f>_xlfn.XLOOKUP(Tabla15[[#This Row],[cedula]],TCARRERA[CEDULA],TCARRERA[CATEGORIA DEL SERVIDOR],0)</f>
        <v>0</v>
      </c>
      <c r="J7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6" t="str">
        <f>IF(ISTEXT(Tabla15[[#This Row],[CARRERA]]),Tabla15[[#This Row],[CARRERA]],Tabla15[[#This Row],[STATUS_01]])</f>
        <v>FIJO</v>
      </c>
      <c r="L738" s="72">
        <v>22000</v>
      </c>
      <c r="M738" s="74">
        <v>0</v>
      </c>
      <c r="N738" s="72">
        <v>668.8</v>
      </c>
      <c r="O738" s="72">
        <v>631.4</v>
      </c>
      <c r="P738" s="33">
        <f>Tabla15[[#This Row],[sbruto]]-Tabla15[[#This Row],[ISR]]-Tabla15[[#This Row],[SFS]]-Tabla15[[#This Row],[AFP]]-Tabla15[[#This Row],[sneto]]</f>
        <v>3448.4500000000007</v>
      </c>
      <c r="Q738" s="33">
        <v>17251.349999999999</v>
      </c>
      <c r="R738" s="56" t="str">
        <f>_xlfn.XLOOKUP(Tabla15[[#This Row],[cedula]],Tabla8[Numero Documento],Tabla8[Gen])</f>
        <v>F</v>
      </c>
      <c r="S738" s="56" t="str">
        <f>_xlfn.XLOOKUP(Tabla15[[#This Row],[cedula]],Tabla8[Numero Documento],Tabla8[Lugar Funciones Codigo])</f>
        <v>01.83.02.00.01</v>
      </c>
      <c r="T738">
        <v>574</v>
      </c>
    </row>
    <row r="739" spans="1:20" hidden="1">
      <c r="A739" s="56" t="s">
        <v>2522</v>
      </c>
      <c r="B739" s="56" t="s">
        <v>2139</v>
      </c>
      <c r="C739" s="56" t="s">
        <v>2556</v>
      </c>
      <c r="D739" s="56" t="str">
        <f>Tabla15[[#This Row],[cedula]]&amp;Tabla15[[#This Row],[prog]]&amp;LEFT(Tabla15[[#This Row],[TIPO]],3)</f>
        <v>0011117756413FIJ</v>
      </c>
      <c r="E739" s="56" t="str">
        <f>_xlfn.XLOOKUP(Tabla15[[#This Row],[cedula]],Tabla8[Numero Documento],Tabla8[Empleado])</f>
        <v>FRANCISCA ALTAGRACIA MEJIA GONZALEZ</v>
      </c>
      <c r="F739" s="56" t="str">
        <f>_xlfn.XLOOKUP(Tabla15[[#This Row],[cedula]],Tabla8[Numero Documento],Tabla8[Cargo])</f>
        <v>ACOMODADOR (A)</v>
      </c>
      <c r="G739" s="56" t="str">
        <f>_xlfn.XLOOKUP(Tabla15[[#This Row],[cedula]],Tabla8[Numero Documento],Tabla8[Lugar de Funciones])</f>
        <v>TEATRO NACIONAL</v>
      </c>
      <c r="H739" s="107" t="s">
        <v>11</v>
      </c>
      <c r="I739" s="78">
        <f>_xlfn.XLOOKUP(Tabla15[[#This Row],[cedula]],TCARRERA[CEDULA],TCARRERA[CATEGORIA DEL SERVIDOR],0)</f>
        <v>0</v>
      </c>
      <c r="J7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6" t="str">
        <f>IF(ISTEXT(Tabla15[[#This Row],[CARRERA]]),Tabla15[[#This Row],[CARRERA]],Tabla15[[#This Row],[STATUS_01]])</f>
        <v>FIJO</v>
      </c>
      <c r="L739" s="72">
        <v>22000</v>
      </c>
      <c r="M739" s="73">
        <v>0</v>
      </c>
      <c r="N739" s="75">
        <v>668.8</v>
      </c>
      <c r="O739" s="75">
        <v>631.4</v>
      </c>
      <c r="P739" s="33">
        <f>Tabla15[[#This Row],[sbruto]]-Tabla15[[#This Row],[ISR]]-Tabla15[[#This Row],[SFS]]-Tabla15[[#This Row],[AFP]]-Tabla15[[#This Row],[sneto]]</f>
        <v>17883.68</v>
      </c>
      <c r="Q739" s="33">
        <v>2816.12</v>
      </c>
      <c r="R739" s="56" t="str">
        <f>_xlfn.XLOOKUP(Tabla15[[#This Row],[cedula]],Tabla8[Numero Documento],Tabla8[Gen])</f>
        <v>F</v>
      </c>
      <c r="S739" s="56" t="str">
        <f>_xlfn.XLOOKUP(Tabla15[[#This Row],[cedula]],Tabla8[Numero Documento],Tabla8[Lugar Funciones Codigo])</f>
        <v>01.83.02.00.01</v>
      </c>
      <c r="T739">
        <v>577</v>
      </c>
    </row>
    <row r="740" spans="1:20" hidden="1">
      <c r="A740" s="56" t="s">
        <v>2522</v>
      </c>
      <c r="B740" s="56" t="s">
        <v>2151</v>
      </c>
      <c r="C740" s="56" t="s">
        <v>2556</v>
      </c>
      <c r="D740" s="56" t="str">
        <f>Tabla15[[#This Row],[cedula]]&amp;Tabla15[[#This Row],[prog]]&amp;LEFT(Tabla15[[#This Row],[TIPO]],3)</f>
        <v>0011294002813FIJ</v>
      </c>
      <c r="E740" s="56" t="str">
        <f>_xlfn.XLOOKUP(Tabla15[[#This Row],[cedula]],Tabla8[Numero Documento],Tabla8[Empleado])</f>
        <v>GUADALUPE DE LA ROSA</v>
      </c>
      <c r="F740" s="56" t="str">
        <f>_xlfn.XLOOKUP(Tabla15[[#This Row],[cedula]],Tabla8[Numero Documento],Tabla8[Cargo])</f>
        <v>CONSERJE</v>
      </c>
      <c r="G740" s="56" t="str">
        <f>_xlfn.XLOOKUP(Tabla15[[#This Row],[cedula]],Tabla8[Numero Documento],Tabla8[Lugar de Funciones])</f>
        <v>TEATRO NACIONAL</v>
      </c>
      <c r="H740" s="107" t="s">
        <v>11</v>
      </c>
      <c r="I740" s="78">
        <f>_xlfn.XLOOKUP(Tabla15[[#This Row],[cedula]],TCARRERA[CEDULA],TCARRERA[CATEGORIA DEL SERVIDOR],0)</f>
        <v>0</v>
      </c>
      <c r="J7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0" s="56" t="str">
        <f>IF(ISTEXT(Tabla15[[#This Row],[CARRERA]]),Tabla15[[#This Row],[CARRERA]],Tabla15[[#This Row],[STATUS_01]])</f>
        <v>ESTATUTO SIMPLIFICADO</v>
      </c>
      <c r="L740" s="72">
        <v>22000</v>
      </c>
      <c r="M740" s="76">
        <v>0</v>
      </c>
      <c r="N740" s="72">
        <v>668.8</v>
      </c>
      <c r="O740" s="72">
        <v>631.4</v>
      </c>
      <c r="P740" s="33">
        <f>Tabla15[[#This Row],[sbruto]]-Tabla15[[#This Row],[ISR]]-Tabla15[[#This Row],[SFS]]-Tabla15[[#This Row],[AFP]]-Tabla15[[#This Row],[sneto]]</f>
        <v>10566.48</v>
      </c>
      <c r="Q740" s="33">
        <v>10133.32</v>
      </c>
      <c r="R740" s="56" t="str">
        <f>_xlfn.XLOOKUP(Tabla15[[#This Row],[cedula]],Tabla8[Numero Documento],Tabla8[Gen])</f>
        <v>F</v>
      </c>
      <c r="S740" s="56" t="str">
        <f>_xlfn.XLOOKUP(Tabla15[[#This Row],[cedula]],Tabla8[Numero Documento],Tabla8[Lugar Funciones Codigo])</f>
        <v>01.83.02.00.01</v>
      </c>
      <c r="T740">
        <v>590</v>
      </c>
    </row>
    <row r="741" spans="1:20" hidden="1">
      <c r="A741" s="56" t="s">
        <v>2522</v>
      </c>
      <c r="B741" s="56" t="s">
        <v>2157</v>
      </c>
      <c r="C741" s="56" t="s">
        <v>2556</v>
      </c>
      <c r="D741" s="56" t="str">
        <f>Tabla15[[#This Row],[cedula]]&amp;Tabla15[[#This Row],[prog]]&amp;LEFT(Tabla15[[#This Row],[TIPO]],3)</f>
        <v>0011682100013FIJ</v>
      </c>
      <c r="E741" s="56" t="str">
        <f>_xlfn.XLOOKUP(Tabla15[[#This Row],[cedula]],Tabla8[Numero Documento],Tabla8[Empleado])</f>
        <v>INGRID PEREZ PIMENTEL</v>
      </c>
      <c r="F741" s="56" t="str">
        <f>_xlfn.XLOOKUP(Tabla15[[#This Row],[cedula]],Tabla8[Numero Documento],Tabla8[Cargo])</f>
        <v>CONSERJE</v>
      </c>
      <c r="G741" s="56" t="str">
        <f>_xlfn.XLOOKUP(Tabla15[[#This Row],[cedula]],Tabla8[Numero Documento],Tabla8[Lugar de Funciones])</f>
        <v>TEATRO NACIONAL</v>
      </c>
      <c r="H741" s="107" t="s">
        <v>11</v>
      </c>
      <c r="I741" s="78">
        <f>_xlfn.XLOOKUP(Tabla15[[#This Row],[cedula]],TCARRERA[CEDULA],TCARRERA[CATEGORIA DEL SERVIDOR],0)</f>
        <v>0</v>
      </c>
      <c r="J7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1" s="56" t="str">
        <f>IF(ISTEXT(Tabla15[[#This Row],[CARRERA]]),Tabla15[[#This Row],[CARRERA]],Tabla15[[#This Row],[STATUS_01]])</f>
        <v>ESTATUTO SIMPLIFICADO</v>
      </c>
      <c r="L741" s="72">
        <v>22000</v>
      </c>
      <c r="M741" s="76">
        <v>0</v>
      </c>
      <c r="N741" s="72">
        <v>668.8</v>
      </c>
      <c r="O741" s="72">
        <v>631.4</v>
      </c>
      <c r="P741" s="33">
        <f>Tabla15[[#This Row],[sbruto]]-Tabla15[[#This Row],[ISR]]-Tabla15[[#This Row],[SFS]]-Tabla15[[#This Row],[AFP]]-Tabla15[[#This Row],[sneto]]</f>
        <v>965</v>
      </c>
      <c r="Q741" s="33">
        <v>19734.8</v>
      </c>
      <c r="R741" s="56" t="str">
        <f>_xlfn.XLOOKUP(Tabla15[[#This Row],[cedula]],Tabla8[Numero Documento],Tabla8[Gen])</f>
        <v>F</v>
      </c>
      <c r="S741" s="56" t="str">
        <f>_xlfn.XLOOKUP(Tabla15[[#This Row],[cedula]],Tabla8[Numero Documento],Tabla8[Lugar Funciones Codigo])</f>
        <v>01.83.02.00.01</v>
      </c>
      <c r="T741">
        <v>597</v>
      </c>
    </row>
    <row r="742" spans="1:20" hidden="1">
      <c r="A742" s="56" t="s">
        <v>2522</v>
      </c>
      <c r="B742" s="56" t="s">
        <v>2162</v>
      </c>
      <c r="C742" s="56" t="s">
        <v>2556</v>
      </c>
      <c r="D742" s="56" t="str">
        <f>Tabla15[[#This Row],[cedula]]&amp;Tabla15[[#This Row],[prog]]&amp;LEFT(Tabla15[[#This Row],[TIPO]],3)</f>
        <v>4023864470813FIJ</v>
      </c>
      <c r="E742" s="56" t="str">
        <f>_xlfn.XLOOKUP(Tabla15[[#This Row],[cedula]],Tabla8[Numero Documento],Tabla8[Empleado])</f>
        <v>JEANCARLO MICHAEL MENDEZ PIMENTEL</v>
      </c>
      <c r="F742" s="56" t="str">
        <f>_xlfn.XLOOKUP(Tabla15[[#This Row],[cedula]],Tabla8[Numero Documento],Tabla8[Cargo])</f>
        <v>VIGILANTE</v>
      </c>
      <c r="G742" s="56" t="str">
        <f>_xlfn.XLOOKUP(Tabla15[[#This Row],[cedula]],Tabla8[Numero Documento],Tabla8[Lugar de Funciones])</f>
        <v>TEATRO NACIONAL</v>
      </c>
      <c r="H742" s="107" t="s">
        <v>11</v>
      </c>
      <c r="I742" s="78">
        <f>_xlfn.XLOOKUP(Tabla15[[#This Row],[cedula]],TCARRERA[CEDULA],TCARRERA[CATEGORIA DEL SERVIDOR],0)</f>
        <v>0</v>
      </c>
      <c r="J7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6" t="str">
        <f>IF(ISTEXT(Tabla15[[#This Row],[CARRERA]]),Tabla15[[#This Row],[CARRERA]],Tabla15[[#This Row],[STATUS_01]])</f>
        <v>ESTATUTO SIMPLIFICADO</v>
      </c>
      <c r="L742" s="72">
        <v>22000</v>
      </c>
      <c r="M742" s="76">
        <v>0</v>
      </c>
      <c r="N742" s="72">
        <v>668.8</v>
      </c>
      <c r="O742" s="72">
        <v>631.4</v>
      </c>
      <c r="P742" s="33">
        <f>Tabla15[[#This Row],[sbruto]]-Tabla15[[#This Row],[ISR]]-Tabla15[[#This Row],[SFS]]-Tabla15[[#This Row],[AFP]]-Tabla15[[#This Row],[sneto]]</f>
        <v>25</v>
      </c>
      <c r="Q742" s="33">
        <v>20674.8</v>
      </c>
      <c r="R742" s="56" t="str">
        <f>_xlfn.XLOOKUP(Tabla15[[#This Row],[cedula]],Tabla8[Numero Documento],Tabla8[Gen])</f>
        <v>M</v>
      </c>
      <c r="S742" s="56" t="str">
        <f>_xlfn.XLOOKUP(Tabla15[[#This Row],[cedula]],Tabla8[Numero Documento],Tabla8[Lugar Funciones Codigo])</f>
        <v>01.83.02.00.01</v>
      </c>
      <c r="T742">
        <v>602</v>
      </c>
    </row>
    <row r="743" spans="1:20" hidden="1">
      <c r="A743" s="56" t="s">
        <v>2522</v>
      </c>
      <c r="B743" s="56" t="s">
        <v>2828</v>
      </c>
      <c r="C743" s="56" t="s">
        <v>2556</v>
      </c>
      <c r="D743" s="56" t="str">
        <f>Tabla15[[#This Row],[cedula]]&amp;Tabla15[[#This Row],[prog]]&amp;LEFT(Tabla15[[#This Row],[TIPO]],3)</f>
        <v>0020066608913FIJ</v>
      </c>
      <c r="E743" s="56" t="str">
        <f>_xlfn.XLOOKUP(Tabla15[[#This Row],[cedula]],Tabla8[Numero Documento],Tabla8[Empleado])</f>
        <v>JOSE FRANCISCO QUEZADA PEREZ</v>
      </c>
      <c r="F743" s="56" t="str">
        <f>_xlfn.XLOOKUP(Tabla15[[#This Row],[cedula]],Tabla8[Numero Documento],Tabla8[Cargo])</f>
        <v>CONSERJE</v>
      </c>
      <c r="G743" s="56" t="str">
        <f>_xlfn.XLOOKUP(Tabla15[[#This Row],[cedula]],Tabla8[Numero Documento],Tabla8[Lugar de Funciones])</f>
        <v>TEATRO NACIONAL</v>
      </c>
      <c r="H743" s="107" t="s">
        <v>11</v>
      </c>
      <c r="I743" s="78">
        <f>_xlfn.XLOOKUP(Tabla15[[#This Row],[cedula]],TCARRERA[CEDULA],TCARRERA[CATEGORIA DEL SERVIDOR],0)</f>
        <v>0</v>
      </c>
      <c r="J74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6" t="str">
        <f>IF(ISTEXT(Tabla15[[#This Row],[CARRERA]]),Tabla15[[#This Row],[CARRERA]],Tabla15[[#This Row],[STATUS_01]])</f>
        <v>ESTATUTO SIMPLIFICADO</v>
      </c>
      <c r="L743" s="72">
        <v>22000</v>
      </c>
      <c r="M743" s="75">
        <v>0</v>
      </c>
      <c r="N743" s="72">
        <v>668.8</v>
      </c>
      <c r="O743" s="72">
        <v>631.4</v>
      </c>
      <c r="P743" s="33">
        <f>Tabla15[[#This Row],[sbruto]]-Tabla15[[#This Row],[ISR]]-Tabla15[[#This Row],[SFS]]-Tabla15[[#This Row],[AFP]]-Tabla15[[#This Row],[sneto]]</f>
        <v>1071</v>
      </c>
      <c r="Q743" s="33">
        <v>19628.8</v>
      </c>
      <c r="R743" s="56" t="str">
        <f>_xlfn.XLOOKUP(Tabla15[[#This Row],[cedula]],Tabla8[Numero Documento],Tabla8[Gen])</f>
        <v>M</v>
      </c>
      <c r="S743" s="56" t="str">
        <f>_xlfn.XLOOKUP(Tabla15[[#This Row],[cedula]],Tabla8[Numero Documento],Tabla8[Lugar Funciones Codigo])</f>
        <v>01.83.02.00.01</v>
      </c>
      <c r="T743">
        <v>614</v>
      </c>
    </row>
    <row r="744" spans="1:20" hidden="1">
      <c r="A744" s="56" t="s">
        <v>2522</v>
      </c>
      <c r="B744" s="56" t="s">
        <v>2171</v>
      </c>
      <c r="C744" s="56" t="s">
        <v>2556</v>
      </c>
      <c r="D744" s="56" t="str">
        <f>Tabla15[[#This Row],[cedula]]&amp;Tabla15[[#This Row],[prog]]&amp;LEFT(Tabla15[[#This Row],[TIPO]],3)</f>
        <v>0011388413413FIJ</v>
      </c>
      <c r="E744" s="56" t="str">
        <f>_xlfn.XLOOKUP(Tabla15[[#This Row],[cedula]],Tabla8[Numero Documento],Tabla8[Empleado])</f>
        <v>JOSE MIGUEL ANGULO CUESTA</v>
      </c>
      <c r="F744" s="56" t="str">
        <f>_xlfn.XLOOKUP(Tabla15[[#This Row],[cedula]],Tabla8[Numero Documento],Tabla8[Cargo])</f>
        <v>VIGILANTE</v>
      </c>
      <c r="G744" s="56" t="str">
        <f>_xlfn.XLOOKUP(Tabla15[[#This Row],[cedula]],Tabla8[Numero Documento],Tabla8[Lugar de Funciones])</f>
        <v>TEATRO NACIONAL</v>
      </c>
      <c r="H744" s="107" t="s">
        <v>11</v>
      </c>
      <c r="I744" s="78">
        <f>_xlfn.XLOOKUP(Tabla15[[#This Row],[cedula]],TCARRERA[CEDULA],TCARRERA[CATEGORIA DEL SERVIDOR],0)</f>
        <v>0</v>
      </c>
      <c r="J7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4" s="56" t="str">
        <f>IF(ISTEXT(Tabla15[[#This Row],[CARRERA]]),Tabla15[[#This Row],[CARRERA]],Tabla15[[#This Row],[STATUS_01]])</f>
        <v>ESTATUTO SIMPLIFICADO</v>
      </c>
      <c r="L744" s="72">
        <v>22000</v>
      </c>
      <c r="M744" s="76">
        <v>0</v>
      </c>
      <c r="N744" s="72">
        <v>668.8</v>
      </c>
      <c r="O744" s="72">
        <v>631.4</v>
      </c>
      <c r="P744" s="33">
        <f>Tabla15[[#This Row],[sbruto]]-Tabla15[[#This Row],[ISR]]-Tabla15[[#This Row],[SFS]]-Tabla15[[#This Row],[AFP]]-Tabla15[[#This Row],[sneto]]</f>
        <v>25</v>
      </c>
      <c r="Q744" s="33">
        <v>20674.8</v>
      </c>
      <c r="R744" s="56" t="str">
        <f>_xlfn.XLOOKUP(Tabla15[[#This Row],[cedula]],Tabla8[Numero Documento],Tabla8[Gen])</f>
        <v>M</v>
      </c>
      <c r="S744" s="56" t="str">
        <f>_xlfn.XLOOKUP(Tabla15[[#This Row],[cedula]],Tabla8[Numero Documento],Tabla8[Lugar Funciones Codigo])</f>
        <v>01.83.02.00.01</v>
      </c>
      <c r="T744">
        <v>615</v>
      </c>
    </row>
    <row r="745" spans="1:20" hidden="1">
      <c r="A745" s="56" t="s">
        <v>2522</v>
      </c>
      <c r="B745" s="56" t="s">
        <v>2180</v>
      </c>
      <c r="C745" s="56" t="s">
        <v>2556</v>
      </c>
      <c r="D745" s="56" t="str">
        <f>Tabla15[[#This Row],[cedula]]&amp;Tabla15[[#This Row],[prog]]&amp;LEFT(Tabla15[[#This Row],[TIPO]],3)</f>
        <v>0010818692513FIJ</v>
      </c>
      <c r="E745" s="56" t="str">
        <f>_xlfn.XLOOKUP(Tabla15[[#This Row],[cedula]],Tabla8[Numero Documento],Tabla8[Empleado])</f>
        <v>JUAN CARVAJAL CASILLA</v>
      </c>
      <c r="F745" s="56" t="str">
        <f>_xlfn.XLOOKUP(Tabla15[[#This Row],[cedula]],Tabla8[Numero Documento],Tabla8[Cargo])</f>
        <v>PARQUEADOR</v>
      </c>
      <c r="G745" s="56" t="str">
        <f>_xlfn.XLOOKUP(Tabla15[[#This Row],[cedula]],Tabla8[Numero Documento],Tabla8[Lugar de Funciones])</f>
        <v>TEATRO NACIONAL</v>
      </c>
      <c r="H745" s="107" t="s">
        <v>11</v>
      </c>
      <c r="I745" s="78">
        <f>_xlfn.XLOOKUP(Tabla15[[#This Row],[cedula]],TCARRERA[CEDULA],TCARRERA[CATEGORIA DEL SERVIDOR],0)</f>
        <v>0</v>
      </c>
      <c r="J7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5" s="56" t="str">
        <f>IF(ISTEXT(Tabla15[[#This Row],[CARRERA]]),Tabla15[[#This Row],[CARRERA]],Tabla15[[#This Row],[STATUS_01]])</f>
        <v>ESTATUTO SIMPLIFICADO</v>
      </c>
      <c r="L745" s="72">
        <v>22000</v>
      </c>
      <c r="M745" s="73">
        <v>0</v>
      </c>
      <c r="N745" s="72">
        <v>668.8</v>
      </c>
      <c r="O745" s="72">
        <v>631.4</v>
      </c>
      <c r="P745" s="33">
        <f>Tabla15[[#This Row],[sbruto]]-Tabla15[[#This Row],[ISR]]-Tabla15[[#This Row],[SFS]]-Tabla15[[#This Row],[AFP]]-Tabla15[[#This Row],[sneto]]</f>
        <v>3206.59</v>
      </c>
      <c r="Q745" s="33">
        <v>17493.21</v>
      </c>
      <c r="R745" s="56" t="str">
        <f>_xlfn.XLOOKUP(Tabla15[[#This Row],[cedula]],Tabla8[Numero Documento],Tabla8[Gen])</f>
        <v>M</v>
      </c>
      <c r="S745" s="56" t="str">
        <f>_xlfn.XLOOKUP(Tabla15[[#This Row],[cedula]],Tabla8[Numero Documento],Tabla8[Lugar Funciones Codigo])</f>
        <v>01.83.02.00.01</v>
      </c>
      <c r="T745">
        <v>624</v>
      </c>
    </row>
    <row r="746" spans="1:20" hidden="1">
      <c r="A746" s="56" t="s">
        <v>2522</v>
      </c>
      <c r="B746" s="56" t="s">
        <v>2182</v>
      </c>
      <c r="C746" s="56" t="s">
        <v>2556</v>
      </c>
      <c r="D746" s="56" t="str">
        <f>Tabla15[[#This Row],[cedula]]&amp;Tabla15[[#This Row],[prog]]&amp;LEFT(Tabla15[[#This Row],[TIPO]],3)</f>
        <v>0010962685313FIJ</v>
      </c>
      <c r="E746" s="56" t="str">
        <f>_xlfn.XLOOKUP(Tabla15[[#This Row],[cedula]],Tabla8[Numero Documento],Tabla8[Empleado])</f>
        <v>JUAN ISIDRO HOLGUIN CACERES</v>
      </c>
      <c r="F746" s="56" t="str">
        <f>_xlfn.XLOOKUP(Tabla15[[#This Row],[cedula]],Tabla8[Numero Documento],Tabla8[Cargo])</f>
        <v>ACOMODADOR</v>
      </c>
      <c r="G746" s="56" t="str">
        <f>_xlfn.XLOOKUP(Tabla15[[#This Row],[cedula]],Tabla8[Numero Documento],Tabla8[Lugar de Funciones])</f>
        <v>TEATRO NACIONAL</v>
      </c>
      <c r="H746" s="107" t="s">
        <v>11</v>
      </c>
      <c r="I746" s="78">
        <f>_xlfn.XLOOKUP(Tabla15[[#This Row],[cedula]],TCARRERA[CEDULA],TCARRERA[CATEGORIA DEL SERVIDOR],0)</f>
        <v>0</v>
      </c>
      <c r="J7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6" t="str">
        <f>IF(ISTEXT(Tabla15[[#This Row],[CARRERA]]),Tabla15[[#This Row],[CARRERA]],Tabla15[[#This Row],[STATUS_01]])</f>
        <v>FIJO</v>
      </c>
      <c r="L746" s="72">
        <v>22000</v>
      </c>
      <c r="M746" s="76">
        <v>0</v>
      </c>
      <c r="N746" s="72">
        <v>668.8</v>
      </c>
      <c r="O746" s="72">
        <v>631.4</v>
      </c>
      <c r="P746" s="33">
        <f>Tabla15[[#This Row],[sbruto]]-Tabla15[[#This Row],[ISR]]-Tabla15[[#This Row],[SFS]]-Tabla15[[#This Row],[AFP]]-Tabla15[[#This Row],[sneto]]</f>
        <v>75</v>
      </c>
      <c r="Q746" s="33">
        <v>20624.8</v>
      </c>
      <c r="R746" s="56" t="str">
        <f>_xlfn.XLOOKUP(Tabla15[[#This Row],[cedula]],Tabla8[Numero Documento],Tabla8[Gen])</f>
        <v>M</v>
      </c>
      <c r="S746" s="56" t="str">
        <f>_xlfn.XLOOKUP(Tabla15[[#This Row],[cedula]],Tabla8[Numero Documento],Tabla8[Lugar Funciones Codigo])</f>
        <v>01.83.02.00.01</v>
      </c>
      <c r="T746">
        <v>626</v>
      </c>
    </row>
    <row r="747" spans="1:20" hidden="1">
      <c r="A747" s="56" t="s">
        <v>2522</v>
      </c>
      <c r="B747" s="56" t="s">
        <v>1322</v>
      </c>
      <c r="C747" s="56" t="s">
        <v>2556</v>
      </c>
      <c r="D747" s="56" t="str">
        <f>Tabla15[[#This Row],[cedula]]&amp;Tabla15[[#This Row],[prog]]&amp;LEFT(Tabla15[[#This Row],[TIPO]],3)</f>
        <v>0011043495813FIJ</v>
      </c>
      <c r="E747" s="56" t="str">
        <f>_xlfn.XLOOKUP(Tabla15[[#This Row],[cedula]],Tabla8[Numero Documento],Tabla8[Empleado])</f>
        <v>JUANA ISABEL GONZALEZ LINARES</v>
      </c>
      <c r="F747" s="56" t="str">
        <f>_xlfn.XLOOKUP(Tabla15[[#This Row],[cedula]],Tabla8[Numero Documento],Tabla8[Cargo])</f>
        <v>ENC. LIMPIEZA</v>
      </c>
      <c r="G747" s="56" t="str">
        <f>_xlfn.XLOOKUP(Tabla15[[#This Row],[cedula]],Tabla8[Numero Documento],Tabla8[Lugar de Funciones])</f>
        <v>TEATRO NACIONAL</v>
      </c>
      <c r="H747" s="107" t="s">
        <v>11</v>
      </c>
      <c r="I747" s="78" t="str">
        <f>_xlfn.XLOOKUP(Tabla15[[#This Row],[cedula]],TCARRERA[CEDULA],TCARRERA[CATEGORIA DEL SERVIDOR],0)</f>
        <v>CARRERA ADMINISTRATIVA</v>
      </c>
      <c r="J7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6" t="str">
        <f>IF(ISTEXT(Tabla15[[#This Row],[CARRERA]]),Tabla15[[#This Row],[CARRERA]],Tabla15[[#This Row],[STATUS_01]])</f>
        <v>CARRERA ADMINISTRATIVA</v>
      </c>
      <c r="L747" s="72">
        <v>22000</v>
      </c>
      <c r="M747" s="76">
        <v>0</v>
      </c>
      <c r="N747" s="72">
        <v>668.8</v>
      </c>
      <c r="O747" s="72">
        <v>631.4</v>
      </c>
      <c r="P747" s="33">
        <f>Tabla15[[#This Row],[sbruto]]-Tabla15[[#This Row],[ISR]]-Tabla15[[#This Row],[SFS]]-Tabla15[[#This Row],[AFP]]-Tabla15[[#This Row],[sneto]]</f>
        <v>12055.21</v>
      </c>
      <c r="Q747" s="33">
        <v>8644.59</v>
      </c>
      <c r="R747" s="56" t="str">
        <f>_xlfn.XLOOKUP(Tabla15[[#This Row],[cedula]],Tabla8[Numero Documento],Tabla8[Gen])</f>
        <v>F</v>
      </c>
      <c r="S747" s="56" t="str">
        <f>_xlfn.XLOOKUP(Tabla15[[#This Row],[cedula]],Tabla8[Numero Documento],Tabla8[Lugar Funciones Codigo])</f>
        <v>01.83.02.00.01</v>
      </c>
      <c r="T747">
        <v>631</v>
      </c>
    </row>
    <row r="748" spans="1:20" hidden="1">
      <c r="A748" s="56" t="s">
        <v>2522</v>
      </c>
      <c r="B748" s="56" t="s">
        <v>1324</v>
      </c>
      <c r="C748" s="56" t="s">
        <v>2556</v>
      </c>
      <c r="D748" s="56" t="str">
        <f>Tabla15[[#This Row],[cedula]]&amp;Tabla15[[#This Row],[prog]]&amp;LEFT(Tabla15[[#This Row],[TIPO]],3)</f>
        <v>0011188552113FIJ</v>
      </c>
      <c r="E748" s="56" t="str">
        <f>_xlfn.XLOOKUP(Tabla15[[#This Row],[cedula]],Tabla8[Numero Documento],Tabla8[Empleado])</f>
        <v>LAURA AMANTINA BLANCO GONZALEZ</v>
      </c>
      <c r="F748" s="56" t="str">
        <f>_xlfn.XLOOKUP(Tabla15[[#This Row],[cedula]],Tabla8[Numero Documento],Tabla8[Cargo])</f>
        <v>ACOMODADOR (A)</v>
      </c>
      <c r="G748" s="56" t="str">
        <f>_xlfn.XLOOKUP(Tabla15[[#This Row],[cedula]],Tabla8[Numero Documento],Tabla8[Lugar de Funciones])</f>
        <v>TEATRO NACIONAL</v>
      </c>
      <c r="H748" s="107" t="s">
        <v>11</v>
      </c>
      <c r="I748" s="78" t="str">
        <f>_xlfn.XLOOKUP(Tabla15[[#This Row],[cedula]],TCARRERA[CEDULA],TCARRERA[CATEGORIA DEL SERVIDOR],0)</f>
        <v>CARRERA ADMINISTRATIVA</v>
      </c>
      <c r="J7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6" t="str">
        <f>IF(ISTEXT(Tabla15[[#This Row],[CARRERA]]),Tabla15[[#This Row],[CARRERA]],Tabla15[[#This Row],[STATUS_01]])</f>
        <v>CARRERA ADMINISTRATIVA</v>
      </c>
      <c r="L748" s="72">
        <v>22000</v>
      </c>
      <c r="M748" s="74">
        <v>0</v>
      </c>
      <c r="N748" s="72">
        <v>668.8</v>
      </c>
      <c r="O748" s="72">
        <v>631.4</v>
      </c>
      <c r="P748" s="33">
        <f>Tabla15[[#This Row],[sbruto]]-Tabla15[[#This Row],[ISR]]-Tabla15[[#This Row],[SFS]]-Tabla15[[#This Row],[AFP]]-Tabla15[[#This Row],[sneto]]</f>
        <v>7775.4</v>
      </c>
      <c r="Q748" s="33">
        <v>12924.4</v>
      </c>
      <c r="R748" s="56" t="str">
        <f>_xlfn.XLOOKUP(Tabla15[[#This Row],[cedula]],Tabla8[Numero Documento],Tabla8[Gen])</f>
        <v>F</v>
      </c>
      <c r="S748" s="56" t="str">
        <f>_xlfn.XLOOKUP(Tabla15[[#This Row],[cedula]],Tabla8[Numero Documento],Tabla8[Lugar Funciones Codigo])</f>
        <v>01.83.02.00.01</v>
      </c>
      <c r="T748">
        <v>641</v>
      </c>
    </row>
    <row r="749" spans="1:20" hidden="1">
      <c r="A749" s="56" t="s">
        <v>2522</v>
      </c>
      <c r="B749" s="56" t="s">
        <v>1326</v>
      </c>
      <c r="C749" s="56" t="s">
        <v>2556</v>
      </c>
      <c r="D749" s="56" t="str">
        <f>Tabla15[[#This Row],[cedula]]&amp;Tabla15[[#This Row],[prog]]&amp;LEFT(Tabla15[[#This Row],[TIPO]],3)</f>
        <v>0750008354313FIJ</v>
      </c>
      <c r="E749" s="56" t="str">
        <f>_xlfn.XLOOKUP(Tabla15[[#This Row],[cedula]],Tabla8[Numero Documento],Tabla8[Empleado])</f>
        <v>LLENNY MONTERO MORILLO</v>
      </c>
      <c r="F749" s="56" t="str">
        <f>_xlfn.XLOOKUP(Tabla15[[#This Row],[cedula]],Tabla8[Numero Documento],Tabla8[Cargo])</f>
        <v>ACOMODADOR (A)</v>
      </c>
      <c r="G749" s="56" t="str">
        <f>_xlfn.XLOOKUP(Tabla15[[#This Row],[cedula]],Tabla8[Numero Documento],Tabla8[Lugar de Funciones])</f>
        <v>TEATRO NACIONAL</v>
      </c>
      <c r="H749" s="107" t="s">
        <v>11</v>
      </c>
      <c r="I749" s="78" t="str">
        <f>_xlfn.XLOOKUP(Tabla15[[#This Row],[cedula]],TCARRERA[CEDULA],TCARRERA[CATEGORIA DEL SERVIDOR],0)</f>
        <v>CARRERA ADMINISTRATIVA</v>
      </c>
      <c r="J7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6" t="str">
        <f>IF(ISTEXT(Tabla15[[#This Row],[CARRERA]]),Tabla15[[#This Row],[CARRERA]],Tabla15[[#This Row],[STATUS_01]])</f>
        <v>CARRERA ADMINISTRATIVA</v>
      </c>
      <c r="L749" s="72">
        <v>22000</v>
      </c>
      <c r="M749" s="76">
        <v>0</v>
      </c>
      <c r="N749" s="72">
        <v>668.8</v>
      </c>
      <c r="O749" s="72">
        <v>631.4</v>
      </c>
      <c r="P749" s="33">
        <f>Tabla15[[#This Row],[sbruto]]-Tabla15[[#This Row],[ISR]]-Tabla15[[#This Row],[SFS]]-Tabla15[[#This Row],[AFP]]-Tabla15[[#This Row],[sneto]]</f>
        <v>3028.4500000000007</v>
      </c>
      <c r="Q749" s="33">
        <v>17671.349999999999</v>
      </c>
      <c r="R749" s="56" t="str">
        <f>_xlfn.XLOOKUP(Tabla15[[#This Row],[cedula]],Tabla8[Numero Documento],Tabla8[Gen])</f>
        <v>F</v>
      </c>
      <c r="S749" s="56" t="str">
        <f>_xlfn.XLOOKUP(Tabla15[[#This Row],[cedula]],Tabla8[Numero Documento],Tabla8[Lugar Funciones Codigo])</f>
        <v>01.83.02.00.01</v>
      </c>
      <c r="T749">
        <v>648</v>
      </c>
    </row>
    <row r="750" spans="1:20" hidden="1">
      <c r="A750" s="56" t="s">
        <v>2522</v>
      </c>
      <c r="B750" s="56" t="s">
        <v>1333</v>
      </c>
      <c r="C750" s="56" t="s">
        <v>2556</v>
      </c>
      <c r="D750" s="56" t="str">
        <f>Tabla15[[#This Row],[cedula]]&amp;Tabla15[[#This Row],[prog]]&amp;LEFT(Tabla15[[#This Row],[TIPO]],3)</f>
        <v>2230014252213FIJ</v>
      </c>
      <c r="E750" s="56" t="str">
        <f>_xlfn.XLOOKUP(Tabla15[[#This Row],[cedula]],Tabla8[Numero Documento],Tabla8[Empleado])</f>
        <v>MARIA ALTAGRACIA CASTILLO DE LA CRUZ</v>
      </c>
      <c r="F750" s="56" t="str">
        <f>_xlfn.XLOOKUP(Tabla15[[#This Row],[cedula]],Tabla8[Numero Documento],Tabla8[Cargo])</f>
        <v>ACOMODADOR (A)</v>
      </c>
      <c r="G750" s="56" t="str">
        <f>_xlfn.XLOOKUP(Tabla15[[#This Row],[cedula]],Tabla8[Numero Documento],Tabla8[Lugar de Funciones])</f>
        <v>TEATRO NACIONAL</v>
      </c>
      <c r="H750" s="107" t="s">
        <v>11</v>
      </c>
      <c r="I750" s="78" t="str">
        <f>_xlfn.XLOOKUP(Tabla15[[#This Row],[cedula]],TCARRERA[CEDULA],TCARRERA[CATEGORIA DEL SERVIDOR],0)</f>
        <v>CARRERA ADMINISTRATIVA</v>
      </c>
      <c r="J7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0" s="56" t="str">
        <f>IF(ISTEXT(Tabla15[[#This Row],[CARRERA]]),Tabla15[[#This Row],[CARRERA]],Tabla15[[#This Row],[STATUS_01]])</f>
        <v>CARRERA ADMINISTRATIVA</v>
      </c>
      <c r="L750" s="72">
        <v>22000</v>
      </c>
      <c r="M750" s="76">
        <v>0</v>
      </c>
      <c r="N750" s="72">
        <v>668.8</v>
      </c>
      <c r="O750" s="72">
        <v>631.4</v>
      </c>
      <c r="P750" s="33">
        <f>Tabla15[[#This Row],[sbruto]]-Tabla15[[#This Row],[ISR]]-Tabla15[[#This Row],[SFS]]-Tabla15[[#This Row],[AFP]]-Tabla15[[#This Row],[sneto]]</f>
        <v>10431.75</v>
      </c>
      <c r="Q750" s="33">
        <v>10268.049999999999</v>
      </c>
      <c r="R750" s="56" t="str">
        <f>_xlfn.XLOOKUP(Tabla15[[#This Row],[cedula]],Tabla8[Numero Documento],Tabla8[Gen])</f>
        <v>F</v>
      </c>
      <c r="S750" s="56" t="str">
        <f>_xlfn.XLOOKUP(Tabla15[[#This Row],[cedula]],Tabla8[Numero Documento],Tabla8[Lugar Funciones Codigo])</f>
        <v>01.83.02.00.01</v>
      </c>
      <c r="T750">
        <v>663</v>
      </c>
    </row>
    <row r="751" spans="1:20" hidden="1">
      <c r="A751" s="56" t="s">
        <v>2522</v>
      </c>
      <c r="B751" s="56" t="s">
        <v>2206</v>
      </c>
      <c r="C751" s="56" t="s">
        <v>2556</v>
      </c>
      <c r="D751" s="56" t="str">
        <f>Tabla15[[#This Row],[cedula]]&amp;Tabla15[[#This Row],[prog]]&amp;LEFT(Tabla15[[#This Row],[TIPO]],3)</f>
        <v>0011523087213FIJ</v>
      </c>
      <c r="E751" s="56" t="str">
        <f>_xlfn.XLOOKUP(Tabla15[[#This Row],[cedula]],Tabla8[Numero Documento],Tabla8[Empleado])</f>
        <v>MARIA DEL CARMEN CASTILLO</v>
      </c>
      <c r="F751" s="56" t="str">
        <f>_xlfn.XLOOKUP(Tabla15[[#This Row],[cedula]],Tabla8[Numero Documento],Tabla8[Cargo])</f>
        <v>ACOMODADOR (A)</v>
      </c>
      <c r="G751" s="56" t="str">
        <f>_xlfn.XLOOKUP(Tabla15[[#This Row],[cedula]],Tabla8[Numero Documento],Tabla8[Lugar de Funciones])</f>
        <v>TEATRO NACIONAL</v>
      </c>
      <c r="H751" s="107" t="s">
        <v>11</v>
      </c>
      <c r="I751" s="78">
        <f>_xlfn.XLOOKUP(Tabla15[[#This Row],[cedula]],TCARRERA[CEDULA],TCARRERA[CATEGORIA DEL SERVIDOR],0)</f>
        <v>0</v>
      </c>
      <c r="J7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1" s="56" t="str">
        <f>IF(ISTEXT(Tabla15[[#This Row],[CARRERA]]),Tabla15[[#This Row],[CARRERA]],Tabla15[[#This Row],[STATUS_01]])</f>
        <v>FIJO</v>
      </c>
      <c r="L751" s="72">
        <v>22000</v>
      </c>
      <c r="M751" s="76">
        <v>0</v>
      </c>
      <c r="N751" s="72">
        <v>668.8</v>
      </c>
      <c r="O751" s="72">
        <v>631.4</v>
      </c>
      <c r="P751" s="33">
        <f>Tabla15[[#This Row],[sbruto]]-Tabla15[[#This Row],[ISR]]-Tabla15[[#This Row],[SFS]]-Tabla15[[#This Row],[AFP]]-Tabla15[[#This Row],[sneto]]</f>
        <v>925</v>
      </c>
      <c r="Q751" s="33">
        <v>19774.8</v>
      </c>
      <c r="R751" s="56" t="str">
        <f>_xlfn.XLOOKUP(Tabla15[[#This Row],[cedula]],Tabla8[Numero Documento],Tabla8[Gen])</f>
        <v>F</v>
      </c>
      <c r="S751" s="56" t="str">
        <f>_xlfn.XLOOKUP(Tabla15[[#This Row],[cedula]],Tabla8[Numero Documento],Tabla8[Lugar Funciones Codigo])</f>
        <v>01.83.02.00.01</v>
      </c>
      <c r="T751">
        <v>665</v>
      </c>
    </row>
    <row r="752" spans="1:20" hidden="1">
      <c r="A752" s="56" t="s">
        <v>2522</v>
      </c>
      <c r="B752" s="56" t="s">
        <v>2212</v>
      </c>
      <c r="C752" s="56" t="s">
        <v>2556</v>
      </c>
      <c r="D752" s="56" t="str">
        <f>Tabla15[[#This Row],[cedula]]&amp;Tabla15[[#This Row],[prog]]&amp;LEFT(Tabla15[[#This Row],[TIPO]],3)</f>
        <v>0010550869113FIJ</v>
      </c>
      <c r="E752" s="56" t="str">
        <f>_xlfn.XLOOKUP(Tabla15[[#This Row],[cedula]],Tabla8[Numero Documento],Tabla8[Empleado])</f>
        <v>NALDA MATILDE ABREU MENDEZ</v>
      </c>
      <c r="F752" s="56" t="str">
        <f>_xlfn.XLOOKUP(Tabla15[[#This Row],[cedula]],Tabla8[Numero Documento],Tabla8[Cargo])</f>
        <v>CONSERJE</v>
      </c>
      <c r="G752" s="56" t="str">
        <f>_xlfn.XLOOKUP(Tabla15[[#This Row],[cedula]],Tabla8[Numero Documento],Tabla8[Lugar de Funciones])</f>
        <v>TEATRO NACIONAL</v>
      </c>
      <c r="H752" s="107" t="s">
        <v>11</v>
      </c>
      <c r="I752" s="78">
        <f>_xlfn.XLOOKUP(Tabla15[[#This Row],[cedula]],TCARRERA[CEDULA],TCARRERA[CATEGORIA DEL SERVIDOR],0)</f>
        <v>0</v>
      </c>
      <c r="J7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6" t="str">
        <f>IF(ISTEXT(Tabla15[[#This Row],[CARRERA]]),Tabla15[[#This Row],[CARRERA]],Tabla15[[#This Row],[STATUS_01]])</f>
        <v>ESTATUTO SIMPLIFICADO</v>
      </c>
      <c r="L752" s="72">
        <v>22000</v>
      </c>
      <c r="M752" s="73">
        <v>0</v>
      </c>
      <c r="N752" s="72">
        <v>668.8</v>
      </c>
      <c r="O752" s="72">
        <v>631.4</v>
      </c>
      <c r="P752" s="33">
        <f>Tabla15[[#This Row],[sbruto]]-Tabla15[[#This Row],[ISR]]-Tabla15[[#This Row],[SFS]]-Tabla15[[#This Row],[AFP]]-Tabla15[[#This Row],[sneto]]</f>
        <v>1071</v>
      </c>
      <c r="Q752" s="33">
        <v>19628.8</v>
      </c>
      <c r="R752" s="56" t="str">
        <f>_xlfn.XLOOKUP(Tabla15[[#This Row],[cedula]],Tabla8[Numero Documento],Tabla8[Gen])</f>
        <v>F</v>
      </c>
      <c r="S752" s="56" t="str">
        <f>_xlfn.XLOOKUP(Tabla15[[#This Row],[cedula]],Tabla8[Numero Documento],Tabla8[Lugar Funciones Codigo])</f>
        <v>01.83.02.00.01</v>
      </c>
      <c r="T752">
        <v>682</v>
      </c>
    </row>
    <row r="753" spans="1:20" hidden="1">
      <c r="A753" s="56" t="s">
        <v>2522</v>
      </c>
      <c r="B753" s="56" t="s">
        <v>2213</v>
      </c>
      <c r="C753" s="56" t="s">
        <v>2556</v>
      </c>
      <c r="D753" s="56" t="str">
        <f>Tabla15[[#This Row],[cedula]]&amp;Tabla15[[#This Row],[prog]]&amp;LEFT(Tabla15[[#This Row],[TIPO]],3)</f>
        <v>0120029012813FIJ</v>
      </c>
      <c r="E753" s="56" t="str">
        <f>_xlfn.XLOOKUP(Tabla15[[#This Row],[cedula]],Tabla8[Numero Documento],Tabla8[Empleado])</f>
        <v>NATALIA CEPEDA TERRERO</v>
      </c>
      <c r="F753" s="56" t="str">
        <f>_xlfn.XLOOKUP(Tabla15[[#This Row],[cedula]],Tabla8[Numero Documento],Tabla8[Cargo])</f>
        <v>ACOMODADOR (A)</v>
      </c>
      <c r="G753" s="56" t="str">
        <f>_xlfn.XLOOKUP(Tabla15[[#This Row],[cedula]],Tabla8[Numero Documento],Tabla8[Lugar de Funciones])</f>
        <v>TEATRO NACIONAL</v>
      </c>
      <c r="H753" s="107" t="s">
        <v>11</v>
      </c>
      <c r="I753" s="78">
        <f>_xlfn.XLOOKUP(Tabla15[[#This Row],[cedula]],TCARRERA[CEDULA],TCARRERA[CATEGORIA DEL SERVIDOR],0)</f>
        <v>0</v>
      </c>
      <c r="J7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6" t="str">
        <f>IF(ISTEXT(Tabla15[[#This Row],[CARRERA]]),Tabla15[[#This Row],[CARRERA]],Tabla15[[#This Row],[STATUS_01]])</f>
        <v>FIJO</v>
      </c>
      <c r="L753" s="72">
        <v>22000</v>
      </c>
      <c r="M753" s="75">
        <v>0</v>
      </c>
      <c r="N753" s="72">
        <v>668.8</v>
      </c>
      <c r="O753" s="72">
        <v>631.4</v>
      </c>
      <c r="P753" s="33">
        <f>Tabla15[[#This Row],[sbruto]]-Tabla15[[#This Row],[ISR]]-Tabla15[[#This Row],[SFS]]-Tabla15[[#This Row],[AFP]]-Tabla15[[#This Row],[sneto]]</f>
        <v>2704.4500000000007</v>
      </c>
      <c r="Q753" s="33">
        <v>17995.349999999999</v>
      </c>
      <c r="R753" s="56" t="str">
        <f>_xlfn.XLOOKUP(Tabla15[[#This Row],[cedula]],Tabla8[Numero Documento],Tabla8[Gen])</f>
        <v>F</v>
      </c>
      <c r="S753" s="56" t="str">
        <f>_xlfn.XLOOKUP(Tabla15[[#This Row],[cedula]],Tabla8[Numero Documento],Tabla8[Lugar Funciones Codigo])</f>
        <v>01.83.02.00.01</v>
      </c>
      <c r="T753">
        <v>683</v>
      </c>
    </row>
    <row r="754" spans="1:20" hidden="1">
      <c r="A754" s="56" t="s">
        <v>2522</v>
      </c>
      <c r="B754" s="56" t="s">
        <v>2234</v>
      </c>
      <c r="C754" s="56" t="s">
        <v>2556</v>
      </c>
      <c r="D754" s="56" t="str">
        <f>Tabla15[[#This Row],[cedula]]&amp;Tabla15[[#This Row],[prog]]&amp;LEFT(Tabla15[[#This Row],[TIPO]],3)</f>
        <v>0030062432713FIJ</v>
      </c>
      <c r="E754" s="56" t="str">
        <f>_xlfn.XLOOKUP(Tabla15[[#This Row],[cedula]],Tabla8[Numero Documento],Tabla8[Empleado])</f>
        <v>SIRIA ALTAGRACIA LARA LARA</v>
      </c>
      <c r="F754" s="56" t="str">
        <f>_xlfn.XLOOKUP(Tabla15[[#This Row],[cedula]],Tabla8[Numero Documento],Tabla8[Cargo])</f>
        <v>CONSERJE</v>
      </c>
      <c r="G754" s="56" t="str">
        <f>_xlfn.XLOOKUP(Tabla15[[#This Row],[cedula]],Tabla8[Numero Documento],Tabla8[Lugar de Funciones])</f>
        <v>TEATRO NACIONAL</v>
      </c>
      <c r="H754" s="107" t="s">
        <v>11</v>
      </c>
      <c r="I754" s="78">
        <f>_xlfn.XLOOKUP(Tabla15[[#This Row],[cedula]],TCARRERA[CEDULA],TCARRERA[CATEGORIA DEL SERVIDOR],0)</f>
        <v>0</v>
      </c>
      <c r="J75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4" s="56" t="str">
        <f>IF(ISTEXT(Tabla15[[#This Row],[CARRERA]]),Tabla15[[#This Row],[CARRERA]],Tabla15[[#This Row],[STATUS_01]])</f>
        <v>ESTATUTO SIMPLIFICADO</v>
      </c>
      <c r="L754" s="72">
        <v>22000</v>
      </c>
      <c r="M754" s="73">
        <v>0</v>
      </c>
      <c r="N754" s="72">
        <v>668.8</v>
      </c>
      <c r="O754" s="72">
        <v>631.4</v>
      </c>
      <c r="P754" s="33">
        <f>Tabla15[[#This Row],[sbruto]]-Tabla15[[#This Row],[ISR]]-Tabla15[[#This Row],[SFS]]-Tabla15[[#This Row],[AFP]]-Tabla15[[#This Row],[sneto]]</f>
        <v>11880.38</v>
      </c>
      <c r="Q754" s="33">
        <v>8819.42</v>
      </c>
      <c r="R754" s="56" t="str">
        <f>_xlfn.XLOOKUP(Tabla15[[#This Row],[cedula]],Tabla8[Numero Documento],Tabla8[Gen])</f>
        <v>F</v>
      </c>
      <c r="S754" s="56" t="str">
        <f>_xlfn.XLOOKUP(Tabla15[[#This Row],[cedula]],Tabla8[Numero Documento],Tabla8[Lugar Funciones Codigo])</f>
        <v>01.83.02.00.01</v>
      </c>
      <c r="T754">
        <v>724</v>
      </c>
    </row>
    <row r="755" spans="1:20" hidden="1">
      <c r="A755" s="56" t="s">
        <v>2522</v>
      </c>
      <c r="B755" s="56" t="s">
        <v>2237</v>
      </c>
      <c r="C755" s="56" t="s">
        <v>2556</v>
      </c>
      <c r="D755" s="56" t="str">
        <f>Tabla15[[#This Row],[cedula]]&amp;Tabla15[[#This Row],[prog]]&amp;LEFT(Tabla15[[#This Row],[TIPO]],3)</f>
        <v>2230083262713FIJ</v>
      </c>
      <c r="E755" s="56" t="str">
        <f>_xlfn.XLOOKUP(Tabla15[[#This Row],[cedula]],Tabla8[Numero Documento],Tabla8[Empleado])</f>
        <v>STARLING PASCUAL DE LA CRUZ ROSARIO</v>
      </c>
      <c r="F755" s="56" t="str">
        <f>_xlfn.XLOOKUP(Tabla15[[#This Row],[cedula]],Tabla8[Numero Documento],Tabla8[Cargo])</f>
        <v>VIGILANTE</v>
      </c>
      <c r="G755" s="56" t="str">
        <f>_xlfn.XLOOKUP(Tabla15[[#This Row],[cedula]],Tabla8[Numero Documento],Tabla8[Lugar de Funciones])</f>
        <v>TEATRO NACIONAL</v>
      </c>
      <c r="H755" s="107" t="s">
        <v>11</v>
      </c>
      <c r="I755" s="78">
        <f>_xlfn.XLOOKUP(Tabla15[[#This Row],[cedula]],TCARRERA[CEDULA],TCARRERA[CATEGORIA DEL SERVIDOR],0)</f>
        <v>0</v>
      </c>
      <c r="J7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6" t="str">
        <f>IF(ISTEXT(Tabla15[[#This Row],[CARRERA]]),Tabla15[[#This Row],[CARRERA]],Tabla15[[#This Row],[STATUS_01]])</f>
        <v>ESTATUTO SIMPLIFICADO</v>
      </c>
      <c r="L755" s="72">
        <v>22000</v>
      </c>
      <c r="M755" s="76">
        <v>0</v>
      </c>
      <c r="N755" s="72">
        <v>668.8</v>
      </c>
      <c r="O755" s="72">
        <v>631.4</v>
      </c>
      <c r="P755" s="33">
        <f>Tabla15[[#This Row],[sbruto]]-Tabla15[[#This Row],[ISR]]-Tabla15[[#This Row],[SFS]]-Tabla15[[#This Row],[AFP]]-Tabla15[[#This Row],[sneto]]</f>
        <v>25</v>
      </c>
      <c r="Q755" s="33">
        <v>20674.8</v>
      </c>
      <c r="R755" s="56" t="str">
        <f>_xlfn.XLOOKUP(Tabla15[[#This Row],[cedula]],Tabla8[Numero Documento],Tabla8[Gen])</f>
        <v>M</v>
      </c>
      <c r="S755" s="56" t="str">
        <f>_xlfn.XLOOKUP(Tabla15[[#This Row],[cedula]],Tabla8[Numero Documento],Tabla8[Lugar Funciones Codigo])</f>
        <v>01.83.02.00.01</v>
      </c>
      <c r="T755">
        <v>728</v>
      </c>
    </row>
    <row r="756" spans="1:20" hidden="1">
      <c r="A756" s="56" t="s">
        <v>2522</v>
      </c>
      <c r="B756" s="56" t="s">
        <v>1356</v>
      </c>
      <c r="C756" s="56" t="s">
        <v>2556</v>
      </c>
      <c r="D756" s="56" t="str">
        <f>Tabla15[[#This Row],[cedula]]&amp;Tabla15[[#This Row],[prog]]&amp;LEFT(Tabla15[[#This Row],[TIPO]],3)</f>
        <v>0010816515013FIJ</v>
      </c>
      <c r="E756" s="56" t="str">
        <f>_xlfn.XLOOKUP(Tabla15[[#This Row],[cedula]],Tabla8[Numero Documento],Tabla8[Empleado])</f>
        <v>VIRGILIA SANCHEZ RODRIGUEZ</v>
      </c>
      <c r="F756" s="56" t="str">
        <f>_xlfn.XLOOKUP(Tabla15[[#This Row],[cedula]],Tabla8[Numero Documento],Tabla8[Cargo])</f>
        <v>CONSERJE</v>
      </c>
      <c r="G756" s="56" t="str">
        <f>_xlfn.XLOOKUP(Tabla15[[#This Row],[cedula]],Tabla8[Numero Documento],Tabla8[Lugar de Funciones])</f>
        <v>TEATRO NACIONAL</v>
      </c>
      <c r="H756" s="107" t="s">
        <v>11</v>
      </c>
      <c r="I756" s="78" t="str">
        <f>_xlfn.XLOOKUP(Tabla15[[#This Row],[cedula]],TCARRERA[CEDULA],TCARRERA[CATEGORIA DEL SERVIDOR],0)</f>
        <v>CARRERA ADMINISTRATIVA</v>
      </c>
      <c r="J75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6" s="56" t="str">
        <f>IF(ISTEXT(Tabla15[[#This Row],[CARRERA]]),Tabla15[[#This Row],[CARRERA]],Tabla15[[#This Row],[STATUS_01]])</f>
        <v>CARRERA ADMINISTRATIVA</v>
      </c>
      <c r="L756" s="72">
        <v>22000</v>
      </c>
      <c r="M756" s="74">
        <v>0</v>
      </c>
      <c r="N756" s="72">
        <v>668.8</v>
      </c>
      <c r="O756" s="72">
        <v>631.4</v>
      </c>
      <c r="P756" s="33">
        <f>Tabla15[[#This Row],[sbruto]]-Tabla15[[#This Row],[ISR]]-Tabla15[[#This Row],[SFS]]-Tabla15[[#This Row],[AFP]]-Tabla15[[#This Row],[sneto]]</f>
        <v>2857.1800000000003</v>
      </c>
      <c r="Q756" s="33">
        <v>17842.62</v>
      </c>
      <c r="R756" s="56" t="str">
        <f>_xlfn.XLOOKUP(Tabla15[[#This Row],[cedula]],Tabla8[Numero Documento],Tabla8[Gen])</f>
        <v>F</v>
      </c>
      <c r="S756" s="56" t="str">
        <f>_xlfn.XLOOKUP(Tabla15[[#This Row],[cedula]],Tabla8[Numero Documento],Tabla8[Lugar Funciones Codigo])</f>
        <v>01.83.02.00.01</v>
      </c>
      <c r="T756">
        <v>740</v>
      </c>
    </row>
    <row r="757" spans="1:20" hidden="1">
      <c r="A757" s="56" t="s">
        <v>2522</v>
      </c>
      <c r="B757" s="56" t="s">
        <v>2255</v>
      </c>
      <c r="C757" s="56" t="s">
        <v>2556</v>
      </c>
      <c r="D757" s="56" t="str">
        <f>Tabla15[[#This Row],[cedula]]&amp;Tabla15[[#This Row],[prog]]&amp;LEFT(Tabla15[[#This Row],[TIPO]],3)</f>
        <v>0010523453813FIJ</v>
      </c>
      <c r="E757" s="56" t="str">
        <f>_xlfn.XLOOKUP(Tabla15[[#This Row],[cedula]],Tabla8[Numero Documento],Tabla8[Empleado])</f>
        <v>YERRI MIGUELINA SOSA FLORES</v>
      </c>
      <c r="F757" s="56" t="str">
        <f>_xlfn.XLOOKUP(Tabla15[[#This Row],[cedula]],Tabla8[Numero Documento],Tabla8[Cargo])</f>
        <v>CONSERJE</v>
      </c>
      <c r="G757" s="56" t="str">
        <f>_xlfn.XLOOKUP(Tabla15[[#This Row],[cedula]],Tabla8[Numero Documento],Tabla8[Lugar de Funciones])</f>
        <v>TEATRO NACIONAL</v>
      </c>
      <c r="H757" s="107" t="s">
        <v>11</v>
      </c>
      <c r="I757" s="78">
        <f>_xlfn.XLOOKUP(Tabla15[[#This Row],[cedula]],TCARRERA[CEDULA],TCARRERA[CATEGORIA DEL SERVIDOR],0)</f>
        <v>0</v>
      </c>
      <c r="J7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6" t="str">
        <f>IF(ISTEXT(Tabla15[[#This Row],[CARRERA]]),Tabla15[[#This Row],[CARRERA]],Tabla15[[#This Row],[STATUS_01]])</f>
        <v>ESTATUTO SIMPLIFICADO</v>
      </c>
      <c r="L757" s="72">
        <v>22000</v>
      </c>
      <c r="M757" s="74">
        <v>0</v>
      </c>
      <c r="N757" s="72">
        <v>668.8</v>
      </c>
      <c r="O757" s="72">
        <v>631.4</v>
      </c>
      <c r="P757" s="33">
        <f>Tabla15[[#This Row],[sbruto]]-Tabla15[[#This Row],[ISR]]-Tabla15[[#This Row],[SFS]]-Tabla15[[#This Row],[AFP]]-Tabla15[[#This Row],[sneto]]</f>
        <v>9624.6299999999992</v>
      </c>
      <c r="Q757" s="33">
        <v>11075.17</v>
      </c>
      <c r="R757" s="56" t="str">
        <f>_xlfn.XLOOKUP(Tabla15[[#This Row],[cedula]],Tabla8[Numero Documento],Tabla8[Gen])</f>
        <v>F</v>
      </c>
      <c r="S757" s="56" t="str">
        <f>_xlfn.XLOOKUP(Tabla15[[#This Row],[cedula]],Tabla8[Numero Documento],Tabla8[Lugar Funciones Codigo])</f>
        <v>01.83.02.00.01</v>
      </c>
      <c r="T757">
        <v>752</v>
      </c>
    </row>
    <row r="758" spans="1:20" hidden="1">
      <c r="A758" s="56" t="s">
        <v>2522</v>
      </c>
      <c r="B758" s="56" t="s">
        <v>2256</v>
      </c>
      <c r="C758" s="56" t="s">
        <v>2556</v>
      </c>
      <c r="D758" s="56" t="str">
        <f>Tabla15[[#This Row],[cedula]]&amp;Tabla15[[#This Row],[prog]]&amp;LEFT(Tabla15[[#This Row],[TIPO]],3)</f>
        <v>0010910668213FIJ</v>
      </c>
      <c r="E758" s="56" t="str">
        <f>_xlfn.XLOOKUP(Tabla15[[#This Row],[cedula]],Tabla8[Numero Documento],Tabla8[Empleado])</f>
        <v>YESENIA CASTILLO CONTRERAS</v>
      </c>
      <c r="F758" s="56" t="str">
        <f>_xlfn.XLOOKUP(Tabla15[[#This Row],[cedula]],Tabla8[Numero Documento],Tabla8[Cargo])</f>
        <v>GUARDIAN</v>
      </c>
      <c r="G758" s="56" t="str">
        <f>_xlfn.XLOOKUP(Tabla15[[#This Row],[cedula]],Tabla8[Numero Documento],Tabla8[Lugar de Funciones])</f>
        <v>TEATRO NACIONAL</v>
      </c>
      <c r="H758" s="107" t="s">
        <v>11</v>
      </c>
      <c r="I758" s="78">
        <f>_xlfn.XLOOKUP(Tabla15[[#This Row],[cedula]],TCARRERA[CEDULA],TCARRERA[CATEGORIA DEL SERVIDOR],0)</f>
        <v>0</v>
      </c>
      <c r="J7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6" t="str">
        <f>IF(ISTEXT(Tabla15[[#This Row],[CARRERA]]),Tabla15[[#This Row],[CARRERA]],Tabla15[[#This Row],[STATUS_01]])</f>
        <v>FIJO</v>
      </c>
      <c r="L758" s="72">
        <v>22000</v>
      </c>
      <c r="M758" s="74">
        <v>0</v>
      </c>
      <c r="N758" s="72">
        <v>668.8</v>
      </c>
      <c r="O758" s="72">
        <v>631.4</v>
      </c>
      <c r="P758" s="33">
        <f>Tabla15[[#This Row],[sbruto]]-Tabla15[[#This Row],[ISR]]-Tabla15[[#This Row],[SFS]]-Tabla15[[#This Row],[AFP]]-Tabla15[[#This Row],[sneto]]</f>
        <v>12021.779999999999</v>
      </c>
      <c r="Q758" s="33">
        <v>8678.02</v>
      </c>
      <c r="R758" s="56" t="str">
        <f>_xlfn.XLOOKUP(Tabla15[[#This Row],[cedula]],Tabla8[Numero Documento],Tabla8[Gen])</f>
        <v>F</v>
      </c>
      <c r="S758" s="56" t="str">
        <f>_xlfn.XLOOKUP(Tabla15[[#This Row],[cedula]],Tabla8[Numero Documento],Tabla8[Lugar Funciones Codigo])</f>
        <v>01.83.02.00.01</v>
      </c>
      <c r="T758">
        <v>753</v>
      </c>
    </row>
    <row r="759" spans="1:20" hidden="1">
      <c r="A759" s="56" t="s">
        <v>2522</v>
      </c>
      <c r="B759" s="56" t="s">
        <v>2122</v>
      </c>
      <c r="C759" s="56" t="s">
        <v>2556</v>
      </c>
      <c r="D759" s="56" t="str">
        <f>Tabla15[[#This Row],[cedula]]&amp;Tabla15[[#This Row],[prog]]&amp;LEFT(Tabla15[[#This Row],[TIPO]],3)</f>
        <v>0590015383313FIJ</v>
      </c>
      <c r="E759" s="56" t="str">
        <f>_xlfn.XLOOKUP(Tabla15[[#This Row],[cedula]],Tabla8[Numero Documento],Tabla8[Empleado])</f>
        <v>EMILIO ANTONIO PORTORREAL GIL</v>
      </c>
      <c r="F759" s="56" t="str">
        <f>_xlfn.XLOOKUP(Tabla15[[#This Row],[cedula]],Tabla8[Numero Documento],Tabla8[Cargo])</f>
        <v>VIGILANTE</v>
      </c>
      <c r="G759" s="56" t="str">
        <f>_xlfn.XLOOKUP(Tabla15[[#This Row],[cedula]],Tabla8[Numero Documento],Tabla8[Lugar de Funciones])</f>
        <v>TEATRO NACIONAL</v>
      </c>
      <c r="H759" s="107" t="s">
        <v>11</v>
      </c>
      <c r="I759" s="78">
        <f>_xlfn.XLOOKUP(Tabla15[[#This Row],[cedula]],TCARRERA[CEDULA],TCARRERA[CATEGORIA DEL SERVIDOR],0)</f>
        <v>0</v>
      </c>
      <c r="J7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6" t="str">
        <f>IF(ISTEXT(Tabla15[[#This Row],[CARRERA]]),Tabla15[[#This Row],[CARRERA]],Tabla15[[#This Row],[STATUS_01]])</f>
        <v>ESTATUTO SIMPLIFICADO</v>
      </c>
      <c r="L759" s="72">
        <v>20000</v>
      </c>
      <c r="M759" s="76">
        <v>0</v>
      </c>
      <c r="N759" s="72">
        <v>608</v>
      </c>
      <c r="O759" s="72">
        <v>574</v>
      </c>
      <c r="P759" s="33">
        <f>Tabla15[[#This Row],[sbruto]]-Tabla15[[#This Row],[ISR]]-Tabla15[[#This Row],[SFS]]-Tabla15[[#This Row],[AFP]]-Tabla15[[#This Row],[sneto]]</f>
        <v>25</v>
      </c>
      <c r="Q759" s="33">
        <v>18793</v>
      </c>
      <c r="R759" s="56" t="str">
        <f>_xlfn.XLOOKUP(Tabla15[[#This Row],[cedula]],Tabla8[Numero Documento],Tabla8[Gen])</f>
        <v>M</v>
      </c>
      <c r="S759" s="56" t="str">
        <f>_xlfn.XLOOKUP(Tabla15[[#This Row],[cedula]],Tabla8[Numero Documento],Tabla8[Lugar Funciones Codigo])</f>
        <v>01.83.02.00.01</v>
      </c>
      <c r="T759">
        <v>555</v>
      </c>
    </row>
    <row r="760" spans="1:20" hidden="1">
      <c r="A760" s="56" t="s">
        <v>3120</v>
      </c>
      <c r="B760" s="56" t="s">
        <v>1331</v>
      </c>
      <c r="C760" s="56" t="s">
        <v>2552</v>
      </c>
      <c r="D760" s="56" t="str">
        <f>Tabla15[[#This Row],[cedula]]&amp;Tabla15[[#This Row],[prog]]&amp;LEFT(Tabla15[[#This Row],[TIPO]],3)</f>
        <v>0011157421601SUP</v>
      </c>
      <c r="E760" s="56" t="str">
        <f>_xlfn.XLOOKUP(Tabla15[[#This Row],[cedula]],Tabla8[Numero Documento],Tabla8[Empleado])</f>
        <v>MARGARET SOLANGE FRIAS COCA</v>
      </c>
      <c r="F760" s="56" t="str">
        <f>_xlfn.XLOOKUP(Tabla15[[#This Row],[cedula]],Tabla8[Numero Documento],Tabla8[Cargo])</f>
        <v>ENC. DE VENTAS Y PROMOCION</v>
      </c>
      <c r="G760" s="56" t="str">
        <f>_xlfn.XLOOKUP(Tabla15[[#This Row],[cedula]],Tabla8[Numero Documento],Tabla8[Lugar de Funciones])</f>
        <v>TEATRO NACIONAL</v>
      </c>
      <c r="H760" s="107" t="s">
        <v>2831</v>
      </c>
      <c r="I760" s="78" t="str">
        <f>_xlfn.XLOOKUP(Tabla15[[#This Row],[cedula]],TCARRERA[CEDULA],TCARRERA[CATEGORIA DEL SERVIDOR],0)</f>
        <v>CARRERA ADMINISTRATIVA</v>
      </c>
      <c r="J760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60" s="56" t="str">
        <f>IF(ISTEXT(Tabla15[[#This Row],[CARRERA]]),Tabla15[[#This Row],[CARRERA]],Tabla15[[#This Row],[STATUS_01]])</f>
        <v>CARRERA ADMINISTRATIVA</v>
      </c>
      <c r="L760" s="72">
        <v>20000</v>
      </c>
      <c r="M760" s="76">
        <v>2065.6999999999998</v>
      </c>
      <c r="N760" s="75">
        <v>574</v>
      </c>
      <c r="O760" s="75">
        <v>608</v>
      </c>
      <c r="P760" s="33">
        <f>Tabla15[[#This Row],[sbruto]]-Tabla15[[#This Row],[ISR]]-Tabla15[[#This Row],[SFS]]-Tabla15[[#This Row],[AFP]]-Tabla15[[#This Row],[sneto]]</f>
        <v>0</v>
      </c>
      <c r="Q760" s="33">
        <v>16752.3</v>
      </c>
      <c r="R760" s="56" t="str">
        <f>_xlfn.XLOOKUP(Tabla15[[#This Row],[cedula]],Tabla8[Numero Documento],Tabla8[Gen])</f>
        <v>F</v>
      </c>
      <c r="S760" s="56" t="str">
        <f>_xlfn.XLOOKUP(Tabla15[[#This Row],[cedula]],Tabla8[Numero Documento],Tabla8[Lugar Funciones Codigo])</f>
        <v>01.83.02.00.01</v>
      </c>
      <c r="T760">
        <v>766</v>
      </c>
    </row>
    <row r="761" spans="1:20" hidden="1">
      <c r="A761" s="56" t="s">
        <v>2521</v>
      </c>
      <c r="B761" s="56" t="s">
        <v>3213</v>
      </c>
      <c r="C761" s="56" t="s">
        <v>2552</v>
      </c>
      <c r="D761" s="56" t="str">
        <f>Tabla15[[#This Row],[cedula]]&amp;Tabla15[[#This Row],[prog]]&amp;LEFT(Tabla15[[#This Row],[TIPO]],3)</f>
        <v>0310109373401TEM</v>
      </c>
      <c r="E761" s="56" t="str">
        <f>_xlfn.XLOOKUP(Tabla15[[#This Row],[cedula]],Tabla8[Numero Documento],Tabla8[Empleado])</f>
        <v>JUANA MARIA INMACULADA CHECO DE ARVELO</v>
      </c>
      <c r="F761" s="56" t="str">
        <f>_xlfn.XLOOKUP(Tabla15[[#This Row],[cedula]],Tabla8[Numero Documento],Tabla8[Cargo])</f>
        <v>DIRECTOR (A)</v>
      </c>
      <c r="G761" s="56" t="str">
        <f>_xlfn.XLOOKUP(Tabla15[[#This Row],[cedula]],Tabla8[Numero Documento],Tabla8[Lugar de Funciones])</f>
        <v>GRAN TEATRO DEL CIBAO</v>
      </c>
      <c r="H761" s="107" t="s">
        <v>2743</v>
      </c>
      <c r="I761" s="78">
        <f>_xlfn.XLOOKUP(Tabla15[[#This Row],[cedula]],TCARRERA[CEDULA],TCARRERA[CATEGORIA DEL SERVIDOR],0)</f>
        <v>0</v>
      </c>
      <c r="J7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1" s="56" t="str">
        <f>IF(ISTEXT(Tabla15[[#This Row],[CARRERA]]),Tabla15[[#This Row],[CARRERA]],Tabla15[[#This Row],[STATUS_01]])</f>
        <v>TEMPORALES</v>
      </c>
      <c r="L761" s="72">
        <v>180000</v>
      </c>
      <c r="M761" s="76">
        <v>30923.37</v>
      </c>
      <c r="N761" s="72">
        <v>5472</v>
      </c>
      <c r="O761" s="72">
        <v>5166</v>
      </c>
      <c r="P761" s="33">
        <f>Tabla15[[#This Row],[sbruto]]-Tabla15[[#This Row],[ISR]]-Tabla15[[#This Row],[SFS]]-Tabla15[[#This Row],[AFP]]-Tabla15[[#This Row],[sneto]]</f>
        <v>25</v>
      </c>
      <c r="Q761" s="33">
        <v>138413.63</v>
      </c>
      <c r="R761" s="56" t="str">
        <f>_xlfn.XLOOKUP(Tabla15[[#This Row],[cedula]],Tabla8[Numero Documento],Tabla8[Gen])</f>
        <v>F</v>
      </c>
      <c r="S761" s="56" t="str">
        <f>_xlfn.XLOOKUP(Tabla15[[#This Row],[cedula]],Tabla8[Numero Documento],Tabla8[Lugar Funciones Codigo])</f>
        <v>01.83.02.00.02</v>
      </c>
      <c r="T761">
        <v>904</v>
      </c>
    </row>
    <row r="762" spans="1:20" hidden="1">
      <c r="A762" s="56" t="s">
        <v>2522</v>
      </c>
      <c r="B762" s="56" t="s">
        <v>2203</v>
      </c>
      <c r="C762" s="56" t="s">
        <v>2556</v>
      </c>
      <c r="D762" s="56" t="str">
        <f>Tabla15[[#This Row],[cedula]]&amp;Tabla15[[#This Row],[prog]]&amp;LEFT(Tabla15[[#This Row],[TIPO]],3)</f>
        <v>0011907703013FIJ</v>
      </c>
      <c r="E762" s="56" t="str">
        <f>_xlfn.XLOOKUP(Tabla15[[#This Row],[cedula]],Tabla8[Numero Documento],Tabla8[Empleado])</f>
        <v>MANUEL ALEJANDRO BASURTO LOMBA</v>
      </c>
      <c r="F762" s="56" t="str">
        <f>_xlfn.XLOOKUP(Tabla15[[#This Row],[cedula]],Tabla8[Numero Documento],Tabla8[Cargo])</f>
        <v>ASESOR CULTURAL</v>
      </c>
      <c r="G762" s="56" t="str">
        <f>_xlfn.XLOOKUP(Tabla15[[#This Row],[cedula]],Tabla8[Numero Documento],Tabla8[Lugar de Funciones])</f>
        <v>GRAN TEATRO DEL CIBAO</v>
      </c>
      <c r="H762" s="107" t="s">
        <v>11</v>
      </c>
      <c r="I762" s="78">
        <f>_xlfn.XLOOKUP(Tabla15[[#This Row],[cedula]],TCARRERA[CEDULA],TCARRERA[CATEGORIA DEL SERVIDOR],0)</f>
        <v>0</v>
      </c>
      <c r="J76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2" s="56" t="str">
        <f>IF(ISTEXT(Tabla15[[#This Row],[CARRERA]]),Tabla15[[#This Row],[CARRERA]],Tabla15[[#This Row],[STATUS_01]])</f>
        <v>EMPLEADO DE CONFIANZA</v>
      </c>
      <c r="L762" s="72">
        <v>100000</v>
      </c>
      <c r="M762" s="76">
        <v>12105.37</v>
      </c>
      <c r="N762" s="72">
        <v>3040</v>
      </c>
      <c r="O762" s="72">
        <v>2870</v>
      </c>
      <c r="P762" s="33">
        <f>Tabla15[[#This Row],[sbruto]]-Tabla15[[#This Row],[ISR]]-Tabla15[[#This Row],[SFS]]-Tabla15[[#This Row],[AFP]]-Tabla15[[#This Row],[sneto]]</f>
        <v>25</v>
      </c>
      <c r="Q762" s="33">
        <v>81959.63</v>
      </c>
      <c r="R762" s="56" t="str">
        <f>_xlfn.XLOOKUP(Tabla15[[#This Row],[cedula]],Tabla8[Numero Documento],Tabla8[Gen])</f>
        <v>M</v>
      </c>
      <c r="S762" s="56" t="str">
        <f>_xlfn.XLOOKUP(Tabla15[[#This Row],[cedula]],Tabla8[Numero Documento],Tabla8[Lugar Funciones Codigo])</f>
        <v>01.83.02.00.02</v>
      </c>
      <c r="T762">
        <v>658</v>
      </c>
    </row>
    <row r="763" spans="1:20" hidden="1">
      <c r="A763" s="56" t="s">
        <v>2521</v>
      </c>
      <c r="B763" s="56" t="s">
        <v>2897</v>
      </c>
      <c r="C763" s="56" t="s">
        <v>2552</v>
      </c>
      <c r="D763" s="56" t="str">
        <f>Tabla15[[#This Row],[cedula]]&amp;Tabla15[[#This Row],[prog]]&amp;LEFT(Tabla15[[#This Row],[TIPO]],3)</f>
        <v>0010899012801TEM</v>
      </c>
      <c r="E763" s="56" t="str">
        <f>_xlfn.XLOOKUP(Tabla15[[#This Row],[cedula]],Tabla8[Numero Documento],Tabla8[Empleado])</f>
        <v>FRANCISCO JOSE SANCHIS RAMIREZ</v>
      </c>
      <c r="F763" s="56" t="str">
        <f>_xlfn.XLOOKUP(Tabla15[[#This Row],[cedula]],Tabla8[Numero Documento],Tabla8[Cargo])</f>
        <v>COORD. OPERATIVO</v>
      </c>
      <c r="G763" s="56" t="str">
        <f>_xlfn.XLOOKUP(Tabla15[[#This Row],[cedula]],Tabla8[Numero Documento],Tabla8[Lugar de Funciones])</f>
        <v>GRAN TEATRO DEL CIBAO</v>
      </c>
      <c r="H763" s="107" t="s">
        <v>2743</v>
      </c>
      <c r="I763" s="78">
        <f>_xlfn.XLOOKUP(Tabla15[[#This Row],[cedula]],TCARRERA[CEDULA],TCARRERA[CATEGORIA DEL SERVIDOR],0)</f>
        <v>0</v>
      </c>
      <c r="J7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3" s="56" t="str">
        <f>IF(ISTEXT(Tabla15[[#This Row],[CARRERA]]),Tabla15[[#This Row],[CARRERA]],Tabla15[[#This Row],[STATUS_01]])</f>
        <v>TEMPORALES</v>
      </c>
      <c r="L763" s="72">
        <v>70000</v>
      </c>
      <c r="M763" s="75">
        <v>5368.48</v>
      </c>
      <c r="N763" s="72">
        <v>2128</v>
      </c>
      <c r="O763" s="72">
        <v>2009</v>
      </c>
      <c r="P763" s="33">
        <f>Tabla15[[#This Row],[sbruto]]-Tabla15[[#This Row],[ISR]]-Tabla15[[#This Row],[SFS]]-Tabla15[[#This Row],[AFP]]-Tabla15[[#This Row],[sneto]]</f>
        <v>25.000000000007276</v>
      </c>
      <c r="Q763" s="33">
        <v>60469.52</v>
      </c>
      <c r="R763" s="56" t="str">
        <f>_xlfn.XLOOKUP(Tabla15[[#This Row],[cedula]],Tabla8[Numero Documento],Tabla8[Gen])</f>
        <v>M</v>
      </c>
      <c r="S763" s="56" t="str">
        <f>_xlfn.XLOOKUP(Tabla15[[#This Row],[cedula]],Tabla8[Numero Documento],Tabla8[Lugar Funciones Codigo])</f>
        <v>01.83.02.00.02</v>
      </c>
      <c r="T763">
        <v>843</v>
      </c>
    </row>
    <row r="764" spans="1:20" hidden="1">
      <c r="A764" s="56" t="s">
        <v>2521</v>
      </c>
      <c r="B764" s="56" t="s">
        <v>2351</v>
      </c>
      <c r="C764" s="56" t="s">
        <v>2552</v>
      </c>
      <c r="D764" s="56" t="str">
        <f>Tabla15[[#This Row],[cedula]]&amp;Tabla15[[#This Row],[prog]]&amp;LEFT(Tabla15[[#This Row],[TIPO]],3)</f>
        <v>4022184011501TEM</v>
      </c>
      <c r="E764" s="56" t="str">
        <f>_xlfn.XLOOKUP(Tabla15[[#This Row],[cedula]],Tabla8[Numero Documento],Tabla8[Empleado])</f>
        <v>MONSERRAT CURIEL AQUINO</v>
      </c>
      <c r="F764" s="56" t="str">
        <f>_xlfn.XLOOKUP(Tabla15[[#This Row],[cedula]],Tabla8[Numero Documento],Tabla8[Cargo])</f>
        <v>COORDINADOR(A) OPERATIVA</v>
      </c>
      <c r="G764" s="56" t="str">
        <f>_xlfn.XLOOKUP(Tabla15[[#This Row],[cedula]],Tabla8[Numero Documento],Tabla8[Lugar de Funciones])</f>
        <v>GRAN TEATRO DEL CIBAO</v>
      </c>
      <c r="H764" s="107" t="s">
        <v>2743</v>
      </c>
      <c r="I764" s="78">
        <f>_xlfn.XLOOKUP(Tabla15[[#This Row],[cedula]],TCARRERA[CEDULA],TCARRERA[CATEGORIA DEL SERVIDOR],0)</f>
        <v>0</v>
      </c>
      <c r="J7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4" s="56" t="str">
        <f>IF(ISTEXT(Tabla15[[#This Row],[CARRERA]]),Tabla15[[#This Row],[CARRERA]],Tabla15[[#This Row],[STATUS_01]])</f>
        <v>TEMPORALES</v>
      </c>
      <c r="L764" s="72">
        <v>70000</v>
      </c>
      <c r="M764" s="76">
        <v>5368.48</v>
      </c>
      <c r="N764" s="72">
        <v>2128</v>
      </c>
      <c r="O764" s="72">
        <v>2009</v>
      </c>
      <c r="P764" s="33">
        <f>Tabla15[[#This Row],[sbruto]]-Tabla15[[#This Row],[ISR]]-Tabla15[[#This Row],[SFS]]-Tabla15[[#This Row],[AFP]]-Tabla15[[#This Row],[sneto]]</f>
        <v>25.000000000007276</v>
      </c>
      <c r="Q764" s="33">
        <v>60469.52</v>
      </c>
      <c r="R764" s="56" t="str">
        <f>_xlfn.XLOOKUP(Tabla15[[#This Row],[cedula]],Tabla8[Numero Documento],Tabla8[Gen])</f>
        <v>F</v>
      </c>
      <c r="S764" s="56" t="str">
        <f>_xlfn.XLOOKUP(Tabla15[[#This Row],[cedula]],Tabla8[Numero Documento],Tabla8[Lugar Funciones Codigo])</f>
        <v>01.83.02.00.02</v>
      </c>
      <c r="T764">
        <v>956</v>
      </c>
    </row>
    <row r="765" spans="1:20" hidden="1">
      <c r="A765" s="56" t="s">
        <v>2521</v>
      </c>
      <c r="B765" s="56" t="s">
        <v>4969</v>
      </c>
      <c r="C765" s="56" t="s">
        <v>2552</v>
      </c>
      <c r="D765" s="56" t="str">
        <f>Tabla15[[#This Row],[cedula]]&amp;Tabla15[[#This Row],[prog]]&amp;LEFT(Tabla15[[#This Row],[TIPO]],3)</f>
        <v>0730002139601TEM</v>
      </c>
      <c r="E765" s="56" t="str">
        <f>_xlfn.XLOOKUP(Tabla15[[#This Row],[cedula]],Tabla8[Numero Documento],Tabla8[Empleado])</f>
        <v>ANA JOVINA PERALTA CABA</v>
      </c>
      <c r="F765" s="56" t="str">
        <f>_xlfn.XLOOKUP(Tabla15[[#This Row],[cedula]],Tabla8[Numero Documento],Tabla8[Cargo])</f>
        <v>PERIODISTA</v>
      </c>
      <c r="G765" s="56" t="str">
        <f>_xlfn.XLOOKUP(Tabla15[[#This Row],[cedula]],Tabla8[Numero Documento],Tabla8[Lugar de Funciones])</f>
        <v>GRAN TEATRO DEL CIBAO</v>
      </c>
      <c r="H765" s="107" t="s">
        <v>2743</v>
      </c>
      <c r="I765" s="78">
        <f>_xlfn.XLOOKUP(Tabla15[[#This Row],[cedula]],TCARRERA[CEDULA],TCARRERA[CATEGORIA DEL SERVIDOR],0)</f>
        <v>0</v>
      </c>
      <c r="J7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5" s="56" t="str">
        <f>IF(ISTEXT(Tabla15[[#This Row],[CARRERA]]),Tabla15[[#This Row],[CARRERA]],Tabla15[[#This Row],[STATUS_01]])</f>
        <v>TEMPORALES</v>
      </c>
      <c r="L765" s="72">
        <v>60000</v>
      </c>
      <c r="M765" s="76">
        <v>3486.68</v>
      </c>
      <c r="N765" s="75">
        <v>1824</v>
      </c>
      <c r="O765" s="75">
        <v>1722</v>
      </c>
      <c r="P765" s="33">
        <f>Tabla15[[#This Row],[sbruto]]-Tabla15[[#This Row],[ISR]]-Tabla15[[#This Row],[SFS]]-Tabla15[[#This Row],[AFP]]-Tabla15[[#This Row],[sneto]]</f>
        <v>25</v>
      </c>
      <c r="Q765" s="33">
        <v>52942.32</v>
      </c>
      <c r="R765" s="56" t="str">
        <f>_xlfn.XLOOKUP(Tabla15[[#This Row],[cedula]],Tabla8[Numero Documento],Tabla8[Gen])</f>
        <v>F</v>
      </c>
      <c r="S765" s="56" t="str">
        <f>_xlfn.XLOOKUP(Tabla15[[#This Row],[cedula]],Tabla8[Numero Documento],Tabla8[Lugar Funciones Codigo])</f>
        <v>01.83.02.00.02</v>
      </c>
      <c r="T765">
        <v>780</v>
      </c>
    </row>
    <row r="766" spans="1:20" hidden="1">
      <c r="A766" s="56" t="s">
        <v>2521</v>
      </c>
      <c r="B766" s="56" t="s">
        <v>2295</v>
      </c>
      <c r="C766" s="56" t="s">
        <v>2552</v>
      </c>
      <c r="D766" s="56" t="str">
        <f>Tabla15[[#This Row],[cedula]]&amp;Tabla15[[#This Row],[prog]]&amp;LEFT(Tabla15[[#This Row],[TIPO]],3)</f>
        <v>0310348585401TEM</v>
      </c>
      <c r="E766" s="56" t="str">
        <f>_xlfn.XLOOKUP(Tabla15[[#This Row],[cedula]],Tabla8[Numero Documento],Tabla8[Empleado])</f>
        <v>DAMARIS ALTAGRACIA ALVAREZ MEDRANO</v>
      </c>
      <c r="F766" s="56" t="str">
        <f>_xlfn.XLOOKUP(Tabla15[[#This Row],[cedula]],Tabla8[Numero Documento],Tabla8[Cargo])</f>
        <v>ANALISTA DE RECURSOS HUMANOS</v>
      </c>
      <c r="G766" s="56" t="str">
        <f>_xlfn.XLOOKUP(Tabla15[[#This Row],[cedula]],Tabla8[Numero Documento],Tabla8[Lugar de Funciones])</f>
        <v>GRAN TEATRO DEL CIBAO</v>
      </c>
      <c r="H766" s="107" t="s">
        <v>2743</v>
      </c>
      <c r="I766" s="78">
        <f>_xlfn.XLOOKUP(Tabla15[[#This Row],[cedula]],TCARRERA[CEDULA],TCARRERA[CATEGORIA DEL SERVIDOR],0)</f>
        <v>0</v>
      </c>
      <c r="J7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6" s="56" t="str">
        <f>IF(ISTEXT(Tabla15[[#This Row],[CARRERA]]),Tabla15[[#This Row],[CARRERA]],Tabla15[[#This Row],[STATUS_01]])</f>
        <v>TEMPORALES</v>
      </c>
      <c r="L766" s="72">
        <v>60000</v>
      </c>
      <c r="M766" s="76">
        <v>3171.19</v>
      </c>
      <c r="N766" s="72">
        <v>1824</v>
      </c>
      <c r="O766" s="72">
        <v>1722</v>
      </c>
      <c r="P766" s="33">
        <f>Tabla15[[#This Row],[sbruto]]-Tabla15[[#This Row],[ISR]]-Tabla15[[#This Row],[SFS]]-Tabla15[[#This Row],[AFP]]-Tabla15[[#This Row],[sneto]]</f>
        <v>1602.4499999999971</v>
      </c>
      <c r="Q766" s="33">
        <v>51680.36</v>
      </c>
      <c r="R766" s="56" t="str">
        <f>_xlfn.XLOOKUP(Tabla15[[#This Row],[cedula]],Tabla8[Numero Documento],Tabla8[Gen])</f>
        <v>F</v>
      </c>
      <c r="S766" s="56" t="str">
        <f>_xlfn.XLOOKUP(Tabla15[[#This Row],[cedula]],Tabla8[Numero Documento],Tabla8[Lugar Funciones Codigo])</f>
        <v>01.83.02.00.02</v>
      </c>
      <c r="T766">
        <v>816</v>
      </c>
    </row>
    <row r="767" spans="1:20" hidden="1">
      <c r="A767" s="56" t="s">
        <v>2521</v>
      </c>
      <c r="B767" s="56" t="s">
        <v>2564</v>
      </c>
      <c r="C767" s="56" t="s">
        <v>2552</v>
      </c>
      <c r="D767" s="56" t="str">
        <f>Tabla15[[#This Row],[cedula]]&amp;Tabla15[[#This Row],[prog]]&amp;LEFT(Tabla15[[#This Row],[TIPO]],3)</f>
        <v>0310199386701TEM</v>
      </c>
      <c r="E767" s="56" t="str">
        <f>_xlfn.XLOOKUP(Tabla15[[#This Row],[cedula]],Tabla8[Numero Documento],Tabla8[Empleado])</f>
        <v>MIGUELINA HERMINIA LUNA ESTEVEZ</v>
      </c>
      <c r="F767" s="56" t="str">
        <f>_xlfn.XLOOKUP(Tabla15[[#This Row],[cedula]],Tabla8[Numero Documento],Tabla8[Cargo])</f>
        <v>COORDINADOR (A)</v>
      </c>
      <c r="G767" s="56" t="str">
        <f>_xlfn.XLOOKUP(Tabla15[[#This Row],[cedula]],Tabla8[Numero Documento],Tabla8[Lugar de Funciones])</f>
        <v>GRAN TEATRO DEL CIBAO</v>
      </c>
      <c r="H767" s="107" t="s">
        <v>2743</v>
      </c>
      <c r="I767" s="78">
        <f>_xlfn.XLOOKUP(Tabla15[[#This Row],[cedula]],TCARRERA[CEDULA],TCARRERA[CATEGORIA DEL SERVIDOR],0)</f>
        <v>0</v>
      </c>
      <c r="J76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7" s="56" t="str">
        <f>IF(ISTEXT(Tabla15[[#This Row],[CARRERA]]),Tabla15[[#This Row],[CARRERA]],Tabla15[[#This Row],[STATUS_01]])</f>
        <v>TEMPORALES</v>
      </c>
      <c r="L767" s="72">
        <v>55000</v>
      </c>
      <c r="M767" s="74">
        <v>2559.6799999999998</v>
      </c>
      <c r="N767" s="72">
        <v>1672</v>
      </c>
      <c r="O767" s="72">
        <v>1578.5</v>
      </c>
      <c r="P767" s="33">
        <f>Tabla15[[#This Row],[sbruto]]-Tabla15[[#This Row],[ISR]]-Tabla15[[#This Row],[SFS]]-Tabla15[[#This Row],[AFP]]-Tabla15[[#This Row],[sneto]]</f>
        <v>25</v>
      </c>
      <c r="Q767" s="33">
        <v>49164.82</v>
      </c>
      <c r="R767" s="56" t="str">
        <f>_xlfn.XLOOKUP(Tabla15[[#This Row],[cedula]],Tabla8[Numero Documento],Tabla8[Gen])</f>
        <v>F</v>
      </c>
      <c r="S767" s="56" t="str">
        <f>_xlfn.XLOOKUP(Tabla15[[#This Row],[cedula]],Tabla8[Numero Documento],Tabla8[Lugar Funciones Codigo])</f>
        <v>01.83.02.00.02</v>
      </c>
      <c r="T767">
        <v>952</v>
      </c>
    </row>
    <row r="768" spans="1:20" hidden="1">
      <c r="A768" s="56" t="s">
        <v>2522</v>
      </c>
      <c r="B768" s="56" t="s">
        <v>2087</v>
      </c>
      <c r="C768" s="56" t="s">
        <v>2556</v>
      </c>
      <c r="D768" s="56" t="str">
        <f>Tabla15[[#This Row],[cedula]]&amp;Tabla15[[#This Row],[prog]]&amp;LEFT(Tabla15[[#This Row],[TIPO]],3)</f>
        <v>0011283824813FIJ</v>
      </c>
      <c r="E768" s="56" t="str">
        <f>_xlfn.XLOOKUP(Tabla15[[#This Row],[cedula]],Tabla8[Numero Documento],Tabla8[Empleado])</f>
        <v>AMERIS ALEJANDRA CEPEDA SANCHEZ</v>
      </c>
      <c r="F768" s="56" t="str">
        <f>_xlfn.XLOOKUP(Tabla15[[#This Row],[cedula]],Tabla8[Numero Documento],Tabla8[Cargo])</f>
        <v>ASESOR CULTURAL</v>
      </c>
      <c r="G768" s="56" t="str">
        <f>_xlfn.XLOOKUP(Tabla15[[#This Row],[cedula]],Tabla8[Numero Documento],Tabla8[Lugar de Funciones])</f>
        <v>GRAN TEATRO DEL CIBAO</v>
      </c>
      <c r="H768" s="107" t="s">
        <v>11</v>
      </c>
      <c r="I768" s="78">
        <f>_xlfn.XLOOKUP(Tabla15[[#This Row],[cedula]],TCARRERA[CEDULA],TCARRERA[CATEGORIA DEL SERVIDOR],0)</f>
        <v>0</v>
      </c>
      <c r="J76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68" s="56" t="str">
        <f>IF(ISTEXT(Tabla15[[#This Row],[CARRERA]]),Tabla15[[#This Row],[CARRERA]],Tabla15[[#This Row],[STATUS_01]])</f>
        <v>EMPLEADO DE CONFIANZA</v>
      </c>
      <c r="L768" s="72">
        <v>50000</v>
      </c>
      <c r="M768" s="76">
        <v>1854</v>
      </c>
      <c r="N768" s="72">
        <v>1520</v>
      </c>
      <c r="O768" s="72">
        <v>1435</v>
      </c>
      <c r="P768" s="33">
        <f>Tabla15[[#This Row],[sbruto]]-Tabla15[[#This Row],[ISR]]-Tabla15[[#This Row],[SFS]]-Tabla15[[#This Row],[AFP]]-Tabla15[[#This Row],[sneto]]</f>
        <v>25</v>
      </c>
      <c r="Q768" s="33">
        <v>45166</v>
      </c>
      <c r="R768" s="56" t="str">
        <f>_xlfn.XLOOKUP(Tabla15[[#This Row],[cedula]],Tabla8[Numero Documento],Tabla8[Gen])</f>
        <v>F</v>
      </c>
      <c r="S768" s="56" t="str">
        <f>_xlfn.XLOOKUP(Tabla15[[#This Row],[cedula]],Tabla8[Numero Documento],Tabla8[Lugar Funciones Codigo])</f>
        <v>01.83.02.00.02</v>
      </c>
      <c r="T768">
        <v>496</v>
      </c>
    </row>
    <row r="769" spans="1:20" hidden="1">
      <c r="A769" s="56" t="s">
        <v>2521</v>
      </c>
      <c r="B769" s="56" t="s">
        <v>2703</v>
      </c>
      <c r="C769" s="56" t="s">
        <v>2552</v>
      </c>
      <c r="D769" s="56" t="str">
        <f>Tabla15[[#This Row],[cedula]]&amp;Tabla15[[#This Row],[prog]]&amp;LEFT(Tabla15[[#This Row],[TIPO]],3)</f>
        <v>4022744740201TEM</v>
      </c>
      <c r="E769" s="56" t="str">
        <f>_xlfn.XLOOKUP(Tabla15[[#This Row],[cedula]],Tabla8[Numero Documento],Tabla8[Empleado])</f>
        <v>ANYELO SMARLIN DE LEON LIMA</v>
      </c>
      <c r="F769" s="56" t="str">
        <f>_xlfn.XLOOKUP(Tabla15[[#This Row],[cedula]],Tabla8[Numero Documento],Tabla8[Cargo])</f>
        <v>CONTADOR (A)</v>
      </c>
      <c r="G769" s="56" t="str">
        <f>_xlfn.XLOOKUP(Tabla15[[#This Row],[cedula]],Tabla8[Numero Documento],Tabla8[Lugar de Funciones])</f>
        <v>GRAN TEATRO DEL CIBAO</v>
      </c>
      <c r="H769" s="107" t="s">
        <v>2743</v>
      </c>
      <c r="I769" s="78">
        <f>_xlfn.XLOOKUP(Tabla15[[#This Row],[cedula]],TCARRERA[CEDULA],TCARRERA[CATEGORIA DEL SERVIDOR],0)</f>
        <v>0</v>
      </c>
      <c r="J7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69" s="56" t="str">
        <f>IF(ISTEXT(Tabla15[[#This Row],[CARRERA]]),Tabla15[[#This Row],[CARRERA]],Tabla15[[#This Row],[STATUS_01]])</f>
        <v>TEMPORALES</v>
      </c>
      <c r="L769" s="33">
        <v>50000</v>
      </c>
      <c r="M769" s="85">
        <v>1854</v>
      </c>
      <c r="N769" s="57">
        <v>1520</v>
      </c>
      <c r="O769" s="57">
        <v>1435</v>
      </c>
      <c r="P769" s="33">
        <f>Tabla15[[#This Row],[sbruto]]-Tabla15[[#This Row],[ISR]]-Tabla15[[#This Row],[SFS]]-Tabla15[[#This Row],[AFP]]-Tabla15[[#This Row],[sneto]]</f>
        <v>25</v>
      </c>
      <c r="Q769" s="33">
        <v>45166</v>
      </c>
      <c r="R769" s="56" t="str">
        <f>_xlfn.XLOOKUP(Tabla15[[#This Row],[cedula]],Tabla8[Numero Documento],Tabla8[Gen])</f>
        <v>M</v>
      </c>
      <c r="S769" s="56" t="str">
        <f>_xlfn.XLOOKUP(Tabla15[[#This Row],[cedula]],Tabla8[Numero Documento],Tabla8[Lugar Funciones Codigo])</f>
        <v>01.83.02.00.02</v>
      </c>
      <c r="T769">
        <v>792</v>
      </c>
    </row>
    <row r="770" spans="1:20" hidden="1">
      <c r="A770" s="56" t="s">
        <v>2521</v>
      </c>
      <c r="B770" s="56" t="s">
        <v>2320</v>
      </c>
      <c r="C770" s="56" t="s">
        <v>2552</v>
      </c>
      <c r="D770" s="56" t="str">
        <f>Tabla15[[#This Row],[cedula]]&amp;Tabla15[[#This Row],[prog]]&amp;LEFT(Tabla15[[#This Row],[TIPO]],3)</f>
        <v>0310378783801TEM</v>
      </c>
      <c r="E770" s="56" t="str">
        <f>_xlfn.XLOOKUP(Tabla15[[#This Row],[cedula]],Tabla8[Numero Documento],Tabla8[Empleado])</f>
        <v>JORGE LUCIANO RODRIGUEZ NUÑEZ</v>
      </c>
      <c r="F770" s="56" t="str">
        <f>_xlfn.XLOOKUP(Tabla15[[#This Row],[cedula]],Tabla8[Numero Documento],Tabla8[Cargo])</f>
        <v>COORDINADOR (A)</v>
      </c>
      <c r="G770" s="56" t="str">
        <f>_xlfn.XLOOKUP(Tabla15[[#This Row],[cedula]],Tabla8[Numero Documento],Tabla8[Lugar de Funciones])</f>
        <v>GRAN TEATRO DEL CIBAO</v>
      </c>
      <c r="H770" s="107" t="s">
        <v>2743</v>
      </c>
      <c r="I770" s="78">
        <f>_xlfn.XLOOKUP(Tabla15[[#This Row],[cedula]],TCARRERA[CEDULA],TCARRERA[CATEGORIA DEL SERVIDOR],0)</f>
        <v>0</v>
      </c>
      <c r="J77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0" s="56" t="str">
        <f>IF(ISTEXT(Tabla15[[#This Row],[CARRERA]]),Tabla15[[#This Row],[CARRERA]],Tabla15[[#This Row],[STATUS_01]])</f>
        <v>TEMPORALES</v>
      </c>
      <c r="L770" s="72">
        <v>50000</v>
      </c>
      <c r="M770" s="76">
        <v>1854</v>
      </c>
      <c r="N770" s="72">
        <v>1520</v>
      </c>
      <c r="O770" s="72">
        <v>1435</v>
      </c>
      <c r="P770" s="33">
        <f>Tabla15[[#This Row],[sbruto]]-Tabla15[[#This Row],[ISR]]-Tabla15[[#This Row],[SFS]]-Tabla15[[#This Row],[AFP]]-Tabla15[[#This Row],[sneto]]</f>
        <v>25</v>
      </c>
      <c r="Q770" s="33">
        <v>45166</v>
      </c>
      <c r="R770" s="56" t="str">
        <f>_xlfn.XLOOKUP(Tabla15[[#This Row],[cedula]],Tabla8[Numero Documento],Tabla8[Gen])</f>
        <v>M</v>
      </c>
      <c r="S770" s="56" t="str">
        <f>_xlfn.XLOOKUP(Tabla15[[#This Row],[cedula]],Tabla8[Numero Documento],Tabla8[Lugar Funciones Codigo])</f>
        <v>01.83.02.00.02</v>
      </c>
      <c r="T770">
        <v>886</v>
      </c>
    </row>
    <row r="771" spans="1:20" hidden="1">
      <c r="A771" s="56" t="s">
        <v>2521</v>
      </c>
      <c r="B771" s="56" t="s">
        <v>3049</v>
      </c>
      <c r="C771" s="56" t="s">
        <v>2552</v>
      </c>
      <c r="D771" s="56" t="str">
        <f>Tabla15[[#This Row],[cedula]]&amp;Tabla15[[#This Row],[prog]]&amp;LEFT(Tabla15[[#This Row],[TIPO]],3)</f>
        <v>4022209777201TEM</v>
      </c>
      <c r="E771" s="56" t="str">
        <f>_xlfn.XLOOKUP(Tabla15[[#This Row],[cedula]],Tabla8[Numero Documento],Tabla8[Empleado])</f>
        <v>ROBERTO ANDRES TOLENTINO DE LOS SANTOS</v>
      </c>
      <c r="F771" s="56" t="str">
        <f>_xlfn.XLOOKUP(Tabla15[[#This Row],[cedula]],Tabla8[Numero Documento],Tabla8[Cargo])</f>
        <v>ANALISTA DE REDES SOCIALES</v>
      </c>
      <c r="G771" s="56" t="str">
        <f>_xlfn.XLOOKUP(Tabla15[[#This Row],[cedula]],Tabla8[Numero Documento],Tabla8[Lugar de Funciones])</f>
        <v>GRAN TEATRO DEL CIBAO</v>
      </c>
      <c r="H771" s="107" t="s">
        <v>2743</v>
      </c>
      <c r="I771" s="78">
        <f>_xlfn.XLOOKUP(Tabla15[[#This Row],[cedula]],TCARRERA[CEDULA],TCARRERA[CATEGORIA DEL SERVIDOR],0)</f>
        <v>0</v>
      </c>
      <c r="J77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1" s="56" t="str">
        <f>IF(ISTEXT(Tabla15[[#This Row],[CARRERA]]),Tabla15[[#This Row],[CARRERA]],Tabla15[[#This Row],[STATUS_01]])</f>
        <v>TEMPORALES</v>
      </c>
      <c r="L771" s="72">
        <v>50000</v>
      </c>
      <c r="M771" s="76">
        <v>1854</v>
      </c>
      <c r="N771" s="72">
        <v>1520</v>
      </c>
      <c r="O771" s="72">
        <v>1435</v>
      </c>
      <c r="P771" s="33">
        <f>Tabla15[[#This Row],[sbruto]]-Tabla15[[#This Row],[ISR]]-Tabla15[[#This Row],[SFS]]-Tabla15[[#This Row],[AFP]]-Tabla15[[#This Row],[sneto]]</f>
        <v>25</v>
      </c>
      <c r="Q771" s="33">
        <v>45166</v>
      </c>
      <c r="R771" s="56" t="str">
        <f>_xlfn.XLOOKUP(Tabla15[[#This Row],[cedula]],Tabla8[Numero Documento],Tabla8[Gen])</f>
        <v>M</v>
      </c>
      <c r="S771" s="56" t="str">
        <f>_xlfn.XLOOKUP(Tabla15[[#This Row],[cedula]],Tabla8[Numero Documento],Tabla8[Lugar Funciones Codigo])</f>
        <v>01.83.02.00.02</v>
      </c>
      <c r="T771">
        <v>987</v>
      </c>
    </row>
    <row r="772" spans="1:20" hidden="1">
      <c r="A772" s="56" t="s">
        <v>2521</v>
      </c>
      <c r="B772" s="56" t="s">
        <v>3054</v>
      </c>
      <c r="C772" s="56" t="s">
        <v>2552</v>
      </c>
      <c r="D772" s="56" t="str">
        <f>Tabla15[[#This Row],[cedula]]&amp;Tabla15[[#This Row],[prog]]&amp;LEFT(Tabla15[[#This Row],[TIPO]],3)</f>
        <v>0310467205401TEM</v>
      </c>
      <c r="E772" s="56" t="str">
        <f>_xlfn.XLOOKUP(Tabla15[[#This Row],[cedula]],Tabla8[Numero Documento],Tabla8[Empleado])</f>
        <v>ROSA JULIA PEÑA ALBA</v>
      </c>
      <c r="F772" s="56" t="str">
        <f>_xlfn.XLOOKUP(Tabla15[[#This Row],[cedula]],Tabla8[Numero Documento],Tabla8[Cargo])</f>
        <v>ANALISTA LEGAL</v>
      </c>
      <c r="G772" s="56" t="str">
        <f>_xlfn.XLOOKUP(Tabla15[[#This Row],[cedula]],Tabla8[Numero Documento],Tabla8[Lugar de Funciones])</f>
        <v>GRAN TEATRO DEL CIBAO</v>
      </c>
      <c r="H772" s="107" t="s">
        <v>2743</v>
      </c>
      <c r="I772" s="78">
        <f>_xlfn.XLOOKUP(Tabla15[[#This Row],[cedula]],TCARRERA[CEDULA],TCARRERA[CATEGORIA DEL SERVIDOR],0)</f>
        <v>0</v>
      </c>
      <c r="J77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2" s="56" t="str">
        <f>IF(ISTEXT(Tabla15[[#This Row],[CARRERA]]),Tabla15[[#This Row],[CARRERA]],Tabla15[[#This Row],[STATUS_01]])</f>
        <v>TEMPORALES</v>
      </c>
      <c r="L772" s="72">
        <v>50000</v>
      </c>
      <c r="M772" s="76">
        <v>1854</v>
      </c>
      <c r="N772" s="75">
        <v>1520</v>
      </c>
      <c r="O772" s="75">
        <v>1435</v>
      </c>
      <c r="P772" s="33">
        <f>Tabla15[[#This Row],[sbruto]]-Tabla15[[#This Row],[ISR]]-Tabla15[[#This Row],[SFS]]-Tabla15[[#This Row],[AFP]]-Tabla15[[#This Row],[sneto]]</f>
        <v>25</v>
      </c>
      <c r="Q772" s="33">
        <v>45166</v>
      </c>
      <c r="R772" s="56" t="str">
        <f>_xlfn.XLOOKUP(Tabla15[[#This Row],[cedula]],Tabla8[Numero Documento],Tabla8[Gen])</f>
        <v>F</v>
      </c>
      <c r="S772" s="56" t="str">
        <f>_xlfn.XLOOKUP(Tabla15[[#This Row],[cedula]],Tabla8[Numero Documento],Tabla8[Lugar Funciones Codigo])</f>
        <v>01.83.02.00.02</v>
      </c>
      <c r="T772">
        <v>993</v>
      </c>
    </row>
    <row r="773" spans="1:20" hidden="1">
      <c r="A773" s="56" t="s">
        <v>2521</v>
      </c>
      <c r="B773" s="56" t="s">
        <v>2297</v>
      </c>
      <c r="C773" s="56" t="s">
        <v>2552</v>
      </c>
      <c r="D773" s="56" t="str">
        <f>Tabla15[[#This Row],[cedula]]&amp;Tabla15[[#This Row],[prog]]&amp;LEFT(Tabla15[[#This Row],[TIPO]],3)</f>
        <v>0310358702201TEM</v>
      </c>
      <c r="E773" s="56" t="str">
        <f>_xlfn.XLOOKUP(Tabla15[[#This Row],[cedula]],Tabla8[Numero Documento],Tabla8[Empleado])</f>
        <v>DAYSI MIGUELINA JIMENEZ DE SECLI</v>
      </c>
      <c r="F773" s="56" t="str">
        <f>_xlfn.XLOOKUP(Tabla15[[#This Row],[cedula]],Tabla8[Numero Documento],Tabla8[Cargo])</f>
        <v>ANALISTA DE COMPRAS Y CONTRATACIONES</v>
      </c>
      <c r="G773" s="56" t="str">
        <f>_xlfn.XLOOKUP(Tabla15[[#This Row],[cedula]],Tabla8[Numero Documento],Tabla8[Lugar de Funciones])</f>
        <v>GRAN TEATRO DEL CIBAO</v>
      </c>
      <c r="H773" s="107" t="s">
        <v>2743</v>
      </c>
      <c r="I773" s="78">
        <f>_xlfn.XLOOKUP(Tabla15[[#This Row],[cedula]],TCARRERA[CEDULA],TCARRERA[CATEGORIA DEL SERVIDOR],0)</f>
        <v>0</v>
      </c>
      <c r="J77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3" s="56" t="str">
        <f>IF(ISTEXT(Tabla15[[#This Row],[CARRERA]]),Tabla15[[#This Row],[CARRERA]],Tabla15[[#This Row],[STATUS_01]])</f>
        <v>TEMPORALES</v>
      </c>
      <c r="L773" s="72">
        <v>45000</v>
      </c>
      <c r="M773" s="76">
        <v>911.71</v>
      </c>
      <c r="N773" s="72">
        <v>1368</v>
      </c>
      <c r="O773" s="72">
        <v>1291.5</v>
      </c>
      <c r="P773" s="33">
        <f>Tabla15[[#This Row],[sbruto]]-Tabla15[[#This Row],[ISR]]-Tabla15[[#This Row],[SFS]]-Tabla15[[#This Row],[AFP]]-Tabla15[[#This Row],[sneto]]</f>
        <v>1602.4500000000044</v>
      </c>
      <c r="Q773" s="33">
        <v>39826.339999999997</v>
      </c>
      <c r="R773" s="56" t="str">
        <f>_xlfn.XLOOKUP(Tabla15[[#This Row],[cedula]],Tabla8[Numero Documento],Tabla8[Gen])</f>
        <v>F</v>
      </c>
      <c r="S773" s="56" t="str">
        <f>_xlfn.XLOOKUP(Tabla15[[#This Row],[cedula]],Tabla8[Numero Documento],Tabla8[Lugar Funciones Codigo])</f>
        <v>01.83.02.00.02</v>
      </c>
      <c r="T773">
        <v>821</v>
      </c>
    </row>
    <row r="774" spans="1:20" hidden="1">
      <c r="A774" s="56" t="s">
        <v>2522</v>
      </c>
      <c r="B774" s="56" t="s">
        <v>2196</v>
      </c>
      <c r="C774" s="56" t="s">
        <v>2556</v>
      </c>
      <c r="D774" s="56" t="str">
        <f>Tabla15[[#This Row],[cedula]]&amp;Tabla15[[#This Row],[prog]]&amp;LEFT(Tabla15[[#This Row],[TIPO]],3)</f>
        <v>0310109410413FIJ</v>
      </c>
      <c r="E774" s="56" t="str">
        <f>_xlfn.XLOOKUP(Tabla15[[#This Row],[cedula]],Tabla8[Numero Documento],Tabla8[Empleado])</f>
        <v>LISANDRA ALTAGRACIA CRUZ RODRIGUEZ</v>
      </c>
      <c r="F774" s="56" t="str">
        <f>_xlfn.XLOOKUP(Tabla15[[#This Row],[cedula]],Tabla8[Numero Documento],Tabla8[Cargo])</f>
        <v>COORDINADOR (A)</v>
      </c>
      <c r="G774" s="56" t="str">
        <f>_xlfn.XLOOKUP(Tabla15[[#This Row],[cedula]],Tabla8[Numero Documento],Tabla8[Lugar de Funciones])</f>
        <v>GRAN TEATRO DEL CIBAO</v>
      </c>
      <c r="H774" s="107" t="s">
        <v>11</v>
      </c>
      <c r="I774" s="78">
        <f>_xlfn.XLOOKUP(Tabla15[[#This Row],[cedula]],TCARRERA[CEDULA],TCARRERA[CATEGORIA DEL SERVIDOR],0)</f>
        <v>0</v>
      </c>
      <c r="J7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6" t="str">
        <f>IF(ISTEXT(Tabla15[[#This Row],[CARRERA]]),Tabla15[[#This Row],[CARRERA]],Tabla15[[#This Row],[STATUS_01]])</f>
        <v>FIJO</v>
      </c>
      <c r="L774" s="72">
        <v>45000</v>
      </c>
      <c r="M774" s="76">
        <v>911.71</v>
      </c>
      <c r="N774" s="75">
        <v>1368</v>
      </c>
      <c r="O774" s="75">
        <v>1291.5</v>
      </c>
      <c r="P774" s="33">
        <f>Tabla15[[#This Row],[sbruto]]-Tabla15[[#This Row],[ISR]]-Tabla15[[#This Row],[SFS]]-Tabla15[[#This Row],[AFP]]-Tabla15[[#This Row],[sneto]]</f>
        <v>1902.4500000000044</v>
      </c>
      <c r="Q774" s="33">
        <v>39526.339999999997</v>
      </c>
      <c r="R774" s="56" t="str">
        <f>_xlfn.XLOOKUP(Tabla15[[#This Row],[cedula]],Tabla8[Numero Documento],Tabla8[Gen])</f>
        <v>F</v>
      </c>
      <c r="S774" s="56" t="str">
        <f>_xlfn.XLOOKUP(Tabla15[[#This Row],[cedula]],Tabla8[Numero Documento],Tabla8[Lugar Funciones Codigo])</f>
        <v>01.83.02.00.02</v>
      </c>
      <c r="T774">
        <v>647</v>
      </c>
    </row>
    <row r="775" spans="1:20" hidden="1">
      <c r="A775" s="56" t="s">
        <v>2522</v>
      </c>
      <c r="B775" s="56" t="s">
        <v>2245</v>
      </c>
      <c r="C775" s="56" t="s">
        <v>2556</v>
      </c>
      <c r="D775" s="56" t="str">
        <f>Tabla15[[#This Row],[cedula]]&amp;Tabla15[[#This Row],[prog]]&amp;LEFT(Tabla15[[#This Row],[TIPO]],3)</f>
        <v>0310037870613FIJ</v>
      </c>
      <c r="E775" s="56" t="str">
        <f>_xlfn.XLOOKUP(Tabla15[[#This Row],[cedula]],Tabla8[Numero Documento],Tabla8[Empleado])</f>
        <v>VINICIO ANTONIO PONS PEÑA</v>
      </c>
      <c r="F775" s="56" t="str">
        <f>_xlfn.XLOOKUP(Tabla15[[#This Row],[cedula]],Tabla8[Numero Documento],Tabla8[Cargo])</f>
        <v>ENCARGADO TECNICO</v>
      </c>
      <c r="G775" s="56" t="str">
        <f>_xlfn.XLOOKUP(Tabla15[[#This Row],[cedula]],Tabla8[Numero Documento],Tabla8[Lugar de Funciones])</f>
        <v>GRAN TEATRO DEL CIBAO</v>
      </c>
      <c r="H775" s="107" t="s">
        <v>11</v>
      </c>
      <c r="I775" s="78">
        <f>_xlfn.XLOOKUP(Tabla15[[#This Row],[cedula]],TCARRERA[CEDULA],TCARRERA[CATEGORIA DEL SERVIDOR],0)</f>
        <v>0</v>
      </c>
      <c r="J77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6" t="str">
        <f>IF(ISTEXT(Tabla15[[#This Row],[CARRERA]]),Tabla15[[#This Row],[CARRERA]],Tabla15[[#This Row],[STATUS_01]])</f>
        <v>FIJO</v>
      </c>
      <c r="L775" s="72">
        <v>45000</v>
      </c>
      <c r="M775" s="76">
        <v>1148.33</v>
      </c>
      <c r="N775" s="75">
        <v>1368</v>
      </c>
      <c r="O775" s="75">
        <v>1291.5</v>
      </c>
      <c r="P775" s="33">
        <f>Tabla15[[#This Row],[sbruto]]-Tabla15[[#This Row],[ISR]]-Tabla15[[#This Row],[SFS]]-Tabla15[[#This Row],[AFP]]-Tabla15[[#This Row],[sneto]]</f>
        <v>75</v>
      </c>
      <c r="Q775" s="33">
        <v>41117.17</v>
      </c>
      <c r="R775" s="56" t="str">
        <f>_xlfn.XLOOKUP(Tabla15[[#This Row],[cedula]],Tabla8[Numero Documento],Tabla8[Gen])</f>
        <v>M</v>
      </c>
      <c r="S775" s="56" t="str">
        <f>_xlfn.XLOOKUP(Tabla15[[#This Row],[cedula]],Tabla8[Numero Documento],Tabla8[Lugar Funciones Codigo])</f>
        <v>01.83.02.00.02</v>
      </c>
      <c r="T775">
        <v>739</v>
      </c>
    </row>
    <row r="776" spans="1:20" hidden="1">
      <c r="A776" s="56" t="s">
        <v>2521</v>
      </c>
      <c r="B776" s="56" t="s">
        <v>2942</v>
      </c>
      <c r="C776" s="56" t="s">
        <v>2552</v>
      </c>
      <c r="D776" s="56" t="str">
        <f>Tabla15[[#This Row],[cedula]]&amp;Tabla15[[#This Row],[prog]]&amp;LEFT(Tabla15[[#This Row],[TIPO]],3)</f>
        <v>4020997158501TEM</v>
      </c>
      <c r="E776" s="56" t="str">
        <f>_xlfn.XLOOKUP(Tabla15[[#This Row],[cedula]],Tabla8[Numero Documento],Tabla8[Empleado])</f>
        <v>JOHAN MARCOS HERNANDEZ CARRASCO</v>
      </c>
      <c r="F776" s="56" t="str">
        <f>_xlfn.XLOOKUP(Tabla15[[#This Row],[cedula]],Tabla8[Numero Documento],Tabla8[Cargo])</f>
        <v>TECNICO CONTABILIDAD</v>
      </c>
      <c r="G776" s="56" t="str">
        <f>_xlfn.XLOOKUP(Tabla15[[#This Row],[cedula]],Tabla8[Numero Documento],Tabla8[Lugar de Funciones])</f>
        <v>GRAN TEATRO DEL CIBAO</v>
      </c>
      <c r="H776" s="107" t="s">
        <v>2743</v>
      </c>
      <c r="I776" s="78">
        <f>_xlfn.XLOOKUP(Tabla15[[#This Row],[cedula]],TCARRERA[CEDULA],TCARRERA[CATEGORIA DEL SERVIDOR],0)</f>
        <v>0</v>
      </c>
      <c r="J77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6" s="56" t="str">
        <f>IF(ISTEXT(Tabla15[[#This Row],[CARRERA]]),Tabla15[[#This Row],[CARRERA]],Tabla15[[#This Row],[STATUS_01]])</f>
        <v>TEMPORALES</v>
      </c>
      <c r="L776" s="72">
        <v>36000</v>
      </c>
      <c r="M776" s="73">
        <v>0</v>
      </c>
      <c r="N776" s="72">
        <v>1094.4000000000001</v>
      </c>
      <c r="O776" s="72">
        <v>1033.2</v>
      </c>
      <c r="P776" s="33">
        <f>Tabla15[[#This Row],[sbruto]]-Tabla15[[#This Row],[ISR]]-Tabla15[[#This Row],[SFS]]-Tabla15[[#This Row],[AFP]]-Tabla15[[#This Row],[sneto]]</f>
        <v>25</v>
      </c>
      <c r="Q776" s="33">
        <v>33847.4</v>
      </c>
      <c r="R776" s="56" t="str">
        <f>_xlfn.XLOOKUP(Tabla15[[#This Row],[cedula]],Tabla8[Numero Documento],Tabla8[Gen])</f>
        <v>M</v>
      </c>
      <c r="S776" s="56" t="str">
        <f>_xlfn.XLOOKUP(Tabla15[[#This Row],[cedula]],Tabla8[Numero Documento],Tabla8[Lugar Funciones Codigo])</f>
        <v>01.83.02.00.02</v>
      </c>
      <c r="T776">
        <v>879</v>
      </c>
    </row>
    <row r="777" spans="1:20" hidden="1">
      <c r="A777" s="56" t="s">
        <v>2522</v>
      </c>
      <c r="B777" s="56" t="s">
        <v>2141</v>
      </c>
      <c r="C777" s="56" t="s">
        <v>2556</v>
      </c>
      <c r="D777" s="56" t="str">
        <f>Tabla15[[#This Row],[cedula]]&amp;Tabla15[[#This Row],[prog]]&amp;LEFT(Tabla15[[#This Row],[TIPO]],3)</f>
        <v>0310432911913FIJ</v>
      </c>
      <c r="E777" s="56" t="str">
        <f>_xlfn.XLOOKUP(Tabla15[[#This Row],[cedula]],Tabla8[Numero Documento],Tabla8[Empleado])</f>
        <v>FRANCISCO ANTONIO CAPELLAN ORTEGA</v>
      </c>
      <c r="F777" s="56" t="str">
        <f>_xlfn.XLOOKUP(Tabla15[[#This Row],[cedula]],Tabla8[Numero Documento],Tabla8[Cargo])</f>
        <v>ELECTRICISTA</v>
      </c>
      <c r="G777" s="56" t="str">
        <f>_xlfn.XLOOKUP(Tabla15[[#This Row],[cedula]],Tabla8[Numero Documento],Tabla8[Lugar de Funciones])</f>
        <v>GRAN TEATRO DEL CIBAO</v>
      </c>
      <c r="H777" s="107" t="s">
        <v>11</v>
      </c>
      <c r="I777" s="78">
        <f>_xlfn.XLOOKUP(Tabla15[[#This Row],[cedula]],TCARRERA[CEDULA],TCARRERA[CATEGORIA DEL SERVIDOR],0)</f>
        <v>0</v>
      </c>
      <c r="J7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6" t="str">
        <f>IF(ISTEXT(Tabla15[[#This Row],[CARRERA]]),Tabla15[[#This Row],[CARRERA]],Tabla15[[#This Row],[STATUS_01]])</f>
        <v>ESTATUTO SIMPLIFICADO</v>
      </c>
      <c r="L777" s="72">
        <v>32000</v>
      </c>
      <c r="M777" s="76">
        <v>0</v>
      </c>
      <c r="N777" s="72">
        <v>972.8</v>
      </c>
      <c r="O777" s="72">
        <v>918.4</v>
      </c>
      <c r="P777" s="33">
        <f>Tabla15[[#This Row],[sbruto]]-Tabla15[[#This Row],[ISR]]-Tabla15[[#This Row],[SFS]]-Tabla15[[#This Row],[AFP]]-Tabla15[[#This Row],[sneto]]</f>
        <v>25</v>
      </c>
      <c r="Q777" s="33">
        <v>30083.8</v>
      </c>
      <c r="R777" s="56" t="str">
        <f>_xlfn.XLOOKUP(Tabla15[[#This Row],[cedula]],Tabla8[Numero Documento],Tabla8[Gen])</f>
        <v>M</v>
      </c>
      <c r="S777" s="56" t="str">
        <f>_xlfn.XLOOKUP(Tabla15[[#This Row],[cedula]],Tabla8[Numero Documento],Tabla8[Lugar Funciones Codigo])</f>
        <v>01.83.02.00.02</v>
      </c>
      <c r="T777">
        <v>579</v>
      </c>
    </row>
    <row r="778" spans="1:20" hidden="1">
      <c r="A778" s="56" t="s">
        <v>2521</v>
      </c>
      <c r="B778" s="56" t="s">
        <v>2895</v>
      </c>
      <c r="C778" s="56" t="s">
        <v>2552</v>
      </c>
      <c r="D778" s="56" t="str">
        <f>Tabla15[[#This Row],[cedula]]&amp;Tabla15[[#This Row],[prog]]&amp;LEFT(Tabla15[[#This Row],[TIPO]],3)</f>
        <v>0310103009001TEM</v>
      </c>
      <c r="E778" s="56" t="str">
        <f>_xlfn.XLOOKUP(Tabla15[[#This Row],[cedula]],Tabla8[Numero Documento],Tabla8[Empleado])</f>
        <v>FIOR D' ALEXANDRA DEL ROSARIO LOPEZ CAPELLAN</v>
      </c>
      <c r="F778" s="56" t="str">
        <f>_xlfn.XLOOKUP(Tabla15[[#This Row],[cedula]],Tabla8[Numero Documento],Tabla8[Cargo])</f>
        <v>ANIMADOR CULTURAL</v>
      </c>
      <c r="G778" s="56" t="str">
        <f>_xlfn.XLOOKUP(Tabla15[[#This Row],[cedula]],Tabla8[Numero Documento],Tabla8[Lugar de Funciones])</f>
        <v>GRAN TEATRO DEL CIBAO</v>
      </c>
      <c r="H778" s="107" t="s">
        <v>2743</v>
      </c>
      <c r="I778" s="78">
        <f>_xlfn.XLOOKUP(Tabla15[[#This Row],[cedula]],TCARRERA[CEDULA],TCARRERA[CATEGORIA DEL SERVIDOR],0)</f>
        <v>0</v>
      </c>
      <c r="J7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8" s="56" t="str">
        <f>IF(ISTEXT(Tabla15[[#This Row],[CARRERA]]),Tabla15[[#This Row],[CARRERA]],Tabla15[[#This Row],[STATUS_01]])</f>
        <v>TEMPORALES</v>
      </c>
      <c r="L778" s="72">
        <v>30000</v>
      </c>
      <c r="M778" s="72">
        <v>0</v>
      </c>
      <c r="N778" s="72">
        <v>912</v>
      </c>
      <c r="O778" s="72">
        <v>861</v>
      </c>
      <c r="P778" s="33">
        <f>Tabla15[[#This Row],[sbruto]]-Tabla15[[#This Row],[ISR]]-Tabla15[[#This Row],[SFS]]-Tabla15[[#This Row],[AFP]]-Tabla15[[#This Row],[sneto]]</f>
        <v>25</v>
      </c>
      <c r="Q778" s="33">
        <v>28202</v>
      </c>
      <c r="R778" s="56" t="str">
        <f>_xlfn.XLOOKUP(Tabla15[[#This Row],[cedula]],Tabla8[Numero Documento],Tabla8[Gen])</f>
        <v>F</v>
      </c>
      <c r="S778" s="56" t="str">
        <f>_xlfn.XLOOKUP(Tabla15[[#This Row],[cedula]],Tabla8[Numero Documento],Tabla8[Lugar Funciones Codigo])</f>
        <v>01.83.02.00.02</v>
      </c>
      <c r="T778">
        <v>841</v>
      </c>
    </row>
    <row r="779" spans="1:20" hidden="1">
      <c r="A779" s="56" t="s">
        <v>2521</v>
      </c>
      <c r="B779" s="56" t="s">
        <v>3013</v>
      </c>
      <c r="C779" s="56" t="s">
        <v>2552</v>
      </c>
      <c r="D779" s="56" t="str">
        <f>Tabla15[[#This Row],[cedula]]&amp;Tabla15[[#This Row],[prog]]&amp;LEFT(Tabla15[[#This Row],[TIPO]],3)</f>
        <v>0310491539601TEM</v>
      </c>
      <c r="E779" s="56" t="str">
        <f>_xlfn.XLOOKUP(Tabla15[[#This Row],[cedula]],Tabla8[Numero Documento],Tabla8[Empleado])</f>
        <v>MIGUEL ANTONIO ALBERTO LUNA MARRERO</v>
      </c>
      <c r="F779" s="56" t="str">
        <f>_xlfn.XLOOKUP(Tabla15[[#This Row],[cedula]],Tabla8[Numero Documento],Tabla8[Cargo])</f>
        <v>TECNICO DE COMUNICACIONES</v>
      </c>
      <c r="G779" s="56" t="str">
        <f>_xlfn.XLOOKUP(Tabla15[[#This Row],[cedula]],Tabla8[Numero Documento],Tabla8[Lugar de Funciones])</f>
        <v>GRAN TEATRO DEL CIBAO</v>
      </c>
      <c r="H779" s="107" t="s">
        <v>2743</v>
      </c>
      <c r="I779" s="78">
        <f>_xlfn.XLOOKUP(Tabla15[[#This Row],[cedula]],TCARRERA[CEDULA],TCARRERA[CATEGORIA DEL SERVIDOR],0)</f>
        <v>0</v>
      </c>
      <c r="J77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79" s="56" t="str">
        <f>IF(ISTEXT(Tabla15[[#This Row],[CARRERA]]),Tabla15[[#This Row],[CARRERA]],Tabla15[[#This Row],[STATUS_01]])</f>
        <v>TEMPORALES</v>
      </c>
      <c r="L779" s="72">
        <v>30000</v>
      </c>
      <c r="M779" s="76">
        <v>0</v>
      </c>
      <c r="N779" s="72">
        <v>912</v>
      </c>
      <c r="O779" s="72">
        <v>861</v>
      </c>
      <c r="P779" s="33">
        <f>Tabla15[[#This Row],[sbruto]]-Tabla15[[#This Row],[ISR]]-Tabla15[[#This Row],[SFS]]-Tabla15[[#This Row],[AFP]]-Tabla15[[#This Row],[sneto]]</f>
        <v>25</v>
      </c>
      <c r="Q779" s="33">
        <v>28202</v>
      </c>
      <c r="R779" s="56" t="str">
        <f>_xlfn.XLOOKUP(Tabla15[[#This Row],[cedula]],Tabla8[Numero Documento],Tabla8[Gen])</f>
        <v>M</v>
      </c>
      <c r="S779" s="56" t="str">
        <f>_xlfn.XLOOKUP(Tabla15[[#This Row],[cedula]],Tabla8[Numero Documento],Tabla8[Lugar Funciones Codigo])</f>
        <v>01.83.02.00.02</v>
      </c>
      <c r="T779">
        <v>950</v>
      </c>
    </row>
    <row r="780" spans="1:20" hidden="1">
      <c r="A780" s="56" t="s">
        <v>2524</v>
      </c>
      <c r="B780" s="56" t="s">
        <v>2081</v>
      </c>
      <c r="C780" s="56" t="s">
        <v>2552</v>
      </c>
      <c r="D780" s="56" t="str">
        <f>Tabla15[[#This Row],[cedula]]&amp;Tabla15[[#This Row],[prog]]&amp;LEFT(Tabla15[[#This Row],[TIPO]],3)</f>
        <v>0310094577701TRA</v>
      </c>
      <c r="E780" s="56" t="str">
        <f>_xlfn.XLOOKUP(Tabla15[[#This Row],[cedula]],Tabla8[Numero Documento],Tabla8[Empleado])</f>
        <v>ADALBERTO RAFAEL RODRIGUEZ</v>
      </c>
      <c r="F780" s="56" t="str">
        <f>_xlfn.XLOOKUP(Tabla15[[#This Row],[cedula]],Tabla8[Numero Documento],Tabla8[Cargo])</f>
        <v>TECNICO SONIDO</v>
      </c>
      <c r="G780" s="56" t="str">
        <f>_xlfn.XLOOKUP(Tabla15[[#This Row],[cedula]],Tabla8[Numero Documento],Tabla8[Lugar de Funciones])</f>
        <v>GRAN TEATRO DEL CIBAO</v>
      </c>
      <c r="H780" s="107" t="s">
        <v>2519</v>
      </c>
      <c r="I780" s="78">
        <f>_xlfn.XLOOKUP(Tabla15[[#This Row],[cedula]],TCARRERA[CEDULA],TCARRERA[CATEGORIA DEL SERVIDOR],0)</f>
        <v>0</v>
      </c>
      <c r="J780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0" s="56" t="str">
        <f>IF(ISTEXT(Tabla15[[#This Row],[CARRERA]]),Tabla15[[#This Row],[CARRERA]],Tabla15[[#This Row],[STATUS_01]])</f>
        <v>TRAMITE DE PENSION</v>
      </c>
      <c r="L780" s="72">
        <v>25000</v>
      </c>
      <c r="M780" s="76">
        <v>0</v>
      </c>
      <c r="N780" s="72">
        <v>760</v>
      </c>
      <c r="O780" s="72">
        <v>717.5</v>
      </c>
      <c r="P780" s="33">
        <f>Tabla15[[#This Row],[sbruto]]-Tabla15[[#This Row],[ISR]]-Tabla15[[#This Row],[SFS]]-Tabla15[[#This Row],[AFP]]-Tabla15[[#This Row],[sneto]]</f>
        <v>375</v>
      </c>
      <c r="Q780" s="33">
        <v>23147.5</v>
      </c>
      <c r="R780" s="56" t="str">
        <f>_xlfn.XLOOKUP(Tabla15[[#This Row],[cedula]],Tabla8[Numero Documento],Tabla8[Gen])</f>
        <v>M</v>
      </c>
      <c r="S780" s="56" t="str">
        <f>_xlfn.XLOOKUP(Tabla15[[#This Row],[cedula]],Tabla8[Numero Documento],Tabla8[Lugar Funciones Codigo])</f>
        <v>01.83.02.00.02</v>
      </c>
      <c r="T780">
        <v>1061</v>
      </c>
    </row>
    <row r="781" spans="1:20" hidden="1">
      <c r="A781" s="56" t="s">
        <v>2522</v>
      </c>
      <c r="B781" s="56" t="s">
        <v>2153</v>
      </c>
      <c r="C781" s="56" t="s">
        <v>2556</v>
      </c>
      <c r="D781" s="56" t="str">
        <f>Tabla15[[#This Row],[cedula]]&amp;Tabla15[[#This Row],[prog]]&amp;LEFT(Tabla15[[#This Row],[TIPO]],3)</f>
        <v>0310452118613FIJ</v>
      </c>
      <c r="E781" s="56" t="str">
        <f>_xlfn.XLOOKUP(Tabla15[[#This Row],[cedula]],Tabla8[Numero Documento],Tabla8[Empleado])</f>
        <v>HANSEL ARIAS POLONIA</v>
      </c>
      <c r="F781" s="56" t="str">
        <f>_xlfn.XLOOKUP(Tabla15[[#This Row],[cedula]],Tabla8[Numero Documento],Tabla8[Cargo])</f>
        <v>ELECTRICISTA</v>
      </c>
      <c r="G781" s="56" t="str">
        <f>_xlfn.XLOOKUP(Tabla15[[#This Row],[cedula]],Tabla8[Numero Documento],Tabla8[Lugar de Funciones])</f>
        <v>GRAN TEATRO DEL CIBAO</v>
      </c>
      <c r="H781" s="107" t="s">
        <v>11</v>
      </c>
      <c r="I781" s="78">
        <f>_xlfn.XLOOKUP(Tabla15[[#This Row],[cedula]],TCARRERA[CEDULA],TCARRERA[CATEGORIA DEL SERVIDOR],0)</f>
        <v>0</v>
      </c>
      <c r="J7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6" t="str">
        <f>IF(ISTEXT(Tabla15[[#This Row],[CARRERA]]),Tabla15[[#This Row],[CARRERA]],Tabla15[[#This Row],[STATUS_01]])</f>
        <v>ESTATUTO SIMPLIFICADO</v>
      </c>
      <c r="L781" s="72">
        <v>25000</v>
      </c>
      <c r="M781" s="76">
        <v>0</v>
      </c>
      <c r="N781" s="72">
        <v>760</v>
      </c>
      <c r="O781" s="72">
        <v>717.5</v>
      </c>
      <c r="P781" s="33">
        <f>Tabla15[[#This Row],[sbruto]]-Tabla15[[#This Row],[ISR]]-Tabla15[[#This Row],[SFS]]-Tabla15[[#This Row],[AFP]]-Tabla15[[#This Row],[sneto]]</f>
        <v>25</v>
      </c>
      <c r="Q781" s="33">
        <v>23497.5</v>
      </c>
      <c r="R781" s="56" t="str">
        <f>_xlfn.XLOOKUP(Tabla15[[#This Row],[cedula]],Tabla8[Numero Documento],Tabla8[Gen])</f>
        <v>M</v>
      </c>
      <c r="S781" s="56" t="str">
        <f>_xlfn.XLOOKUP(Tabla15[[#This Row],[cedula]],Tabla8[Numero Documento],Tabla8[Lugar Funciones Codigo])</f>
        <v>01.83.02.00.02</v>
      </c>
      <c r="T781">
        <v>592</v>
      </c>
    </row>
    <row r="782" spans="1:20" hidden="1">
      <c r="A782" s="56" t="s">
        <v>2522</v>
      </c>
      <c r="B782" s="56" t="s">
        <v>2211</v>
      </c>
      <c r="C782" s="56" t="s">
        <v>2556</v>
      </c>
      <c r="D782" s="56" t="str">
        <f>Tabla15[[#This Row],[cedula]]&amp;Tabla15[[#This Row],[prog]]&amp;LEFT(Tabla15[[#This Row],[TIPO]],3)</f>
        <v>0010220192813FIJ</v>
      </c>
      <c r="E782" s="56" t="str">
        <f>_xlfn.XLOOKUP(Tabla15[[#This Row],[cedula]],Tabla8[Numero Documento],Tabla8[Empleado])</f>
        <v>MODESTO ANTONIO FELIX</v>
      </c>
      <c r="F782" s="56" t="str">
        <f>_xlfn.XLOOKUP(Tabla15[[#This Row],[cedula]],Tabla8[Numero Documento],Tabla8[Cargo])</f>
        <v>TRAMOYISTA</v>
      </c>
      <c r="G782" s="56" t="str">
        <f>_xlfn.XLOOKUP(Tabla15[[#This Row],[cedula]],Tabla8[Numero Documento],Tabla8[Lugar de Funciones])</f>
        <v>GRAN TEATRO DEL CIBAO</v>
      </c>
      <c r="H782" s="107" t="s">
        <v>11</v>
      </c>
      <c r="I782" s="78">
        <f>_xlfn.XLOOKUP(Tabla15[[#This Row],[cedula]],TCARRERA[CEDULA],TCARRERA[CATEGORIA DEL SERVIDOR],0)</f>
        <v>0</v>
      </c>
      <c r="J7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6" t="str">
        <f>IF(ISTEXT(Tabla15[[#This Row],[CARRERA]]),Tabla15[[#This Row],[CARRERA]],Tabla15[[#This Row],[STATUS_01]])</f>
        <v>ESTATUTO SIMPLIFICADO</v>
      </c>
      <c r="L782" s="72">
        <v>25000</v>
      </c>
      <c r="M782" s="76">
        <v>0</v>
      </c>
      <c r="N782" s="72">
        <v>760</v>
      </c>
      <c r="O782" s="72">
        <v>717.5</v>
      </c>
      <c r="P782" s="33">
        <f>Tabla15[[#This Row],[sbruto]]-Tabla15[[#This Row],[ISR]]-Tabla15[[#This Row],[SFS]]-Tabla15[[#This Row],[AFP]]-Tabla15[[#This Row],[sneto]]</f>
        <v>1902.4500000000007</v>
      </c>
      <c r="Q782" s="33">
        <v>21620.05</v>
      </c>
      <c r="R782" s="56" t="str">
        <f>_xlfn.XLOOKUP(Tabla15[[#This Row],[cedula]],Tabla8[Numero Documento],Tabla8[Gen])</f>
        <v>M</v>
      </c>
      <c r="S782" s="56" t="str">
        <f>_xlfn.XLOOKUP(Tabla15[[#This Row],[cedula]],Tabla8[Numero Documento],Tabla8[Lugar Funciones Codigo])</f>
        <v>01.83.02.00.02</v>
      </c>
      <c r="T782">
        <v>681</v>
      </c>
    </row>
    <row r="783" spans="1:20" hidden="1">
      <c r="A783" s="56" t="s">
        <v>2522</v>
      </c>
      <c r="B783" s="56" t="s">
        <v>2215</v>
      </c>
      <c r="C783" s="56" t="s">
        <v>2556</v>
      </c>
      <c r="D783" s="56" t="str">
        <f>Tabla15[[#This Row],[cedula]]&amp;Tabla15[[#This Row],[prog]]&amp;LEFT(Tabla15[[#This Row],[TIPO]],3)</f>
        <v>0310450080013FIJ</v>
      </c>
      <c r="E783" s="56" t="str">
        <f>_xlfn.XLOOKUP(Tabla15[[#This Row],[cedula]],Tabla8[Numero Documento],Tabla8[Empleado])</f>
        <v>NOEL ARISTIDES GOMEZ ALBURQUERQUE</v>
      </c>
      <c r="F783" s="56" t="str">
        <f>_xlfn.XLOOKUP(Tabla15[[#This Row],[cedula]],Tabla8[Numero Documento],Tabla8[Cargo])</f>
        <v>SONIDISTA</v>
      </c>
      <c r="G783" s="56" t="str">
        <f>_xlfn.XLOOKUP(Tabla15[[#This Row],[cedula]],Tabla8[Numero Documento],Tabla8[Lugar de Funciones])</f>
        <v>GRAN TEATRO DEL CIBAO</v>
      </c>
      <c r="H783" s="107" t="s">
        <v>11</v>
      </c>
      <c r="I783" s="78">
        <f>_xlfn.XLOOKUP(Tabla15[[#This Row],[cedula]],TCARRERA[CEDULA],TCARRERA[CATEGORIA DEL SERVIDOR],0)</f>
        <v>0</v>
      </c>
      <c r="J7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6" t="str">
        <f>IF(ISTEXT(Tabla15[[#This Row],[CARRERA]]),Tabla15[[#This Row],[CARRERA]],Tabla15[[#This Row],[STATUS_01]])</f>
        <v>FIJO</v>
      </c>
      <c r="L783" s="33">
        <v>25000</v>
      </c>
      <c r="M783" s="85">
        <v>0</v>
      </c>
      <c r="N783" s="57">
        <v>760</v>
      </c>
      <c r="O783" s="57">
        <v>717.5</v>
      </c>
      <c r="P783" s="33">
        <f>Tabla15[[#This Row],[sbruto]]-Tabla15[[#This Row],[ISR]]-Tabla15[[#This Row],[SFS]]-Tabla15[[#This Row],[AFP]]-Tabla15[[#This Row],[sneto]]</f>
        <v>325</v>
      </c>
      <c r="Q783" s="33">
        <v>23197.5</v>
      </c>
      <c r="R783" s="56" t="str">
        <f>_xlfn.XLOOKUP(Tabla15[[#This Row],[cedula]],Tabla8[Numero Documento],Tabla8[Gen])</f>
        <v>M</v>
      </c>
      <c r="S783" s="56" t="str">
        <f>_xlfn.XLOOKUP(Tabla15[[#This Row],[cedula]],Tabla8[Numero Documento],Tabla8[Lugar Funciones Codigo])</f>
        <v>01.83.02.00.02</v>
      </c>
      <c r="T783">
        <v>685</v>
      </c>
    </row>
    <row r="784" spans="1:20" hidden="1">
      <c r="A784" s="56" t="s">
        <v>2522</v>
      </c>
      <c r="B784" s="56" t="s">
        <v>2239</v>
      </c>
      <c r="C784" s="56" t="s">
        <v>2556</v>
      </c>
      <c r="D784" s="56" t="str">
        <f>Tabla15[[#This Row],[cedula]]&amp;Tabla15[[#This Row],[prog]]&amp;LEFT(Tabla15[[#This Row],[TIPO]],3)</f>
        <v>0310435939713FIJ</v>
      </c>
      <c r="E784" s="56" t="str">
        <f>_xlfn.XLOOKUP(Tabla15[[#This Row],[cedula]],Tabla8[Numero Documento],Tabla8[Empleado])</f>
        <v>VERONICA ALTAGRACIA REYES MARTINEZ</v>
      </c>
      <c r="F784" s="56" t="str">
        <f>_xlfn.XLOOKUP(Tabla15[[#This Row],[cedula]],Tabla8[Numero Documento],Tabla8[Cargo])</f>
        <v>ACOMODADOR (A)</v>
      </c>
      <c r="G784" s="56" t="str">
        <f>_xlfn.XLOOKUP(Tabla15[[#This Row],[cedula]],Tabla8[Numero Documento],Tabla8[Lugar de Funciones])</f>
        <v>GRAN TEATRO DEL CIBAO</v>
      </c>
      <c r="H784" s="107" t="s">
        <v>11</v>
      </c>
      <c r="I784" s="78">
        <f>_xlfn.XLOOKUP(Tabla15[[#This Row],[cedula]],TCARRERA[CEDULA],TCARRERA[CATEGORIA DEL SERVIDOR],0)</f>
        <v>0</v>
      </c>
      <c r="J7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4" s="56" t="str">
        <f>IF(ISTEXT(Tabla15[[#This Row],[CARRERA]]),Tabla15[[#This Row],[CARRERA]],Tabla15[[#This Row],[STATUS_01]])</f>
        <v>FIJO</v>
      </c>
      <c r="L784" s="72">
        <v>25000</v>
      </c>
      <c r="M784" s="74">
        <v>0</v>
      </c>
      <c r="N784" s="72">
        <v>760</v>
      </c>
      <c r="O784" s="72">
        <v>717.5</v>
      </c>
      <c r="P784" s="33">
        <f>Tabla15[[#This Row],[sbruto]]-Tabla15[[#This Row],[ISR]]-Tabla15[[#This Row],[SFS]]-Tabla15[[#This Row],[AFP]]-Tabla15[[#This Row],[sneto]]</f>
        <v>25</v>
      </c>
      <c r="Q784" s="33">
        <v>23497.5</v>
      </c>
      <c r="R784" s="56" t="str">
        <f>_xlfn.XLOOKUP(Tabla15[[#This Row],[cedula]],Tabla8[Numero Documento],Tabla8[Gen])</f>
        <v>F</v>
      </c>
      <c r="S784" s="56" t="str">
        <f>_xlfn.XLOOKUP(Tabla15[[#This Row],[cedula]],Tabla8[Numero Documento],Tabla8[Lugar Funciones Codigo])</f>
        <v>01.83.02.00.02</v>
      </c>
      <c r="T784">
        <v>732</v>
      </c>
    </row>
    <row r="785" spans="1:20" hidden="1">
      <c r="A785" s="56" t="s">
        <v>2522</v>
      </c>
      <c r="B785" s="56" t="s">
        <v>2244</v>
      </c>
      <c r="C785" s="56" t="s">
        <v>2556</v>
      </c>
      <c r="D785" s="56" t="str">
        <f>Tabla15[[#This Row],[cedula]]&amp;Tabla15[[#This Row],[prog]]&amp;LEFT(Tabla15[[#This Row],[TIPO]],3)</f>
        <v>0310385271513FIJ</v>
      </c>
      <c r="E785" s="56" t="str">
        <f>_xlfn.XLOOKUP(Tabla15[[#This Row],[cedula]],Tabla8[Numero Documento],Tabla8[Empleado])</f>
        <v>VICTORIA DE CAMPS RODRIGUEZ</v>
      </c>
      <c r="F785" s="56" t="str">
        <f>_xlfn.XLOOKUP(Tabla15[[#This Row],[cedula]],Tabla8[Numero Documento],Tabla8[Cargo])</f>
        <v>ACOMODADOR (A)</v>
      </c>
      <c r="G785" s="56" t="str">
        <f>_xlfn.XLOOKUP(Tabla15[[#This Row],[cedula]],Tabla8[Numero Documento],Tabla8[Lugar de Funciones])</f>
        <v>GRAN TEATRO DEL CIBAO</v>
      </c>
      <c r="H785" s="107" t="s">
        <v>11</v>
      </c>
      <c r="I785" s="78">
        <f>_xlfn.XLOOKUP(Tabla15[[#This Row],[cedula]],TCARRERA[CEDULA],TCARRERA[CATEGORIA DEL SERVIDOR],0)</f>
        <v>0</v>
      </c>
      <c r="J7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6" t="str">
        <f>IF(ISTEXT(Tabla15[[#This Row],[CARRERA]]),Tabla15[[#This Row],[CARRERA]],Tabla15[[#This Row],[STATUS_01]])</f>
        <v>FIJO</v>
      </c>
      <c r="L785" s="72">
        <v>25000</v>
      </c>
      <c r="M785" s="76">
        <v>0</v>
      </c>
      <c r="N785" s="72">
        <v>760</v>
      </c>
      <c r="O785" s="72">
        <v>717.5</v>
      </c>
      <c r="P785" s="33">
        <f>Tabla15[[#This Row],[sbruto]]-Tabla15[[#This Row],[ISR]]-Tabla15[[#This Row],[SFS]]-Tabla15[[#This Row],[AFP]]-Tabla15[[#This Row],[sneto]]</f>
        <v>1602.4500000000007</v>
      </c>
      <c r="Q785" s="33">
        <v>21920.05</v>
      </c>
      <c r="R785" s="56" t="str">
        <f>_xlfn.XLOOKUP(Tabla15[[#This Row],[cedula]],Tabla8[Numero Documento],Tabla8[Gen])</f>
        <v>F</v>
      </c>
      <c r="S785" s="56" t="str">
        <f>_xlfn.XLOOKUP(Tabla15[[#This Row],[cedula]],Tabla8[Numero Documento],Tabla8[Lugar Funciones Codigo])</f>
        <v>01.83.02.00.02</v>
      </c>
      <c r="T785">
        <v>737</v>
      </c>
    </row>
    <row r="786" spans="1:20" hidden="1">
      <c r="A786" s="56" t="s">
        <v>2522</v>
      </c>
      <c r="B786" s="56" t="s">
        <v>2185</v>
      </c>
      <c r="C786" s="56" t="s">
        <v>2556</v>
      </c>
      <c r="D786" s="56" t="str">
        <f>Tabla15[[#This Row],[cedula]]&amp;Tabla15[[#This Row],[prog]]&amp;LEFT(Tabla15[[#This Row],[TIPO]],3)</f>
        <v>0310477687113FIJ</v>
      </c>
      <c r="E786" s="56" t="str">
        <f>_xlfn.XLOOKUP(Tabla15[[#This Row],[cedula]],Tabla8[Numero Documento],Tabla8[Empleado])</f>
        <v>JUAN PABLO FRANCO RIVAS</v>
      </c>
      <c r="F786" s="56" t="str">
        <f>_xlfn.XLOOKUP(Tabla15[[#This Row],[cedula]],Tabla8[Numero Documento],Tabla8[Cargo])</f>
        <v>CHOFER</v>
      </c>
      <c r="G786" s="56" t="str">
        <f>_xlfn.XLOOKUP(Tabla15[[#This Row],[cedula]],Tabla8[Numero Documento],Tabla8[Lugar de Funciones])</f>
        <v>GRAN TEATRO DEL CIBAO</v>
      </c>
      <c r="H786" s="107" t="s">
        <v>11</v>
      </c>
      <c r="I786" s="78">
        <f>_xlfn.XLOOKUP(Tabla15[[#This Row],[cedula]],TCARRERA[CEDULA],TCARRERA[CATEGORIA DEL SERVIDOR],0)</f>
        <v>0</v>
      </c>
      <c r="J7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6" t="str">
        <f>IF(ISTEXT(Tabla15[[#This Row],[CARRERA]]),Tabla15[[#This Row],[CARRERA]],Tabla15[[#This Row],[STATUS_01]])</f>
        <v>ESTATUTO SIMPLIFICADO</v>
      </c>
      <c r="L786" s="72">
        <v>24000</v>
      </c>
      <c r="M786" s="73">
        <v>0</v>
      </c>
      <c r="N786" s="72">
        <v>729.6</v>
      </c>
      <c r="O786" s="72">
        <v>688.8</v>
      </c>
      <c r="P786" s="33">
        <f>Tabla15[[#This Row],[sbruto]]-Tabla15[[#This Row],[ISR]]-Tabla15[[#This Row],[SFS]]-Tabla15[[#This Row],[AFP]]-Tabla15[[#This Row],[sneto]]</f>
        <v>25.000000000003638</v>
      </c>
      <c r="Q786" s="33">
        <v>22556.6</v>
      </c>
      <c r="R786" s="56" t="str">
        <f>_xlfn.XLOOKUP(Tabla15[[#This Row],[cedula]],Tabla8[Numero Documento],Tabla8[Gen])</f>
        <v>M</v>
      </c>
      <c r="S786" s="56" t="str">
        <f>_xlfn.XLOOKUP(Tabla15[[#This Row],[cedula]],Tabla8[Numero Documento],Tabla8[Lugar Funciones Codigo])</f>
        <v>01.83.02.00.02</v>
      </c>
      <c r="T786">
        <v>629</v>
      </c>
    </row>
    <row r="787" spans="1:20" hidden="1">
      <c r="A787" s="56" t="s">
        <v>2522</v>
      </c>
      <c r="B787" s="56" t="s">
        <v>3265</v>
      </c>
      <c r="C787" s="56" t="s">
        <v>2556</v>
      </c>
      <c r="D787" s="56" t="str">
        <f>Tabla15[[#This Row],[cedula]]&amp;Tabla15[[#This Row],[prog]]&amp;LEFT(Tabla15[[#This Row],[TIPO]],3)</f>
        <v>0310013802713FIJ</v>
      </c>
      <c r="E787" s="56" t="str">
        <f>_xlfn.XLOOKUP(Tabla15[[#This Row],[cedula]],Tabla8[Numero Documento],Tabla8[Empleado])</f>
        <v>MARINO LOPEZ RAMIREZ</v>
      </c>
      <c r="F787" s="56" t="str">
        <f>_xlfn.XLOOKUP(Tabla15[[#This Row],[cedula]],Tabla8[Numero Documento],Tabla8[Cargo])</f>
        <v>CHOFER I</v>
      </c>
      <c r="G787" s="56" t="str">
        <f>_xlfn.XLOOKUP(Tabla15[[#This Row],[cedula]],Tabla8[Numero Documento],Tabla8[Lugar de Funciones])</f>
        <v>GRAN TEATRO DEL CIBAO</v>
      </c>
      <c r="H787" s="107" t="s">
        <v>11</v>
      </c>
      <c r="I787" s="78">
        <f>_xlfn.XLOOKUP(Tabla15[[#This Row],[cedula]],TCARRERA[CEDULA],TCARRERA[CATEGORIA DEL SERVIDOR],0)</f>
        <v>0</v>
      </c>
      <c r="J7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6" t="str">
        <f>IF(ISTEXT(Tabla15[[#This Row],[CARRERA]]),Tabla15[[#This Row],[CARRERA]],Tabla15[[#This Row],[STATUS_01]])</f>
        <v>ESTATUTO SIMPLIFICADO</v>
      </c>
      <c r="L787" s="72">
        <v>24000</v>
      </c>
      <c r="M787" s="72">
        <v>0</v>
      </c>
      <c r="N787" s="72">
        <v>729.6</v>
      </c>
      <c r="O787" s="72">
        <v>688.8</v>
      </c>
      <c r="P787" s="33">
        <f>Tabla15[[#This Row],[sbruto]]-Tabla15[[#This Row],[ISR]]-Tabla15[[#This Row],[SFS]]-Tabla15[[#This Row],[AFP]]-Tabla15[[#This Row],[sneto]]</f>
        <v>25.000000000003638</v>
      </c>
      <c r="Q787" s="33">
        <v>22556.6</v>
      </c>
      <c r="R787" s="56" t="str">
        <f>_xlfn.XLOOKUP(Tabla15[[#This Row],[cedula]],Tabla8[Numero Documento],Tabla8[Gen])</f>
        <v>M</v>
      </c>
      <c r="S787" s="56" t="str">
        <f>_xlfn.XLOOKUP(Tabla15[[#This Row],[cedula]],Tabla8[Numero Documento],Tabla8[Lugar Funciones Codigo])</f>
        <v>01.83.02.00.02</v>
      </c>
      <c r="T787">
        <v>670</v>
      </c>
    </row>
    <row r="788" spans="1:20" hidden="1">
      <c r="A788" s="56" t="s">
        <v>2522</v>
      </c>
      <c r="B788" s="56" t="s">
        <v>2080</v>
      </c>
      <c r="C788" s="56" t="s">
        <v>2556</v>
      </c>
      <c r="D788" s="56" t="str">
        <f>Tabla15[[#This Row],[cedula]]&amp;Tabla15[[#This Row],[prog]]&amp;LEFT(Tabla15[[#This Row],[TIPO]],3)</f>
        <v>0310278438013FIJ</v>
      </c>
      <c r="E788" s="56" t="str">
        <f>_xlfn.XLOOKUP(Tabla15[[#This Row],[cedula]],Tabla8[Numero Documento],Tabla8[Empleado])</f>
        <v>ADA YRIS NUÑEZ VASQUEZ</v>
      </c>
      <c r="F788" s="56" t="str">
        <f>_xlfn.XLOOKUP(Tabla15[[#This Row],[cedula]],Tabla8[Numero Documento],Tabla8[Cargo])</f>
        <v>ACOMODADOR (A)</v>
      </c>
      <c r="G788" s="56" t="str">
        <f>_xlfn.XLOOKUP(Tabla15[[#This Row],[cedula]],Tabla8[Numero Documento],Tabla8[Lugar de Funciones])</f>
        <v>GRAN TEATRO DEL CIBAO</v>
      </c>
      <c r="H788" s="107" t="s">
        <v>11</v>
      </c>
      <c r="I788" s="78">
        <f>_xlfn.XLOOKUP(Tabla15[[#This Row],[cedula]],TCARRERA[CEDULA],TCARRERA[CATEGORIA DEL SERVIDOR],0)</f>
        <v>0</v>
      </c>
      <c r="J7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8" s="56" t="str">
        <f>IF(ISTEXT(Tabla15[[#This Row],[CARRERA]]),Tabla15[[#This Row],[CARRERA]],Tabla15[[#This Row],[STATUS_01]])</f>
        <v>FIJO</v>
      </c>
      <c r="L788" s="72">
        <v>22000</v>
      </c>
      <c r="M788" s="75">
        <v>0</v>
      </c>
      <c r="N788" s="72">
        <v>668.8</v>
      </c>
      <c r="O788" s="72">
        <v>631.4</v>
      </c>
      <c r="P788" s="33">
        <f>Tabla15[[#This Row],[sbruto]]-Tabla15[[#This Row],[ISR]]-Tabla15[[#This Row],[SFS]]-Tabla15[[#This Row],[AFP]]-Tabla15[[#This Row],[sneto]]</f>
        <v>625</v>
      </c>
      <c r="Q788" s="33">
        <v>20074.8</v>
      </c>
      <c r="R788" s="56" t="str">
        <f>_xlfn.XLOOKUP(Tabla15[[#This Row],[cedula]],Tabla8[Numero Documento],Tabla8[Gen])</f>
        <v>F</v>
      </c>
      <c r="S788" s="56" t="str">
        <f>_xlfn.XLOOKUP(Tabla15[[#This Row],[cedula]],Tabla8[Numero Documento],Tabla8[Lugar Funciones Codigo])</f>
        <v>01.83.02.00.02</v>
      </c>
      <c r="T788">
        <v>487</v>
      </c>
    </row>
    <row r="789" spans="1:20" hidden="1">
      <c r="A789" s="56" t="s">
        <v>2522</v>
      </c>
      <c r="B789" s="56" t="s">
        <v>2186</v>
      </c>
      <c r="C789" s="56" t="s">
        <v>2556</v>
      </c>
      <c r="D789" s="56" t="str">
        <f>Tabla15[[#This Row],[cedula]]&amp;Tabla15[[#This Row],[prog]]&amp;LEFT(Tabla15[[#This Row],[TIPO]],3)</f>
        <v>0350008607313FIJ</v>
      </c>
      <c r="E789" s="56" t="str">
        <f>_xlfn.XLOOKUP(Tabla15[[#This Row],[cedula]],Tabla8[Numero Documento],Tabla8[Empleado])</f>
        <v>JULIA MARIA ROSARIO</v>
      </c>
      <c r="F789" s="56" t="str">
        <f>_xlfn.XLOOKUP(Tabla15[[#This Row],[cedula]],Tabla8[Numero Documento],Tabla8[Cargo])</f>
        <v>ACOMODADOR (A)</v>
      </c>
      <c r="G789" s="56" t="str">
        <f>_xlfn.XLOOKUP(Tabla15[[#This Row],[cedula]],Tabla8[Numero Documento],Tabla8[Lugar de Funciones])</f>
        <v>GRAN TEATRO DEL CIBAO</v>
      </c>
      <c r="H789" s="107" t="s">
        <v>11</v>
      </c>
      <c r="I789" s="78">
        <f>_xlfn.XLOOKUP(Tabla15[[#This Row],[cedula]],TCARRERA[CEDULA],TCARRERA[CATEGORIA DEL SERVIDOR],0)</f>
        <v>0</v>
      </c>
      <c r="J7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56" t="str">
        <f>IF(ISTEXT(Tabla15[[#This Row],[CARRERA]]),Tabla15[[#This Row],[CARRERA]],Tabla15[[#This Row],[STATUS_01]])</f>
        <v>FIJO</v>
      </c>
      <c r="L789" s="72">
        <v>22000</v>
      </c>
      <c r="M789" s="75">
        <v>0</v>
      </c>
      <c r="N789" s="75">
        <v>668.8</v>
      </c>
      <c r="O789" s="75">
        <v>631.4</v>
      </c>
      <c r="P789" s="33">
        <f>Tabla15[[#This Row],[sbruto]]-Tabla15[[#This Row],[ISR]]-Tabla15[[#This Row],[SFS]]-Tabla15[[#This Row],[AFP]]-Tabla15[[#This Row],[sneto]]</f>
        <v>325</v>
      </c>
      <c r="Q789" s="33">
        <v>20374.8</v>
      </c>
      <c r="R789" s="56" t="str">
        <f>_xlfn.XLOOKUP(Tabla15[[#This Row],[cedula]],Tabla8[Numero Documento],Tabla8[Gen])</f>
        <v>M</v>
      </c>
      <c r="S789" s="56" t="str">
        <f>_xlfn.XLOOKUP(Tabla15[[#This Row],[cedula]],Tabla8[Numero Documento],Tabla8[Lugar Funciones Codigo])</f>
        <v>01.83.02.00.02</v>
      </c>
      <c r="T789">
        <v>633</v>
      </c>
    </row>
    <row r="790" spans="1:20" hidden="1">
      <c r="A790" s="56" t="s">
        <v>2522</v>
      </c>
      <c r="B790" s="56" t="s">
        <v>2198</v>
      </c>
      <c r="C790" s="56" t="s">
        <v>2556</v>
      </c>
      <c r="D790" s="56" t="str">
        <f>Tabla15[[#This Row],[cedula]]&amp;Tabla15[[#This Row],[prog]]&amp;LEFT(Tabla15[[#This Row],[TIPO]],3)</f>
        <v>0310318988613FIJ</v>
      </c>
      <c r="E790" s="56" t="str">
        <f>_xlfn.XLOOKUP(Tabla15[[#This Row],[cedula]],Tabla8[Numero Documento],Tabla8[Empleado])</f>
        <v>LUCIA DEL CARMEN GARCIA PLACENCIA</v>
      </c>
      <c r="F790" s="56" t="str">
        <f>_xlfn.XLOOKUP(Tabla15[[#This Row],[cedula]],Tabla8[Numero Documento],Tabla8[Cargo])</f>
        <v>ENC. DE BOLETERIA</v>
      </c>
      <c r="G790" s="56" t="str">
        <f>_xlfn.XLOOKUP(Tabla15[[#This Row],[cedula]],Tabla8[Numero Documento],Tabla8[Lugar de Funciones])</f>
        <v>GRAN TEATRO DEL CIBAO</v>
      </c>
      <c r="H790" s="107" t="s">
        <v>11</v>
      </c>
      <c r="I790" s="78">
        <f>_xlfn.XLOOKUP(Tabla15[[#This Row],[cedula]],TCARRERA[CEDULA],TCARRERA[CATEGORIA DEL SERVIDOR],0)</f>
        <v>0</v>
      </c>
      <c r="J7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6" t="str">
        <f>IF(ISTEXT(Tabla15[[#This Row],[CARRERA]]),Tabla15[[#This Row],[CARRERA]],Tabla15[[#This Row],[STATUS_01]])</f>
        <v>FIJO</v>
      </c>
      <c r="L790" s="72">
        <v>22000</v>
      </c>
      <c r="M790" s="76">
        <v>0</v>
      </c>
      <c r="N790" s="72">
        <v>668.8</v>
      </c>
      <c r="O790" s="72">
        <v>631.4</v>
      </c>
      <c r="P790" s="33">
        <f>Tabla15[[#This Row],[sbruto]]-Tabla15[[#This Row],[ISR]]-Tabla15[[#This Row],[SFS]]-Tabla15[[#This Row],[AFP]]-Tabla15[[#This Row],[sneto]]</f>
        <v>1602.4500000000007</v>
      </c>
      <c r="Q790" s="33">
        <v>19097.349999999999</v>
      </c>
      <c r="R790" s="56" t="str">
        <f>_xlfn.XLOOKUP(Tabla15[[#This Row],[cedula]],Tabla8[Numero Documento],Tabla8[Gen])</f>
        <v>F</v>
      </c>
      <c r="S790" s="56" t="str">
        <f>_xlfn.XLOOKUP(Tabla15[[#This Row],[cedula]],Tabla8[Numero Documento],Tabla8[Lugar Funciones Codigo])</f>
        <v>01.83.02.00.02</v>
      </c>
      <c r="T790">
        <v>650</v>
      </c>
    </row>
    <row r="791" spans="1:20" hidden="1">
      <c r="A791" s="56" t="s">
        <v>2522</v>
      </c>
      <c r="B791" s="56" t="s">
        <v>2231</v>
      </c>
      <c r="C791" s="56" t="s">
        <v>2556</v>
      </c>
      <c r="D791" s="56" t="str">
        <f>Tabla15[[#This Row],[cedula]]&amp;Tabla15[[#This Row],[prog]]&amp;LEFT(Tabla15[[#This Row],[TIPO]],3)</f>
        <v>0310149607713FIJ</v>
      </c>
      <c r="E791" s="56" t="str">
        <f>_xlfn.XLOOKUP(Tabla15[[#This Row],[cedula]],Tabla8[Numero Documento],Tabla8[Empleado])</f>
        <v>ROSARIO YESENIA TAVARES ESPINAL</v>
      </c>
      <c r="F791" s="56" t="str">
        <f>_xlfn.XLOOKUP(Tabla15[[#This Row],[cedula]],Tabla8[Numero Documento],Tabla8[Cargo])</f>
        <v>BOLETERA</v>
      </c>
      <c r="G791" s="56" t="str">
        <f>_xlfn.XLOOKUP(Tabla15[[#This Row],[cedula]],Tabla8[Numero Documento],Tabla8[Lugar de Funciones])</f>
        <v>GRAN TEATRO DEL CIBAO</v>
      </c>
      <c r="H791" s="107" t="s">
        <v>11</v>
      </c>
      <c r="I791" s="78">
        <f>_xlfn.XLOOKUP(Tabla15[[#This Row],[cedula]],TCARRERA[CEDULA],TCARRERA[CATEGORIA DEL SERVIDOR],0)</f>
        <v>0</v>
      </c>
      <c r="J7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1" s="56" t="str">
        <f>IF(ISTEXT(Tabla15[[#This Row],[CARRERA]]),Tabla15[[#This Row],[CARRERA]],Tabla15[[#This Row],[STATUS_01]])</f>
        <v>FIJO</v>
      </c>
      <c r="L791" s="72">
        <v>22000</v>
      </c>
      <c r="M791" s="76">
        <v>0</v>
      </c>
      <c r="N791" s="72">
        <v>668.8</v>
      </c>
      <c r="O791" s="72">
        <v>631.4</v>
      </c>
      <c r="P791" s="33">
        <f>Tabla15[[#This Row],[sbruto]]-Tabla15[[#This Row],[ISR]]-Tabla15[[#This Row],[SFS]]-Tabla15[[#This Row],[AFP]]-Tabla15[[#This Row],[sneto]]</f>
        <v>25</v>
      </c>
      <c r="Q791" s="33">
        <v>20674.8</v>
      </c>
      <c r="R791" s="56" t="str">
        <f>_xlfn.XLOOKUP(Tabla15[[#This Row],[cedula]],Tabla8[Numero Documento],Tabla8[Gen])</f>
        <v>F</v>
      </c>
      <c r="S791" s="56" t="str">
        <f>_xlfn.XLOOKUP(Tabla15[[#This Row],[cedula]],Tabla8[Numero Documento],Tabla8[Lugar Funciones Codigo])</f>
        <v>01.83.02.00.02</v>
      </c>
      <c r="T791">
        <v>717</v>
      </c>
    </row>
    <row r="792" spans="1:20" hidden="1">
      <c r="A792" s="56" t="s">
        <v>2522</v>
      </c>
      <c r="B792" s="56" t="s">
        <v>2246</v>
      </c>
      <c r="C792" s="56" t="s">
        <v>2556</v>
      </c>
      <c r="D792" s="56" t="str">
        <f>Tabla15[[#This Row],[cedula]]&amp;Tabla15[[#This Row],[prog]]&amp;LEFT(Tabla15[[#This Row],[TIPO]],3)</f>
        <v>0360031800413FIJ</v>
      </c>
      <c r="E792" s="56" t="str">
        <f>_xlfn.XLOOKUP(Tabla15[[#This Row],[cedula]],Tabla8[Numero Documento],Tabla8[Empleado])</f>
        <v>WANDELIN CLARINE PEÑA PEÑA</v>
      </c>
      <c r="F792" s="56" t="str">
        <f>_xlfn.XLOOKUP(Tabla15[[#This Row],[cedula]],Tabla8[Numero Documento],Tabla8[Cargo])</f>
        <v>ACOMODADOR (A)</v>
      </c>
      <c r="G792" s="56" t="str">
        <f>_xlfn.XLOOKUP(Tabla15[[#This Row],[cedula]],Tabla8[Numero Documento],Tabla8[Lugar de Funciones])</f>
        <v>GRAN TEATRO DEL CIBAO</v>
      </c>
      <c r="H792" s="107" t="s">
        <v>11</v>
      </c>
      <c r="I792" s="78">
        <f>_xlfn.XLOOKUP(Tabla15[[#This Row],[cedula]],TCARRERA[CEDULA],TCARRERA[CATEGORIA DEL SERVIDOR],0)</f>
        <v>0</v>
      </c>
      <c r="J7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6" t="str">
        <f>IF(ISTEXT(Tabla15[[#This Row],[CARRERA]]),Tabla15[[#This Row],[CARRERA]],Tabla15[[#This Row],[STATUS_01]])</f>
        <v>FIJO</v>
      </c>
      <c r="L792" s="72">
        <v>22000</v>
      </c>
      <c r="M792" s="76">
        <v>0</v>
      </c>
      <c r="N792" s="72">
        <v>668.8</v>
      </c>
      <c r="O792" s="72">
        <v>631.4</v>
      </c>
      <c r="P792" s="33">
        <f>Tabla15[[#This Row],[sbruto]]-Tabla15[[#This Row],[ISR]]-Tabla15[[#This Row],[SFS]]-Tabla15[[#This Row],[AFP]]-Tabla15[[#This Row],[sneto]]</f>
        <v>25</v>
      </c>
      <c r="Q792" s="33">
        <v>20674.8</v>
      </c>
      <c r="R792" s="56" t="str">
        <f>_xlfn.XLOOKUP(Tabla15[[#This Row],[cedula]],Tabla8[Numero Documento],Tabla8[Gen])</f>
        <v>F</v>
      </c>
      <c r="S792" s="56" t="str">
        <f>_xlfn.XLOOKUP(Tabla15[[#This Row],[cedula]],Tabla8[Numero Documento],Tabla8[Lugar Funciones Codigo])</f>
        <v>01.83.02.00.02</v>
      </c>
      <c r="T792">
        <v>741</v>
      </c>
    </row>
    <row r="793" spans="1:20" hidden="1">
      <c r="A793" s="56" t="s">
        <v>2522</v>
      </c>
      <c r="B793" s="56" t="s">
        <v>2192</v>
      </c>
      <c r="C793" s="56" t="s">
        <v>2556</v>
      </c>
      <c r="D793" s="56" t="str">
        <f>Tabla15[[#This Row],[cedula]]&amp;Tabla15[[#This Row],[prog]]&amp;LEFT(Tabla15[[#This Row],[TIPO]],3)</f>
        <v>4021093077813FIJ</v>
      </c>
      <c r="E793" s="56" t="str">
        <f>_xlfn.XLOOKUP(Tabla15[[#This Row],[cedula]],Tabla8[Numero Documento],Tabla8[Empleado])</f>
        <v>LEAH MEZRAHI JIMENEZ</v>
      </c>
      <c r="F793" s="56" t="str">
        <f>_xlfn.XLOOKUP(Tabla15[[#This Row],[cedula]],Tabla8[Numero Documento],Tabla8[Cargo])</f>
        <v>ACOMODADOR (A)</v>
      </c>
      <c r="G793" s="56" t="str">
        <f>_xlfn.XLOOKUP(Tabla15[[#This Row],[cedula]],Tabla8[Numero Documento],Tabla8[Lugar de Funciones])</f>
        <v>GRAN TEATRO DEL CIBAO</v>
      </c>
      <c r="H793" s="107" t="s">
        <v>11</v>
      </c>
      <c r="I793" s="78">
        <f>_xlfn.XLOOKUP(Tabla15[[#This Row],[cedula]],TCARRERA[CEDULA],TCARRERA[CATEGORIA DEL SERVIDOR],0)</f>
        <v>0</v>
      </c>
      <c r="J7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6" t="str">
        <f>IF(ISTEXT(Tabla15[[#This Row],[CARRERA]]),Tabla15[[#This Row],[CARRERA]],Tabla15[[#This Row],[STATUS_01]])</f>
        <v>FIJO</v>
      </c>
      <c r="L793" s="72">
        <v>20000</v>
      </c>
      <c r="M793" s="76">
        <v>0</v>
      </c>
      <c r="N793" s="72">
        <v>608</v>
      </c>
      <c r="O793" s="72">
        <v>574</v>
      </c>
      <c r="P793" s="33">
        <f>Tabla15[[#This Row],[sbruto]]-Tabla15[[#This Row],[ISR]]-Tabla15[[#This Row],[SFS]]-Tabla15[[#This Row],[AFP]]-Tabla15[[#This Row],[sneto]]</f>
        <v>25</v>
      </c>
      <c r="Q793" s="33">
        <v>18793</v>
      </c>
      <c r="R793" s="56" t="str">
        <f>_xlfn.XLOOKUP(Tabla15[[#This Row],[cedula]],Tabla8[Numero Documento],Tabla8[Gen])</f>
        <v>F</v>
      </c>
      <c r="S793" s="56" t="str">
        <f>_xlfn.XLOOKUP(Tabla15[[#This Row],[cedula]],Tabla8[Numero Documento],Tabla8[Lugar Funciones Codigo])</f>
        <v>01.83.02.00.02</v>
      </c>
      <c r="T793">
        <v>642</v>
      </c>
    </row>
    <row r="794" spans="1:20" hidden="1">
      <c r="A794" s="56" t="s">
        <v>2522</v>
      </c>
      <c r="B794" s="56" t="s">
        <v>4728</v>
      </c>
      <c r="C794" s="56" t="s">
        <v>2556</v>
      </c>
      <c r="D794" s="56" t="str">
        <f>Tabla15[[#This Row],[cedula]]&amp;Tabla15[[#This Row],[prog]]&amp;LEFT(Tabla15[[#This Row],[TIPO]],3)</f>
        <v>0011552422513FIJ</v>
      </c>
      <c r="E794" s="56" t="str">
        <f>_xlfn.XLOOKUP(Tabla15[[#This Row],[cedula]],Tabla8[Numero Documento],Tabla8[Empleado])</f>
        <v>MEDERLING MONTERO JAQUE</v>
      </c>
      <c r="F794" s="56" t="str">
        <f>_xlfn.XLOOKUP(Tabla15[[#This Row],[cedula]],Tabla8[Numero Documento],Tabla8[Cargo])</f>
        <v>AYUDANTE DE MANTENIMIENTO</v>
      </c>
      <c r="G794" s="56" t="str">
        <f>_xlfn.XLOOKUP(Tabla15[[#This Row],[cedula]],Tabla8[Numero Documento],Tabla8[Lugar de Funciones])</f>
        <v>GRAN TEATRO DEL CIBAO</v>
      </c>
      <c r="H794" s="107" t="s">
        <v>11</v>
      </c>
      <c r="I794" s="78">
        <f>_xlfn.XLOOKUP(Tabla15[[#This Row],[cedula]],TCARRERA[CEDULA],TCARRERA[CATEGORIA DEL SERVIDOR],0)</f>
        <v>0</v>
      </c>
      <c r="J7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6" t="str">
        <f>IF(ISTEXT(Tabla15[[#This Row],[CARRERA]]),Tabla15[[#This Row],[CARRERA]],Tabla15[[#This Row],[STATUS_01]])</f>
        <v>ESTATUTO SIMPLIFICADO</v>
      </c>
      <c r="L794" s="72">
        <v>20000</v>
      </c>
      <c r="M794" s="75">
        <v>0</v>
      </c>
      <c r="N794" s="75">
        <v>608</v>
      </c>
      <c r="O794" s="75">
        <v>574</v>
      </c>
      <c r="P794" s="33">
        <f>Tabla15[[#This Row],[sbruto]]-Tabla15[[#This Row],[ISR]]-Tabla15[[#This Row],[SFS]]-Tabla15[[#This Row],[AFP]]-Tabla15[[#This Row],[sneto]]</f>
        <v>25</v>
      </c>
      <c r="Q794" s="33">
        <v>18793</v>
      </c>
      <c r="R794" s="56" t="str">
        <f>_xlfn.XLOOKUP(Tabla15[[#This Row],[cedula]],Tabla8[Numero Documento],Tabla8[Gen])</f>
        <v>F</v>
      </c>
      <c r="S794" s="56" t="str">
        <f>_xlfn.XLOOKUP(Tabla15[[#This Row],[cedula]],Tabla8[Numero Documento],Tabla8[Lugar Funciones Codigo])</f>
        <v>01.83.02.00.02</v>
      </c>
      <c r="T794">
        <v>673</v>
      </c>
    </row>
    <row r="795" spans="1:20" hidden="1">
      <c r="A795" s="56" t="s">
        <v>2522</v>
      </c>
      <c r="B795" s="56" t="s">
        <v>2257</v>
      </c>
      <c r="C795" s="56" t="s">
        <v>2556</v>
      </c>
      <c r="D795" s="56" t="str">
        <f>Tabla15[[#This Row],[cedula]]&amp;Tabla15[[#This Row],[prog]]&amp;LEFT(Tabla15[[#This Row],[TIPO]],3)</f>
        <v>0310200621413FIJ</v>
      </c>
      <c r="E795" s="56" t="str">
        <f>_xlfn.XLOOKUP(Tabla15[[#This Row],[cedula]],Tabla8[Numero Documento],Tabla8[Empleado])</f>
        <v>ZARA EMILIA MARRERO BENCOSME</v>
      </c>
      <c r="F795" s="56" t="str">
        <f>_xlfn.XLOOKUP(Tabla15[[#This Row],[cedula]],Tabla8[Numero Documento],Tabla8[Cargo])</f>
        <v>RECEPCIONISTA</v>
      </c>
      <c r="G795" s="56" t="str">
        <f>_xlfn.XLOOKUP(Tabla15[[#This Row],[cedula]],Tabla8[Numero Documento],Tabla8[Lugar de Funciones])</f>
        <v>GRAN TEATRO DEL CIBAO</v>
      </c>
      <c r="H795" s="107" t="s">
        <v>11</v>
      </c>
      <c r="I795" s="78">
        <f>_xlfn.XLOOKUP(Tabla15[[#This Row],[cedula]],TCARRERA[CEDULA],TCARRERA[CATEGORIA DEL SERVIDOR],0)</f>
        <v>0</v>
      </c>
      <c r="J7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5" s="56" t="str">
        <f>IF(ISTEXT(Tabla15[[#This Row],[CARRERA]]),Tabla15[[#This Row],[CARRERA]],Tabla15[[#This Row],[STATUS_01]])</f>
        <v>FIJO</v>
      </c>
      <c r="L795" s="72">
        <v>20000</v>
      </c>
      <c r="M795" s="73">
        <v>0</v>
      </c>
      <c r="N795" s="72">
        <v>608</v>
      </c>
      <c r="O795" s="72">
        <v>574</v>
      </c>
      <c r="P795" s="33">
        <f>Tabla15[[#This Row],[sbruto]]-Tabla15[[#This Row],[ISR]]-Tabla15[[#This Row],[SFS]]-Tabla15[[#This Row],[AFP]]-Tabla15[[#This Row],[sneto]]</f>
        <v>25</v>
      </c>
      <c r="Q795" s="33">
        <v>18793</v>
      </c>
      <c r="R795" s="56" t="str">
        <f>_xlfn.XLOOKUP(Tabla15[[#This Row],[cedula]],Tabla8[Numero Documento],Tabla8[Gen])</f>
        <v>F</v>
      </c>
      <c r="S795" s="56" t="str">
        <f>_xlfn.XLOOKUP(Tabla15[[#This Row],[cedula]],Tabla8[Numero Documento],Tabla8[Lugar Funciones Codigo])</f>
        <v>01.83.02.00.02</v>
      </c>
      <c r="T795">
        <v>755</v>
      </c>
    </row>
    <row r="796" spans="1:20" hidden="1">
      <c r="A796" s="56" t="s">
        <v>2522</v>
      </c>
      <c r="B796" s="56" t="s">
        <v>2094</v>
      </c>
      <c r="C796" s="56" t="s">
        <v>2556</v>
      </c>
      <c r="D796" s="56" t="str">
        <f>Tabla15[[#This Row],[cedula]]&amp;Tabla15[[#This Row],[prog]]&amp;LEFT(Tabla15[[#This Row],[TIPO]],3)</f>
        <v>0310107645713FIJ</v>
      </c>
      <c r="E796" s="56" t="str">
        <f>_xlfn.XLOOKUP(Tabla15[[#This Row],[cedula]],Tabla8[Numero Documento],Tabla8[Empleado])</f>
        <v>ANTONIO HERNANDEZ MORENO</v>
      </c>
      <c r="F796" s="56" t="str">
        <f>_xlfn.XLOOKUP(Tabla15[[#This Row],[cedula]],Tabla8[Numero Documento],Tabla8[Cargo])</f>
        <v>AYUDANTE DE MANTENIMIENTO</v>
      </c>
      <c r="G796" s="56" t="str">
        <f>_xlfn.XLOOKUP(Tabla15[[#This Row],[cedula]],Tabla8[Numero Documento],Tabla8[Lugar de Funciones])</f>
        <v>GRAN TEATRO DEL CIBAO</v>
      </c>
      <c r="H796" s="107" t="s">
        <v>11</v>
      </c>
      <c r="I796" s="78">
        <f>_xlfn.XLOOKUP(Tabla15[[#This Row],[cedula]],TCARRERA[CEDULA],TCARRERA[CATEGORIA DEL SERVIDOR],0)</f>
        <v>0</v>
      </c>
      <c r="J7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6" t="str">
        <f>IF(ISTEXT(Tabla15[[#This Row],[CARRERA]]),Tabla15[[#This Row],[CARRERA]],Tabla15[[#This Row],[STATUS_01]])</f>
        <v>ESTATUTO SIMPLIFICADO</v>
      </c>
      <c r="L796" s="72">
        <v>18000</v>
      </c>
      <c r="M796" s="76">
        <v>0</v>
      </c>
      <c r="N796" s="72">
        <v>547.20000000000005</v>
      </c>
      <c r="O796" s="72">
        <v>516.6</v>
      </c>
      <c r="P796" s="33">
        <f>Tabla15[[#This Row],[sbruto]]-Tabla15[[#This Row],[ISR]]-Tabla15[[#This Row],[SFS]]-Tabla15[[#This Row],[AFP]]-Tabla15[[#This Row],[sneto]]</f>
        <v>325</v>
      </c>
      <c r="Q796" s="33">
        <v>16611.2</v>
      </c>
      <c r="R796" s="56" t="str">
        <f>_xlfn.XLOOKUP(Tabla15[[#This Row],[cedula]],Tabla8[Numero Documento],Tabla8[Gen])</f>
        <v>M</v>
      </c>
      <c r="S796" s="56" t="str">
        <f>_xlfn.XLOOKUP(Tabla15[[#This Row],[cedula]],Tabla8[Numero Documento],Tabla8[Lugar Funciones Codigo])</f>
        <v>01.83.02.00.02</v>
      </c>
      <c r="T796">
        <v>507</v>
      </c>
    </row>
    <row r="797" spans="1:20" hidden="1">
      <c r="A797" s="56" t="s">
        <v>2522</v>
      </c>
      <c r="B797" s="56" t="s">
        <v>4802</v>
      </c>
      <c r="C797" s="56" t="s">
        <v>2556</v>
      </c>
      <c r="D797" s="56" t="str">
        <f>Tabla15[[#This Row],[cedula]]&amp;Tabla15[[#This Row],[prog]]&amp;LEFT(Tabla15[[#This Row],[TIPO]],3)</f>
        <v>4022649441313FIJ</v>
      </c>
      <c r="E797" s="56" t="str">
        <f>_xlfn.XLOOKUP(Tabla15[[#This Row],[cedula]],Tabla8[Numero Documento],Tabla8[Empleado])</f>
        <v>RICARDO ANTONIO PEREZ MORALES</v>
      </c>
      <c r="F797" s="56" t="str">
        <f>_xlfn.XLOOKUP(Tabla15[[#This Row],[cedula]],Tabla8[Numero Documento],Tabla8[Cargo])</f>
        <v>VIGILANTE</v>
      </c>
      <c r="G797" s="56" t="str">
        <f>_xlfn.XLOOKUP(Tabla15[[#This Row],[cedula]],Tabla8[Numero Documento],Tabla8[Lugar de Funciones])</f>
        <v>GRAN TEATRO DEL CIBAO</v>
      </c>
      <c r="H797" s="107" t="s">
        <v>11</v>
      </c>
      <c r="I797" s="78">
        <f>_xlfn.XLOOKUP(Tabla15[[#This Row],[cedula]],TCARRERA[CEDULA],TCARRERA[CATEGORIA DEL SERVIDOR],0)</f>
        <v>0</v>
      </c>
      <c r="J7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6" t="str">
        <f>IF(ISTEXT(Tabla15[[#This Row],[CARRERA]]),Tabla15[[#This Row],[CARRERA]],Tabla15[[#This Row],[STATUS_01]])</f>
        <v>ESTATUTO SIMPLIFICADO</v>
      </c>
      <c r="L797" s="72">
        <v>18000</v>
      </c>
      <c r="M797" s="75">
        <v>0</v>
      </c>
      <c r="N797" s="72">
        <v>547.20000000000005</v>
      </c>
      <c r="O797" s="72">
        <v>516.6</v>
      </c>
      <c r="P797" s="33">
        <f>Tabla15[[#This Row],[sbruto]]-Tabla15[[#This Row],[ISR]]-Tabla15[[#This Row],[SFS]]-Tabla15[[#This Row],[AFP]]-Tabla15[[#This Row],[sneto]]</f>
        <v>25</v>
      </c>
      <c r="Q797" s="33">
        <v>16911.2</v>
      </c>
      <c r="R797" s="56" t="str">
        <f>_xlfn.XLOOKUP(Tabla15[[#This Row],[cedula]],Tabla8[Numero Documento],Tabla8[Gen])</f>
        <v>M</v>
      </c>
      <c r="S797" s="56" t="str">
        <f>_xlfn.XLOOKUP(Tabla15[[#This Row],[cedula]],Tabla8[Numero Documento],Tabla8[Lugar Funciones Codigo])</f>
        <v>01.83.02.00.02</v>
      </c>
      <c r="T797">
        <v>707</v>
      </c>
    </row>
    <row r="798" spans="1:20" hidden="1">
      <c r="A798" s="56" t="s">
        <v>2522</v>
      </c>
      <c r="B798" s="56" t="s">
        <v>2740</v>
      </c>
      <c r="C798" s="56" t="s">
        <v>2556</v>
      </c>
      <c r="D798" s="56" t="str">
        <f>Tabla15[[#This Row],[cedula]]&amp;Tabla15[[#This Row],[prog]]&amp;LEFT(Tabla15[[#This Row],[TIPO]],3)</f>
        <v>0310122505413FIJ</v>
      </c>
      <c r="E798" s="56" t="str">
        <f>_xlfn.XLOOKUP(Tabla15[[#This Row],[cedula]],Tabla8[Numero Documento],Tabla8[Empleado])</f>
        <v>EMILIA CLARIBEL ALMONTE VARGAS</v>
      </c>
      <c r="F798" s="56" t="str">
        <f>_xlfn.XLOOKUP(Tabla15[[#This Row],[cedula]],Tabla8[Numero Documento],Tabla8[Cargo])</f>
        <v>CONSERJE</v>
      </c>
      <c r="G798" s="56" t="str">
        <f>_xlfn.XLOOKUP(Tabla15[[#This Row],[cedula]],Tabla8[Numero Documento],Tabla8[Lugar de Funciones])</f>
        <v>GRAN TEATRO DEL CIBAO</v>
      </c>
      <c r="H798" s="107" t="s">
        <v>11</v>
      </c>
      <c r="I798" s="78">
        <f>_xlfn.XLOOKUP(Tabla15[[#This Row],[cedula]],TCARRERA[CEDULA],TCARRERA[CATEGORIA DEL SERVIDOR],0)</f>
        <v>0</v>
      </c>
      <c r="J7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6" t="str">
        <f>IF(ISTEXT(Tabla15[[#This Row],[CARRERA]]),Tabla15[[#This Row],[CARRERA]],Tabla15[[#This Row],[STATUS_01]])</f>
        <v>ESTATUTO SIMPLIFICADO</v>
      </c>
      <c r="L798" s="72">
        <v>17000</v>
      </c>
      <c r="M798" s="76">
        <v>0</v>
      </c>
      <c r="N798" s="75">
        <v>516.79999999999995</v>
      </c>
      <c r="O798" s="75">
        <v>487.9</v>
      </c>
      <c r="P798" s="33">
        <f>Tabla15[[#This Row],[sbruto]]-Tabla15[[#This Row],[ISR]]-Tabla15[[#This Row],[SFS]]-Tabla15[[#This Row],[AFP]]-Tabla15[[#This Row],[sneto]]</f>
        <v>25.000000000001819</v>
      </c>
      <c r="Q798" s="33">
        <v>15970.3</v>
      </c>
      <c r="R798" s="56" t="str">
        <f>_xlfn.XLOOKUP(Tabla15[[#This Row],[cedula]],Tabla8[Numero Documento],Tabla8[Gen])</f>
        <v>F</v>
      </c>
      <c r="S798" s="56" t="str">
        <f>_xlfn.XLOOKUP(Tabla15[[#This Row],[cedula]],Tabla8[Numero Documento],Tabla8[Lugar Funciones Codigo])</f>
        <v>01.83.02.00.02</v>
      </c>
      <c r="T798">
        <v>554</v>
      </c>
    </row>
    <row r="799" spans="1:20" hidden="1">
      <c r="A799" s="56" t="s">
        <v>2522</v>
      </c>
      <c r="B799" s="56" t="s">
        <v>2830</v>
      </c>
      <c r="C799" s="56" t="s">
        <v>2556</v>
      </c>
      <c r="D799" s="56" t="str">
        <f>Tabla15[[#This Row],[cedula]]&amp;Tabla15[[#This Row],[prog]]&amp;LEFT(Tabla15[[#This Row],[TIPO]],3)</f>
        <v>0370078142413FIJ</v>
      </c>
      <c r="E799" s="56" t="str">
        <f>_xlfn.XLOOKUP(Tabla15[[#This Row],[cedula]],Tabla8[Numero Documento],Tabla8[Empleado])</f>
        <v>ROSA ESTHER MONTERO DEL CARMEN</v>
      </c>
      <c r="F799" s="56" t="str">
        <f>_xlfn.XLOOKUP(Tabla15[[#This Row],[cedula]],Tabla8[Numero Documento],Tabla8[Cargo])</f>
        <v>CONSERJE</v>
      </c>
      <c r="G799" s="56" t="str">
        <f>_xlfn.XLOOKUP(Tabla15[[#This Row],[cedula]],Tabla8[Numero Documento],Tabla8[Lugar de Funciones])</f>
        <v>GRAN TEATRO DEL CIBAO</v>
      </c>
      <c r="H799" s="107" t="s">
        <v>11</v>
      </c>
      <c r="I799" s="78">
        <f>_xlfn.XLOOKUP(Tabla15[[#This Row],[cedula]],TCARRERA[CEDULA],TCARRERA[CATEGORIA DEL SERVIDOR],0)</f>
        <v>0</v>
      </c>
      <c r="J7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6" t="str">
        <f>IF(ISTEXT(Tabla15[[#This Row],[CARRERA]]),Tabla15[[#This Row],[CARRERA]],Tabla15[[#This Row],[STATUS_01]])</f>
        <v>ESTATUTO SIMPLIFICADO</v>
      </c>
      <c r="L799" s="72">
        <v>17000</v>
      </c>
      <c r="M799" s="75">
        <v>0</v>
      </c>
      <c r="N799" s="72">
        <v>516.79999999999995</v>
      </c>
      <c r="O799" s="72">
        <v>487.9</v>
      </c>
      <c r="P799" s="33">
        <f>Tabla15[[#This Row],[sbruto]]-Tabla15[[#This Row],[ISR]]-Tabla15[[#This Row],[SFS]]-Tabla15[[#This Row],[AFP]]-Tabla15[[#This Row],[sneto]]</f>
        <v>25.000000000001819</v>
      </c>
      <c r="Q799" s="33">
        <v>15970.3</v>
      </c>
      <c r="R799" s="56" t="str">
        <f>_xlfn.XLOOKUP(Tabla15[[#This Row],[cedula]],Tabla8[Numero Documento],Tabla8[Gen])</f>
        <v>F</v>
      </c>
      <c r="S799" s="56" t="str">
        <f>_xlfn.XLOOKUP(Tabla15[[#This Row],[cedula]],Tabla8[Numero Documento],Tabla8[Lugar Funciones Codigo])</f>
        <v>01.83.02.00.02</v>
      </c>
      <c r="T799">
        <v>714</v>
      </c>
    </row>
    <row r="800" spans="1:20" hidden="1">
      <c r="A800" s="56" t="s">
        <v>2524</v>
      </c>
      <c r="B800" s="56" t="s">
        <v>1301</v>
      </c>
      <c r="C800" s="56" t="s">
        <v>2552</v>
      </c>
      <c r="D800" s="56" t="str">
        <f>Tabla15[[#This Row],[cedula]]&amp;Tabla15[[#This Row],[prog]]&amp;LEFT(Tabla15[[#This Row],[TIPO]],3)</f>
        <v>0310251014001TRA</v>
      </c>
      <c r="E800" s="56" t="str">
        <f>_xlfn.XLOOKUP(Tabla15[[#This Row],[cedula]],Tabla8[Numero Documento],Tabla8[Empleado])</f>
        <v>ANGELA DIAZ GUILLEN</v>
      </c>
      <c r="F800" s="56" t="str">
        <f>_xlfn.XLOOKUP(Tabla15[[#This Row],[cedula]],Tabla8[Numero Documento],Tabla8[Cargo])</f>
        <v>CONSERJE</v>
      </c>
      <c r="G800" s="56" t="str">
        <f>_xlfn.XLOOKUP(Tabla15[[#This Row],[cedula]],Tabla8[Numero Documento],Tabla8[Lugar de Funciones])</f>
        <v>GRAN TEATRO DEL CIBAO</v>
      </c>
      <c r="H800" s="107" t="s">
        <v>2519</v>
      </c>
      <c r="I800" s="78" t="str">
        <f>_xlfn.XLOOKUP(Tabla15[[#This Row],[cedula]],TCARRERA[CEDULA],TCARRERA[CATEGORIA DEL SERVIDOR],0)</f>
        <v>CARRERA ADMINISTRATIVA</v>
      </c>
      <c r="J8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6" t="str">
        <f>IF(ISTEXT(Tabla15[[#This Row],[CARRERA]]),Tabla15[[#This Row],[CARRERA]],Tabla15[[#This Row],[STATUS_01]])</f>
        <v>CARRERA ADMINISTRATIVA</v>
      </c>
      <c r="L800" s="72">
        <v>15000</v>
      </c>
      <c r="M800" s="76">
        <v>0</v>
      </c>
      <c r="N800" s="72">
        <v>456</v>
      </c>
      <c r="O800" s="72">
        <v>430.5</v>
      </c>
      <c r="P800" s="33">
        <f>Tabla15[[#This Row],[sbruto]]-Tabla15[[#This Row],[ISR]]-Tabla15[[#This Row],[SFS]]-Tabla15[[#This Row],[AFP]]-Tabla15[[#This Row],[sneto]]</f>
        <v>375</v>
      </c>
      <c r="Q800" s="33">
        <v>13738.5</v>
      </c>
      <c r="R800" s="56" t="str">
        <f>_xlfn.XLOOKUP(Tabla15[[#This Row],[cedula]],Tabla8[Numero Documento],Tabla8[Gen])</f>
        <v>F</v>
      </c>
      <c r="S800" s="56" t="str">
        <f>_xlfn.XLOOKUP(Tabla15[[#This Row],[cedula]],Tabla8[Numero Documento],Tabla8[Lugar Funciones Codigo])</f>
        <v>01.83.02.00.02</v>
      </c>
      <c r="T800">
        <v>1065</v>
      </c>
    </row>
    <row r="801" spans="1:20" hidden="1">
      <c r="A801" s="56" t="s">
        <v>2522</v>
      </c>
      <c r="B801" s="56" t="s">
        <v>2116</v>
      </c>
      <c r="C801" s="56" t="s">
        <v>2556</v>
      </c>
      <c r="D801" s="56" t="str">
        <f>Tabla15[[#This Row],[cedula]]&amp;Tabla15[[#This Row],[prog]]&amp;LEFT(Tabla15[[#This Row],[TIPO]],3)</f>
        <v>0310194228613FIJ</v>
      </c>
      <c r="E801" s="56" t="str">
        <f>_xlfn.XLOOKUP(Tabla15[[#This Row],[cedula]],Tabla8[Numero Documento],Tabla8[Empleado])</f>
        <v>DOCTOR DE LOS SANTOS ROSARIO</v>
      </c>
      <c r="F801" s="56" t="str">
        <f>_xlfn.XLOOKUP(Tabla15[[#This Row],[cedula]],Tabla8[Numero Documento],Tabla8[Cargo])</f>
        <v>JARDINERO (A)</v>
      </c>
      <c r="G801" s="56" t="str">
        <f>_xlfn.XLOOKUP(Tabla15[[#This Row],[cedula]],Tabla8[Numero Documento],Tabla8[Lugar de Funciones])</f>
        <v>GRAN TEATRO DEL CIBAO</v>
      </c>
      <c r="H801" s="107" t="s">
        <v>11</v>
      </c>
      <c r="I801" s="78">
        <f>_xlfn.XLOOKUP(Tabla15[[#This Row],[cedula]],TCARRERA[CEDULA],TCARRERA[CATEGORIA DEL SERVIDOR],0)</f>
        <v>0</v>
      </c>
      <c r="J8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1" s="56" t="str">
        <f>IF(ISTEXT(Tabla15[[#This Row],[CARRERA]]),Tabla15[[#This Row],[CARRERA]],Tabla15[[#This Row],[STATUS_01]])</f>
        <v>ESTATUTO SIMPLIFICADO</v>
      </c>
      <c r="L801" s="72">
        <v>15000</v>
      </c>
      <c r="M801" s="76">
        <v>0</v>
      </c>
      <c r="N801" s="72">
        <v>456</v>
      </c>
      <c r="O801" s="72">
        <v>430.5</v>
      </c>
      <c r="P801" s="33">
        <f>Tabla15[[#This Row],[sbruto]]-Tabla15[[#This Row],[ISR]]-Tabla15[[#This Row],[SFS]]-Tabla15[[#This Row],[AFP]]-Tabla15[[#This Row],[sneto]]</f>
        <v>325</v>
      </c>
      <c r="Q801" s="33">
        <v>13788.5</v>
      </c>
      <c r="R801" s="56" t="str">
        <f>_xlfn.XLOOKUP(Tabla15[[#This Row],[cedula]],Tabla8[Numero Documento],Tabla8[Gen])</f>
        <v>M</v>
      </c>
      <c r="S801" s="56" t="str">
        <f>_xlfn.XLOOKUP(Tabla15[[#This Row],[cedula]],Tabla8[Numero Documento],Tabla8[Lugar Funciones Codigo])</f>
        <v>01.83.02.00.02</v>
      </c>
      <c r="T801">
        <v>543</v>
      </c>
    </row>
    <row r="802" spans="1:20" hidden="1">
      <c r="A802" s="56" t="s">
        <v>2524</v>
      </c>
      <c r="B802" s="56" t="s">
        <v>2144</v>
      </c>
      <c r="C802" s="56" t="s">
        <v>2552</v>
      </c>
      <c r="D802" s="56" t="str">
        <f>Tabla15[[#This Row],[cedula]]&amp;Tabla15[[#This Row],[prog]]&amp;LEFT(Tabla15[[#This Row],[TIPO]],3)</f>
        <v>0310019653801TRA</v>
      </c>
      <c r="E802" s="56" t="str">
        <f>_xlfn.XLOOKUP(Tabla15[[#This Row],[cedula]],Tabla8[Numero Documento],Tabla8[Empleado])</f>
        <v>GERARDO GONZALEZ CARABALLO</v>
      </c>
      <c r="F802" s="56" t="str">
        <f>_xlfn.XLOOKUP(Tabla15[[#This Row],[cedula]],Tabla8[Numero Documento],Tabla8[Cargo])</f>
        <v>VIGILANTE DE PARQUEOS</v>
      </c>
      <c r="G802" s="56" t="str">
        <f>_xlfn.XLOOKUP(Tabla15[[#This Row],[cedula]],Tabla8[Numero Documento],Tabla8[Lugar de Funciones])</f>
        <v>GRAN TEATRO DEL CIBAO</v>
      </c>
      <c r="H802" s="107" t="s">
        <v>2519</v>
      </c>
      <c r="I802" s="78">
        <f>_xlfn.XLOOKUP(Tabla15[[#This Row],[cedula]],TCARRERA[CEDULA],TCARRERA[CATEGORIA DEL SERVIDOR],0)</f>
        <v>0</v>
      </c>
      <c r="J802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802" s="56" t="str">
        <f>IF(ISTEXT(Tabla15[[#This Row],[CARRERA]]),Tabla15[[#This Row],[CARRERA]],Tabla15[[#This Row],[STATUS_01]])</f>
        <v>TRAMITE DE PENSION</v>
      </c>
      <c r="L802" s="72">
        <v>15000</v>
      </c>
      <c r="M802" s="73">
        <v>0</v>
      </c>
      <c r="N802" s="72">
        <v>456</v>
      </c>
      <c r="O802" s="72">
        <v>430.5</v>
      </c>
      <c r="P802" s="33">
        <f>Tabla15[[#This Row],[sbruto]]-Tabla15[[#This Row],[ISR]]-Tabla15[[#This Row],[SFS]]-Tabla15[[#This Row],[AFP]]-Tabla15[[#This Row],[sneto]]</f>
        <v>375</v>
      </c>
      <c r="Q802" s="33">
        <v>13738.5</v>
      </c>
      <c r="R802" s="56" t="str">
        <f>_xlfn.XLOOKUP(Tabla15[[#This Row],[cedula]],Tabla8[Numero Documento],Tabla8[Gen])</f>
        <v>M</v>
      </c>
      <c r="S802" s="56" t="str">
        <f>_xlfn.XLOOKUP(Tabla15[[#This Row],[cedula]],Tabla8[Numero Documento],Tabla8[Lugar Funciones Codigo])</f>
        <v>01.83.02.00.02</v>
      </c>
      <c r="T802">
        <v>1070</v>
      </c>
    </row>
    <row r="803" spans="1:20" hidden="1">
      <c r="A803" s="56" t="s">
        <v>2522</v>
      </c>
      <c r="B803" s="56" t="s">
        <v>2146</v>
      </c>
      <c r="C803" s="56" t="s">
        <v>2556</v>
      </c>
      <c r="D803" s="56" t="str">
        <f>Tabla15[[#This Row],[cedula]]&amp;Tabla15[[#This Row],[prog]]&amp;LEFT(Tabla15[[#This Row],[TIPO]],3)</f>
        <v>0310279287013FIJ</v>
      </c>
      <c r="E803" s="56" t="str">
        <f>_xlfn.XLOOKUP(Tabla15[[#This Row],[cedula]],Tabla8[Numero Documento],Tabla8[Empleado])</f>
        <v>GERMANIA TORIBIO LOPEZ</v>
      </c>
      <c r="F803" s="56" t="str">
        <f>_xlfn.XLOOKUP(Tabla15[[#This Row],[cedula]],Tabla8[Numero Documento],Tabla8[Cargo])</f>
        <v>CONSERJE</v>
      </c>
      <c r="G803" s="56" t="str">
        <f>_xlfn.XLOOKUP(Tabla15[[#This Row],[cedula]],Tabla8[Numero Documento],Tabla8[Lugar de Funciones])</f>
        <v>GRAN TEATRO DEL CIBAO</v>
      </c>
      <c r="H803" s="107" t="s">
        <v>11</v>
      </c>
      <c r="I803" s="78">
        <f>_xlfn.XLOOKUP(Tabla15[[#This Row],[cedula]],TCARRERA[CEDULA],TCARRERA[CATEGORIA DEL SERVIDOR],0)</f>
        <v>0</v>
      </c>
      <c r="J8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6" t="str">
        <f>IF(ISTEXT(Tabla15[[#This Row],[CARRERA]]),Tabla15[[#This Row],[CARRERA]],Tabla15[[#This Row],[STATUS_01]])</f>
        <v>ESTATUTO SIMPLIFICADO</v>
      </c>
      <c r="L803" s="72">
        <v>15000</v>
      </c>
      <c r="M803" s="76">
        <v>0</v>
      </c>
      <c r="N803" s="72">
        <v>456</v>
      </c>
      <c r="O803" s="72">
        <v>430.5</v>
      </c>
      <c r="P803" s="33">
        <f>Tabla15[[#This Row],[sbruto]]-Tabla15[[#This Row],[ISR]]-Tabla15[[#This Row],[SFS]]-Tabla15[[#This Row],[AFP]]-Tabla15[[#This Row],[sneto]]</f>
        <v>25</v>
      </c>
      <c r="Q803" s="33">
        <v>14088.5</v>
      </c>
      <c r="R803" s="56" t="str">
        <f>_xlfn.XLOOKUP(Tabla15[[#This Row],[cedula]],Tabla8[Numero Documento],Tabla8[Gen])</f>
        <v>F</v>
      </c>
      <c r="S803" s="56" t="str">
        <f>_xlfn.XLOOKUP(Tabla15[[#This Row],[cedula]],Tabla8[Numero Documento],Tabla8[Lugar Funciones Codigo])</f>
        <v>01.83.02.00.02</v>
      </c>
      <c r="T803">
        <v>583</v>
      </c>
    </row>
    <row r="804" spans="1:20" hidden="1">
      <c r="A804" s="56" t="s">
        <v>2522</v>
      </c>
      <c r="B804" s="56" t="s">
        <v>2173</v>
      </c>
      <c r="C804" s="56" t="s">
        <v>2556</v>
      </c>
      <c r="D804" s="56" t="str">
        <f>Tabla15[[#This Row],[cedula]]&amp;Tabla15[[#This Row],[prog]]&amp;LEFT(Tabla15[[#This Row],[TIPO]],3)</f>
        <v>0310310428113FIJ</v>
      </c>
      <c r="E804" s="56" t="str">
        <f>_xlfn.XLOOKUP(Tabla15[[#This Row],[cedula]],Tabla8[Numero Documento],Tabla8[Empleado])</f>
        <v>JOSE MIGUEL PEREZ MORALES</v>
      </c>
      <c r="F804" s="56" t="str">
        <f>_xlfn.XLOOKUP(Tabla15[[#This Row],[cedula]],Tabla8[Numero Documento],Tabla8[Cargo])</f>
        <v>JARDINERO (A)</v>
      </c>
      <c r="G804" s="56" t="str">
        <f>_xlfn.XLOOKUP(Tabla15[[#This Row],[cedula]],Tabla8[Numero Documento],Tabla8[Lugar de Funciones])</f>
        <v>GRAN TEATRO DEL CIBAO</v>
      </c>
      <c r="H804" s="107" t="s">
        <v>11</v>
      </c>
      <c r="I804" s="78">
        <f>_xlfn.XLOOKUP(Tabla15[[#This Row],[cedula]],TCARRERA[CEDULA],TCARRERA[CATEGORIA DEL SERVIDOR],0)</f>
        <v>0</v>
      </c>
      <c r="J8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6" t="str">
        <f>IF(ISTEXT(Tabla15[[#This Row],[CARRERA]]),Tabla15[[#This Row],[CARRERA]],Tabla15[[#This Row],[STATUS_01]])</f>
        <v>ESTATUTO SIMPLIFICADO</v>
      </c>
      <c r="L804" s="72">
        <v>15000</v>
      </c>
      <c r="M804" s="73">
        <v>0</v>
      </c>
      <c r="N804" s="72">
        <v>456</v>
      </c>
      <c r="O804" s="72">
        <v>430.5</v>
      </c>
      <c r="P804" s="33">
        <f>Tabla15[[#This Row],[sbruto]]-Tabla15[[#This Row],[ISR]]-Tabla15[[#This Row],[SFS]]-Tabla15[[#This Row],[AFP]]-Tabla15[[#This Row],[sneto]]</f>
        <v>25</v>
      </c>
      <c r="Q804" s="33">
        <v>14088.5</v>
      </c>
      <c r="R804" s="56" t="str">
        <f>_xlfn.XLOOKUP(Tabla15[[#This Row],[cedula]],Tabla8[Numero Documento],Tabla8[Gen])</f>
        <v>M</v>
      </c>
      <c r="S804" s="56" t="str">
        <f>_xlfn.XLOOKUP(Tabla15[[#This Row],[cedula]],Tabla8[Numero Documento],Tabla8[Lugar Funciones Codigo])</f>
        <v>01.83.02.00.02</v>
      </c>
      <c r="T804">
        <v>617</v>
      </c>
    </row>
    <row r="805" spans="1:20" hidden="1">
      <c r="A805" s="56" t="s">
        <v>2522</v>
      </c>
      <c r="B805" s="56" t="s">
        <v>2199</v>
      </c>
      <c r="C805" s="56" t="s">
        <v>2556</v>
      </c>
      <c r="D805" s="56" t="str">
        <f>Tabla15[[#This Row],[cedula]]&amp;Tabla15[[#This Row],[prog]]&amp;LEFT(Tabla15[[#This Row],[TIPO]],3)</f>
        <v>0010776643813FIJ</v>
      </c>
      <c r="E805" s="56" t="str">
        <f>_xlfn.XLOOKUP(Tabla15[[#This Row],[cedula]],Tabla8[Numero Documento],Tabla8[Empleado])</f>
        <v>LUCIA HIRALDO</v>
      </c>
      <c r="F805" s="56" t="str">
        <f>_xlfn.XLOOKUP(Tabla15[[#This Row],[cedula]],Tabla8[Numero Documento],Tabla8[Cargo])</f>
        <v>CONSERJE</v>
      </c>
      <c r="G805" s="56" t="str">
        <f>_xlfn.XLOOKUP(Tabla15[[#This Row],[cedula]],Tabla8[Numero Documento],Tabla8[Lugar de Funciones])</f>
        <v>GRAN TEATRO DEL CIBAO</v>
      </c>
      <c r="H805" s="107" t="s">
        <v>11</v>
      </c>
      <c r="I805" s="78">
        <f>_xlfn.XLOOKUP(Tabla15[[#This Row],[cedula]],TCARRERA[CEDULA],TCARRERA[CATEGORIA DEL SERVIDOR],0)</f>
        <v>0</v>
      </c>
      <c r="J8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6" t="str">
        <f>IF(ISTEXT(Tabla15[[#This Row],[CARRERA]]),Tabla15[[#This Row],[CARRERA]],Tabla15[[#This Row],[STATUS_01]])</f>
        <v>ESTATUTO SIMPLIFICADO</v>
      </c>
      <c r="L805" s="72">
        <v>15000</v>
      </c>
      <c r="M805" s="73">
        <v>0</v>
      </c>
      <c r="N805" s="72">
        <v>456</v>
      </c>
      <c r="O805" s="72">
        <v>430.5</v>
      </c>
      <c r="P805" s="33">
        <f>Tabla15[[#This Row],[sbruto]]-Tabla15[[#This Row],[ISR]]-Tabla15[[#This Row],[SFS]]-Tabla15[[#This Row],[AFP]]-Tabla15[[#This Row],[sneto]]</f>
        <v>325</v>
      </c>
      <c r="Q805" s="33">
        <v>13788.5</v>
      </c>
      <c r="R805" s="56" t="str">
        <f>_xlfn.XLOOKUP(Tabla15[[#This Row],[cedula]],Tabla8[Numero Documento],Tabla8[Gen])</f>
        <v>F</v>
      </c>
      <c r="S805" s="56" t="str">
        <f>_xlfn.XLOOKUP(Tabla15[[#This Row],[cedula]],Tabla8[Numero Documento],Tabla8[Lugar Funciones Codigo])</f>
        <v>01.83.02.00.02</v>
      </c>
      <c r="T805">
        <v>651</v>
      </c>
    </row>
    <row r="806" spans="1:20" hidden="1">
      <c r="A806" s="56" t="s">
        <v>2522</v>
      </c>
      <c r="B806" s="56" t="s">
        <v>2200</v>
      </c>
      <c r="C806" s="56" t="s">
        <v>2556</v>
      </c>
      <c r="D806" s="56" t="str">
        <f>Tabla15[[#This Row],[cedula]]&amp;Tabla15[[#This Row],[prog]]&amp;LEFT(Tabla15[[#This Row],[TIPO]],3)</f>
        <v>0310202766513FIJ</v>
      </c>
      <c r="E806" s="56" t="str">
        <f>_xlfn.XLOOKUP(Tabla15[[#This Row],[cedula]],Tabla8[Numero Documento],Tabla8[Empleado])</f>
        <v>LUCIANO GRULLON DIAZ</v>
      </c>
      <c r="F806" s="56" t="str">
        <f>_xlfn.XLOOKUP(Tabla15[[#This Row],[cedula]],Tabla8[Numero Documento],Tabla8[Cargo])</f>
        <v>SEGURIDAD</v>
      </c>
      <c r="G806" s="56" t="str">
        <f>_xlfn.XLOOKUP(Tabla15[[#This Row],[cedula]],Tabla8[Numero Documento],Tabla8[Lugar de Funciones])</f>
        <v>GRAN TEATRO DEL CIBAO</v>
      </c>
      <c r="H806" s="107" t="s">
        <v>11</v>
      </c>
      <c r="I806" s="78">
        <f>_xlfn.XLOOKUP(Tabla15[[#This Row],[cedula]],TCARRERA[CEDULA],TCARRERA[CATEGORIA DEL SERVIDOR],0)</f>
        <v>0</v>
      </c>
      <c r="J8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6" t="str">
        <f>IF(ISTEXT(Tabla15[[#This Row],[CARRERA]]),Tabla15[[#This Row],[CARRERA]],Tabla15[[#This Row],[STATUS_01]])</f>
        <v>FIJO</v>
      </c>
      <c r="L806" s="72">
        <v>15000</v>
      </c>
      <c r="M806" s="76">
        <v>0</v>
      </c>
      <c r="N806" s="72">
        <v>456</v>
      </c>
      <c r="O806" s="72">
        <v>430.5</v>
      </c>
      <c r="P806" s="33">
        <f>Tabla15[[#This Row],[sbruto]]-Tabla15[[#This Row],[ISR]]-Tabla15[[#This Row],[SFS]]-Tabla15[[#This Row],[AFP]]-Tabla15[[#This Row],[sneto]]</f>
        <v>25</v>
      </c>
      <c r="Q806" s="33">
        <v>14088.5</v>
      </c>
      <c r="R806" s="56" t="str">
        <f>_xlfn.XLOOKUP(Tabla15[[#This Row],[cedula]],Tabla8[Numero Documento],Tabla8[Gen])</f>
        <v>M</v>
      </c>
      <c r="S806" s="56" t="str">
        <f>_xlfn.XLOOKUP(Tabla15[[#This Row],[cedula]],Tabla8[Numero Documento],Tabla8[Lugar Funciones Codigo])</f>
        <v>01.83.02.00.02</v>
      </c>
      <c r="T806">
        <v>653</v>
      </c>
    </row>
    <row r="807" spans="1:20" hidden="1">
      <c r="A807" s="56" t="s">
        <v>2524</v>
      </c>
      <c r="B807" s="56" t="s">
        <v>2205</v>
      </c>
      <c r="C807" s="56" t="s">
        <v>2552</v>
      </c>
      <c r="D807" s="56" t="str">
        <f>Tabla15[[#This Row],[cedula]]&amp;Tabla15[[#This Row],[prog]]&amp;LEFT(Tabla15[[#This Row],[TIPO]],3)</f>
        <v>0310200269201TRA</v>
      </c>
      <c r="E807" s="56" t="str">
        <f>_xlfn.XLOOKUP(Tabla15[[#This Row],[cedula]],Tabla8[Numero Documento],Tabla8[Empleado])</f>
        <v>MARIA ALTAGRACIA VASQUEZ DIAZ</v>
      </c>
      <c r="F807" s="56" t="str">
        <f>_xlfn.XLOOKUP(Tabla15[[#This Row],[cedula]],Tabla8[Numero Documento],Tabla8[Cargo])</f>
        <v>CONSERJE</v>
      </c>
      <c r="G807" s="56" t="str">
        <f>_xlfn.XLOOKUP(Tabla15[[#This Row],[cedula]],Tabla8[Numero Documento],Tabla8[Lugar de Funciones])</f>
        <v>GRAN TEATRO DEL CIBAO</v>
      </c>
      <c r="H807" s="107" t="s">
        <v>2519</v>
      </c>
      <c r="I807" s="78">
        <f>_xlfn.XLOOKUP(Tabla15[[#This Row],[cedula]],TCARRERA[CEDULA],TCARRERA[CATEGORIA DEL SERVIDOR],0)</f>
        <v>0</v>
      </c>
      <c r="J8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6" t="str">
        <f>IF(ISTEXT(Tabla15[[#This Row],[CARRERA]]),Tabla15[[#This Row],[CARRERA]],Tabla15[[#This Row],[STATUS_01]])</f>
        <v>ESTATUTO SIMPLIFICADO</v>
      </c>
      <c r="L807" s="72">
        <v>15000</v>
      </c>
      <c r="M807" s="76">
        <v>0</v>
      </c>
      <c r="N807" s="72">
        <v>456</v>
      </c>
      <c r="O807" s="72">
        <v>430.5</v>
      </c>
      <c r="P807" s="33">
        <f>Tabla15[[#This Row],[sbruto]]-Tabla15[[#This Row],[ISR]]-Tabla15[[#This Row],[SFS]]-Tabla15[[#This Row],[AFP]]-Tabla15[[#This Row],[sneto]]</f>
        <v>375</v>
      </c>
      <c r="Q807" s="33">
        <v>13738.5</v>
      </c>
      <c r="R807" s="56" t="str">
        <f>_xlfn.XLOOKUP(Tabla15[[#This Row],[cedula]],Tabla8[Numero Documento],Tabla8[Gen])</f>
        <v>F</v>
      </c>
      <c r="S807" s="56" t="str">
        <f>_xlfn.XLOOKUP(Tabla15[[#This Row],[cedula]],Tabla8[Numero Documento],Tabla8[Lugar Funciones Codigo])</f>
        <v>01.83.02.00.02</v>
      </c>
      <c r="T807">
        <v>1077</v>
      </c>
    </row>
    <row r="808" spans="1:20" hidden="1">
      <c r="A808" s="56" t="s">
        <v>2522</v>
      </c>
      <c r="B808" s="56" t="s">
        <v>2208</v>
      </c>
      <c r="C808" s="56" t="s">
        <v>2556</v>
      </c>
      <c r="D808" s="56" t="str">
        <f>Tabla15[[#This Row],[cedula]]&amp;Tabla15[[#This Row],[prog]]&amp;LEFT(Tabla15[[#This Row],[TIPO]],3)</f>
        <v>0390014561013FIJ</v>
      </c>
      <c r="E808" s="56" t="str">
        <f>_xlfn.XLOOKUP(Tabla15[[#This Row],[cedula]],Tabla8[Numero Documento],Tabla8[Empleado])</f>
        <v>MARTIN EVARISTO CABRERA GOMEZ</v>
      </c>
      <c r="F808" s="56" t="str">
        <f>_xlfn.XLOOKUP(Tabla15[[#This Row],[cedula]],Tabla8[Numero Documento],Tabla8[Cargo])</f>
        <v>CONSERJE</v>
      </c>
      <c r="G808" s="56" t="str">
        <f>_xlfn.XLOOKUP(Tabla15[[#This Row],[cedula]],Tabla8[Numero Documento],Tabla8[Lugar de Funciones])</f>
        <v>GRAN TEATRO DEL CIBAO</v>
      </c>
      <c r="H808" s="107" t="s">
        <v>11</v>
      </c>
      <c r="I808" s="78">
        <f>_xlfn.XLOOKUP(Tabla15[[#This Row],[cedula]],TCARRERA[CEDULA],TCARRERA[CATEGORIA DEL SERVIDOR],0)</f>
        <v>0</v>
      </c>
      <c r="J8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6" t="str">
        <f>IF(ISTEXT(Tabla15[[#This Row],[CARRERA]]),Tabla15[[#This Row],[CARRERA]],Tabla15[[#This Row],[STATUS_01]])</f>
        <v>ESTATUTO SIMPLIFICADO</v>
      </c>
      <c r="L808" s="72">
        <v>15000</v>
      </c>
      <c r="M808" s="75">
        <v>0</v>
      </c>
      <c r="N808" s="72">
        <v>456</v>
      </c>
      <c r="O808" s="72">
        <v>430.5</v>
      </c>
      <c r="P808" s="33">
        <f>Tabla15[[#This Row],[sbruto]]-Tabla15[[#This Row],[ISR]]-Tabla15[[#This Row],[SFS]]-Tabla15[[#This Row],[AFP]]-Tabla15[[#This Row],[sneto]]</f>
        <v>325</v>
      </c>
      <c r="Q808" s="33">
        <v>13788.5</v>
      </c>
      <c r="R808" s="56" t="str">
        <f>_xlfn.XLOOKUP(Tabla15[[#This Row],[cedula]],Tabla8[Numero Documento],Tabla8[Gen])</f>
        <v>M</v>
      </c>
      <c r="S808" s="56" t="str">
        <f>_xlfn.XLOOKUP(Tabla15[[#This Row],[cedula]],Tabla8[Numero Documento],Tabla8[Lugar Funciones Codigo])</f>
        <v>01.83.02.00.02</v>
      </c>
      <c r="T808">
        <v>672</v>
      </c>
    </row>
    <row r="809" spans="1:20" hidden="1">
      <c r="A809" s="56" t="s">
        <v>2524</v>
      </c>
      <c r="B809" s="56" t="s">
        <v>2396</v>
      </c>
      <c r="C809" s="56" t="s">
        <v>2552</v>
      </c>
      <c r="D809" s="56" t="str">
        <f>Tabla15[[#This Row],[cedula]]&amp;Tabla15[[#This Row],[prog]]&amp;LEFT(Tabla15[[#This Row],[TIPO]],3)</f>
        <v>0310015717501TRA</v>
      </c>
      <c r="E809" s="56" t="str">
        <f>_xlfn.XLOOKUP(Tabla15[[#This Row],[cedula]],Tabla8[Numero Documento],Tabla8[Empleado])</f>
        <v>OLGA ALTAGRACIA BALBUENA REYES</v>
      </c>
      <c r="F809" s="56" t="str">
        <f>_xlfn.XLOOKUP(Tabla15[[#This Row],[cedula]],Tabla8[Numero Documento],Tabla8[Cargo])</f>
        <v>CONSERJE</v>
      </c>
      <c r="G809" s="56" t="str">
        <f>_xlfn.XLOOKUP(Tabla15[[#This Row],[cedula]],Tabla8[Numero Documento],Tabla8[Lugar de Funciones])</f>
        <v>GRAN TEATRO DEL CIBAO</v>
      </c>
      <c r="H809" s="107" t="s">
        <v>2519</v>
      </c>
      <c r="I809" s="78">
        <f>_xlfn.XLOOKUP(Tabla15[[#This Row],[cedula]],TCARRERA[CEDULA],TCARRERA[CATEGORIA DEL SERVIDOR],0)</f>
        <v>0</v>
      </c>
      <c r="J8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6" t="str">
        <f>IF(ISTEXT(Tabla15[[#This Row],[CARRERA]]),Tabla15[[#This Row],[CARRERA]],Tabla15[[#This Row],[STATUS_01]])</f>
        <v>ESTATUTO SIMPLIFICADO</v>
      </c>
      <c r="L809" s="72">
        <v>15000</v>
      </c>
      <c r="M809" s="76">
        <v>0</v>
      </c>
      <c r="N809" s="72">
        <v>456</v>
      </c>
      <c r="O809" s="72">
        <v>430.5</v>
      </c>
      <c r="P809" s="33">
        <f>Tabla15[[#This Row],[sbruto]]-Tabla15[[#This Row],[ISR]]-Tabla15[[#This Row],[SFS]]-Tabla15[[#This Row],[AFP]]-Tabla15[[#This Row],[sneto]]</f>
        <v>25</v>
      </c>
      <c r="Q809" s="33">
        <v>14088.5</v>
      </c>
      <c r="R809" s="56" t="str">
        <f>_xlfn.XLOOKUP(Tabla15[[#This Row],[cedula]],Tabla8[Numero Documento],Tabla8[Gen])</f>
        <v>F</v>
      </c>
      <c r="S809" s="56" t="str">
        <f>_xlfn.XLOOKUP(Tabla15[[#This Row],[cedula]],Tabla8[Numero Documento],Tabla8[Lugar Funciones Codigo])</f>
        <v>01.83.02.00.02</v>
      </c>
      <c r="T809">
        <v>1080</v>
      </c>
    </row>
    <row r="810" spans="1:20" hidden="1">
      <c r="A810" s="56" t="s">
        <v>2524</v>
      </c>
      <c r="B810" s="56" t="s">
        <v>2219</v>
      </c>
      <c r="C810" s="56" t="s">
        <v>2552</v>
      </c>
      <c r="D810" s="56" t="str">
        <f>Tabla15[[#This Row],[cedula]]&amp;Tabla15[[#This Row],[prog]]&amp;LEFT(Tabla15[[#This Row],[TIPO]],3)</f>
        <v>0310163067501TRA</v>
      </c>
      <c r="E810" s="56" t="str">
        <f>_xlfn.XLOOKUP(Tabla15[[#This Row],[cedula]],Tabla8[Numero Documento],Tabla8[Empleado])</f>
        <v>RAFAEL ANTONIO LANTIGUA DE LEON</v>
      </c>
      <c r="F810" s="56" t="str">
        <f>_xlfn.XLOOKUP(Tabla15[[#This Row],[cedula]],Tabla8[Numero Documento],Tabla8[Cargo])</f>
        <v>JARDINERO (A)</v>
      </c>
      <c r="G810" s="56" t="str">
        <f>_xlfn.XLOOKUP(Tabla15[[#This Row],[cedula]],Tabla8[Numero Documento],Tabla8[Lugar de Funciones])</f>
        <v>GRAN TEATRO DEL CIBAO</v>
      </c>
      <c r="H810" s="107" t="s">
        <v>2519</v>
      </c>
      <c r="I810" s="78">
        <f>_xlfn.XLOOKUP(Tabla15[[#This Row],[cedula]],TCARRERA[CEDULA],TCARRERA[CATEGORIA DEL SERVIDOR],0)</f>
        <v>0</v>
      </c>
      <c r="J8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6" t="str">
        <f>IF(ISTEXT(Tabla15[[#This Row],[CARRERA]]),Tabla15[[#This Row],[CARRERA]],Tabla15[[#This Row],[STATUS_01]])</f>
        <v>ESTATUTO SIMPLIFICADO</v>
      </c>
      <c r="L810" s="72">
        <v>15000</v>
      </c>
      <c r="M810" s="76">
        <v>0</v>
      </c>
      <c r="N810" s="75">
        <v>456</v>
      </c>
      <c r="O810" s="75">
        <v>430.5</v>
      </c>
      <c r="P810" s="33">
        <f>Tabla15[[#This Row],[sbruto]]-Tabla15[[#This Row],[ISR]]-Tabla15[[#This Row],[SFS]]-Tabla15[[#This Row],[AFP]]-Tabla15[[#This Row],[sneto]]</f>
        <v>425</v>
      </c>
      <c r="Q810" s="33">
        <v>13688.5</v>
      </c>
      <c r="R810" s="56" t="str">
        <f>_xlfn.XLOOKUP(Tabla15[[#This Row],[cedula]],Tabla8[Numero Documento],Tabla8[Gen])</f>
        <v>M</v>
      </c>
      <c r="S810" s="56" t="str">
        <f>_xlfn.XLOOKUP(Tabla15[[#This Row],[cedula]],Tabla8[Numero Documento],Tabla8[Lugar Funciones Codigo])</f>
        <v>01.83.02.00.02</v>
      </c>
      <c r="T810">
        <v>1084</v>
      </c>
    </row>
    <row r="811" spans="1:20" hidden="1">
      <c r="A811" s="56" t="s">
        <v>2522</v>
      </c>
      <c r="B811" s="56" t="s">
        <v>2235</v>
      </c>
      <c r="C811" s="56" t="s">
        <v>2556</v>
      </c>
      <c r="D811" s="56" t="str">
        <f>Tabla15[[#This Row],[cedula]]&amp;Tabla15[[#This Row],[prog]]&amp;LEFT(Tabla15[[#This Row],[TIPO]],3)</f>
        <v>0310042125813FIJ</v>
      </c>
      <c r="E811" s="56" t="str">
        <f>_xlfn.XLOOKUP(Tabla15[[#This Row],[cedula]],Tabla8[Numero Documento],Tabla8[Empleado])</f>
        <v>SIXTO RAFAEL GUTIERREZ GARCIA</v>
      </c>
      <c r="F811" s="56" t="str">
        <f>_xlfn.XLOOKUP(Tabla15[[#This Row],[cedula]],Tabla8[Numero Documento],Tabla8[Cargo])</f>
        <v>TRAMOYA</v>
      </c>
      <c r="G811" s="56" t="str">
        <f>_xlfn.XLOOKUP(Tabla15[[#This Row],[cedula]],Tabla8[Numero Documento],Tabla8[Lugar de Funciones])</f>
        <v>GRAN TEATRO DEL CIBAO</v>
      </c>
      <c r="H811" s="107" t="s">
        <v>11</v>
      </c>
      <c r="I811" s="78">
        <f>_xlfn.XLOOKUP(Tabla15[[#This Row],[cedula]],TCARRERA[CEDULA],TCARRERA[CATEGORIA DEL SERVIDOR],0)</f>
        <v>0</v>
      </c>
      <c r="J8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6" t="str">
        <f>IF(ISTEXT(Tabla15[[#This Row],[CARRERA]]),Tabla15[[#This Row],[CARRERA]],Tabla15[[#This Row],[STATUS_01]])</f>
        <v>FIJO</v>
      </c>
      <c r="L811" s="72">
        <v>15000</v>
      </c>
      <c r="M811" s="73">
        <v>0</v>
      </c>
      <c r="N811" s="72">
        <v>456</v>
      </c>
      <c r="O811" s="72">
        <v>430.5</v>
      </c>
      <c r="P811" s="33">
        <f>Tabla15[[#This Row],[sbruto]]-Tabla15[[#This Row],[ISR]]-Tabla15[[#This Row],[SFS]]-Tabla15[[#This Row],[AFP]]-Tabla15[[#This Row],[sneto]]</f>
        <v>25</v>
      </c>
      <c r="Q811" s="33">
        <v>14088.5</v>
      </c>
      <c r="R811" s="56" t="str">
        <f>_xlfn.XLOOKUP(Tabla15[[#This Row],[cedula]],Tabla8[Numero Documento],Tabla8[Gen])</f>
        <v>M</v>
      </c>
      <c r="S811" s="56" t="str">
        <f>_xlfn.XLOOKUP(Tabla15[[#This Row],[cedula]],Tabla8[Numero Documento],Tabla8[Lugar Funciones Codigo])</f>
        <v>01.83.02.00.02</v>
      </c>
      <c r="T811">
        <v>725</v>
      </c>
    </row>
    <row r="812" spans="1:20" hidden="1">
      <c r="A812" s="56" t="s">
        <v>2522</v>
      </c>
      <c r="B812" s="56" t="s">
        <v>2241</v>
      </c>
      <c r="C812" s="56" t="s">
        <v>2556</v>
      </c>
      <c r="D812" s="56" t="str">
        <f>Tabla15[[#This Row],[cedula]]&amp;Tabla15[[#This Row],[prog]]&amp;LEFT(Tabla15[[#This Row],[TIPO]],3)</f>
        <v>0310103293013FIJ</v>
      </c>
      <c r="E812" s="56" t="str">
        <f>_xlfn.XLOOKUP(Tabla15[[#This Row],[cedula]],Tabla8[Numero Documento],Tabla8[Empleado])</f>
        <v>VICTOR DIONICIO ACEVEDO</v>
      </c>
      <c r="F812" s="56" t="str">
        <f>_xlfn.XLOOKUP(Tabla15[[#This Row],[cedula]],Tabla8[Numero Documento],Tabla8[Cargo])</f>
        <v>SEGURIDAD</v>
      </c>
      <c r="G812" s="56" t="str">
        <f>_xlfn.XLOOKUP(Tabla15[[#This Row],[cedula]],Tabla8[Numero Documento],Tabla8[Lugar de Funciones])</f>
        <v>GRAN TEATRO DEL CIBAO</v>
      </c>
      <c r="H812" s="107" t="s">
        <v>11</v>
      </c>
      <c r="I812" s="78">
        <f>_xlfn.XLOOKUP(Tabla15[[#This Row],[cedula]],TCARRERA[CEDULA],TCARRERA[CATEGORIA DEL SERVIDOR],0)</f>
        <v>0</v>
      </c>
      <c r="J8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6" t="str">
        <f>IF(ISTEXT(Tabla15[[#This Row],[CARRERA]]),Tabla15[[#This Row],[CARRERA]],Tabla15[[#This Row],[STATUS_01]])</f>
        <v>FIJO</v>
      </c>
      <c r="L812" s="72">
        <v>15000</v>
      </c>
      <c r="M812" s="75">
        <v>0</v>
      </c>
      <c r="N812" s="72">
        <v>456</v>
      </c>
      <c r="O812" s="72">
        <v>430.5</v>
      </c>
      <c r="P812" s="33">
        <f>Tabla15[[#This Row],[sbruto]]-Tabla15[[#This Row],[ISR]]-Tabla15[[#This Row],[SFS]]-Tabla15[[#This Row],[AFP]]-Tabla15[[#This Row],[sneto]]</f>
        <v>25</v>
      </c>
      <c r="Q812" s="33">
        <v>14088.5</v>
      </c>
      <c r="R812" s="56" t="str">
        <f>_xlfn.XLOOKUP(Tabla15[[#This Row],[cedula]],Tabla8[Numero Documento],Tabla8[Gen])</f>
        <v>M</v>
      </c>
      <c r="S812" s="56" t="str">
        <f>_xlfn.XLOOKUP(Tabla15[[#This Row],[cedula]],Tabla8[Numero Documento],Tabla8[Lugar Funciones Codigo])</f>
        <v>01.83.02.00.02</v>
      </c>
      <c r="T812">
        <v>734</v>
      </c>
    </row>
    <row r="813" spans="1:20" hidden="1">
      <c r="A813" s="56" t="s">
        <v>2522</v>
      </c>
      <c r="B813" s="56" t="s">
        <v>2250</v>
      </c>
      <c r="C813" s="56" t="s">
        <v>2556</v>
      </c>
      <c r="D813" s="56" t="str">
        <f>Tabla15[[#This Row],[cedula]]&amp;Tabla15[[#This Row],[prog]]&amp;LEFT(Tabla15[[#This Row],[TIPO]],3)</f>
        <v>0310014144313FIJ</v>
      </c>
      <c r="E813" s="56" t="str">
        <f>_xlfn.XLOOKUP(Tabla15[[#This Row],[cedula]],Tabla8[Numero Documento],Tabla8[Empleado])</f>
        <v>WILLIAM TORIBIO</v>
      </c>
      <c r="F813" s="56" t="str">
        <f>_xlfn.XLOOKUP(Tabla15[[#This Row],[cedula]],Tabla8[Numero Documento],Tabla8[Cargo])</f>
        <v>TRAMOYISTA</v>
      </c>
      <c r="G813" s="56" t="str">
        <f>_xlfn.XLOOKUP(Tabla15[[#This Row],[cedula]],Tabla8[Numero Documento],Tabla8[Lugar de Funciones])</f>
        <v>GRAN TEATRO DEL CIBAO</v>
      </c>
      <c r="H813" s="107" t="s">
        <v>11</v>
      </c>
      <c r="I813" s="78">
        <f>_xlfn.XLOOKUP(Tabla15[[#This Row],[cedula]],TCARRERA[CEDULA],TCARRERA[CATEGORIA DEL SERVIDOR],0)</f>
        <v>0</v>
      </c>
      <c r="J8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6" t="str">
        <f>IF(ISTEXT(Tabla15[[#This Row],[CARRERA]]),Tabla15[[#This Row],[CARRERA]],Tabla15[[#This Row],[STATUS_01]])</f>
        <v>ESTATUTO SIMPLIFICADO</v>
      </c>
      <c r="L813" s="72">
        <v>15000</v>
      </c>
      <c r="M813" s="75">
        <v>0</v>
      </c>
      <c r="N813" s="72">
        <v>456</v>
      </c>
      <c r="O813" s="72">
        <v>430.5</v>
      </c>
      <c r="P813" s="33">
        <f>Tabla15[[#This Row],[sbruto]]-Tabla15[[#This Row],[ISR]]-Tabla15[[#This Row],[SFS]]-Tabla15[[#This Row],[AFP]]-Tabla15[[#This Row],[sneto]]</f>
        <v>325</v>
      </c>
      <c r="Q813" s="33">
        <v>13788.5</v>
      </c>
      <c r="R813" s="56" t="str">
        <f>_xlfn.XLOOKUP(Tabla15[[#This Row],[cedula]],Tabla8[Numero Documento],Tabla8[Gen])</f>
        <v>M</v>
      </c>
      <c r="S813" s="56" t="str">
        <f>_xlfn.XLOOKUP(Tabla15[[#This Row],[cedula]],Tabla8[Numero Documento],Tabla8[Lugar Funciones Codigo])</f>
        <v>01.83.02.00.02</v>
      </c>
      <c r="T813">
        <v>745</v>
      </c>
    </row>
    <row r="814" spans="1:20" hidden="1">
      <c r="A814" s="56" t="s">
        <v>2522</v>
      </c>
      <c r="B814" s="56" t="s">
        <v>2252</v>
      </c>
      <c r="C814" s="56" t="s">
        <v>2556</v>
      </c>
      <c r="D814" s="56" t="str">
        <f>Tabla15[[#This Row],[cedula]]&amp;Tabla15[[#This Row],[prog]]&amp;LEFT(Tabla15[[#This Row],[TIPO]],3)</f>
        <v>0310548028313FIJ</v>
      </c>
      <c r="E814" s="56" t="str">
        <f>_xlfn.XLOOKUP(Tabla15[[#This Row],[cedula]],Tabla8[Numero Documento],Tabla8[Empleado])</f>
        <v>WILMER DOMINGO TAVAREZ ROSARIO</v>
      </c>
      <c r="F814" s="56" t="str">
        <f>_xlfn.XLOOKUP(Tabla15[[#This Row],[cedula]],Tabla8[Numero Documento],Tabla8[Cargo])</f>
        <v>MENSAJERO</v>
      </c>
      <c r="G814" s="56" t="str">
        <f>_xlfn.XLOOKUP(Tabla15[[#This Row],[cedula]],Tabla8[Numero Documento],Tabla8[Lugar de Funciones])</f>
        <v>GRAN TEATRO DEL CIBAO</v>
      </c>
      <c r="H814" s="107" t="s">
        <v>11</v>
      </c>
      <c r="I814" s="78">
        <f>_xlfn.XLOOKUP(Tabla15[[#This Row],[cedula]],TCARRERA[CEDULA],TCARRERA[CATEGORIA DEL SERVIDOR],0)</f>
        <v>0</v>
      </c>
      <c r="J8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6" t="str">
        <f>IF(ISTEXT(Tabla15[[#This Row],[CARRERA]]),Tabla15[[#This Row],[CARRERA]],Tabla15[[#This Row],[STATUS_01]])</f>
        <v>FIJO</v>
      </c>
      <c r="L814" s="72">
        <v>15000</v>
      </c>
      <c r="M814" s="76">
        <v>0</v>
      </c>
      <c r="N814" s="72">
        <v>456</v>
      </c>
      <c r="O814" s="72">
        <v>430.5</v>
      </c>
      <c r="P814" s="33">
        <f>Tabla15[[#This Row],[sbruto]]-Tabla15[[#This Row],[ISR]]-Tabla15[[#This Row],[SFS]]-Tabla15[[#This Row],[AFP]]-Tabla15[[#This Row],[sneto]]</f>
        <v>1602.4500000000007</v>
      </c>
      <c r="Q814" s="33">
        <v>12511.05</v>
      </c>
      <c r="R814" s="56" t="str">
        <f>_xlfn.XLOOKUP(Tabla15[[#This Row],[cedula]],Tabla8[Numero Documento],Tabla8[Gen])</f>
        <v>M</v>
      </c>
      <c r="S814" s="56" t="str">
        <f>_xlfn.XLOOKUP(Tabla15[[#This Row],[cedula]],Tabla8[Numero Documento],Tabla8[Lugar Funciones Codigo])</f>
        <v>01.83.02.00.02</v>
      </c>
      <c r="T814">
        <v>747</v>
      </c>
    </row>
    <row r="815" spans="1:20" hidden="1">
      <c r="A815" s="56" t="s">
        <v>2522</v>
      </c>
      <c r="B815" s="56" t="s">
        <v>1302</v>
      </c>
      <c r="C815" s="56" t="s">
        <v>2556</v>
      </c>
      <c r="D815" s="56" t="str">
        <f>Tabla15[[#This Row],[cedula]]&amp;Tabla15[[#This Row],[prog]]&amp;LEFT(Tabla15[[#This Row],[TIPO]],3)</f>
        <v>0310096559313FIJ</v>
      </c>
      <c r="E815" s="56" t="str">
        <f>_xlfn.XLOOKUP(Tabla15[[#This Row],[cedula]],Tabla8[Numero Documento],Tabla8[Empleado])</f>
        <v>APOLONIA DEL CARMEN TAVERAS TAVERAS</v>
      </c>
      <c r="F815" s="56" t="str">
        <f>_xlfn.XLOOKUP(Tabla15[[#This Row],[cedula]],Tabla8[Numero Documento],Tabla8[Cargo])</f>
        <v>ENC. COBROS</v>
      </c>
      <c r="G815" s="56" t="str">
        <f>_xlfn.XLOOKUP(Tabla15[[#This Row],[cedula]],Tabla8[Numero Documento],Tabla8[Lugar de Funciones])</f>
        <v>GRAN TEATRO DEL CIBAO</v>
      </c>
      <c r="H815" s="107" t="s">
        <v>11</v>
      </c>
      <c r="I815" s="78" t="str">
        <f>_xlfn.XLOOKUP(Tabla15[[#This Row],[cedula]],TCARRERA[CEDULA],TCARRERA[CATEGORIA DEL SERVIDOR],0)</f>
        <v>CARRERA ADMINISTRATIVA</v>
      </c>
      <c r="J8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6" t="str">
        <f>IF(ISTEXT(Tabla15[[#This Row],[CARRERA]]),Tabla15[[#This Row],[CARRERA]],Tabla15[[#This Row],[STATUS_01]])</f>
        <v>CARRERA ADMINISTRATIVA</v>
      </c>
      <c r="L815" s="72">
        <v>14800.5</v>
      </c>
      <c r="M815" s="75">
        <v>0</v>
      </c>
      <c r="N815" s="72">
        <v>449.94</v>
      </c>
      <c r="O815" s="72">
        <v>424.77</v>
      </c>
      <c r="P815" s="33">
        <f>Tabla15[[#This Row],[sbruto]]-Tabla15[[#This Row],[ISR]]-Tabla15[[#This Row],[SFS]]-Tabla15[[#This Row],[AFP]]-Tabla15[[#This Row],[sneto]]</f>
        <v>324.99999999999818</v>
      </c>
      <c r="Q815" s="33">
        <v>13600.79</v>
      </c>
      <c r="R815" s="56" t="str">
        <f>_xlfn.XLOOKUP(Tabla15[[#This Row],[cedula]],Tabla8[Numero Documento],Tabla8[Gen])</f>
        <v>F</v>
      </c>
      <c r="S815" s="56" t="str">
        <f>_xlfn.XLOOKUP(Tabla15[[#This Row],[cedula]],Tabla8[Numero Documento],Tabla8[Lugar Funciones Codigo])</f>
        <v>01.83.02.00.02</v>
      </c>
      <c r="T815">
        <v>508</v>
      </c>
    </row>
    <row r="816" spans="1:20" hidden="1">
      <c r="A816" s="56" t="s">
        <v>2522</v>
      </c>
      <c r="B816" s="56" t="s">
        <v>2111</v>
      </c>
      <c r="C816" s="56" t="s">
        <v>2556</v>
      </c>
      <c r="D816" s="56" t="str">
        <f>Tabla15[[#This Row],[cedula]]&amp;Tabla15[[#This Row],[prog]]&amp;LEFT(Tabla15[[#This Row],[TIPO]],3)</f>
        <v>0310003574413FIJ</v>
      </c>
      <c r="E816" s="56" t="str">
        <f>_xlfn.XLOOKUP(Tabla15[[#This Row],[cedula]],Tabla8[Numero Documento],Tabla8[Empleado])</f>
        <v>DAGOBERTO LUNA RODRIGUEZ</v>
      </c>
      <c r="F816" s="56" t="str">
        <f>_xlfn.XLOOKUP(Tabla15[[#This Row],[cedula]],Tabla8[Numero Documento],Tabla8[Cargo])</f>
        <v>ELECTRICISTA</v>
      </c>
      <c r="G816" s="56" t="str">
        <f>_xlfn.XLOOKUP(Tabla15[[#This Row],[cedula]],Tabla8[Numero Documento],Tabla8[Lugar de Funciones])</f>
        <v>GRAN TEATRO DEL CIBAO</v>
      </c>
      <c r="H816" s="107" t="s">
        <v>11</v>
      </c>
      <c r="I816" s="78">
        <f>_xlfn.XLOOKUP(Tabla15[[#This Row],[cedula]],TCARRERA[CEDULA],TCARRERA[CATEGORIA DEL SERVIDOR],0)</f>
        <v>0</v>
      </c>
      <c r="J8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6" t="str">
        <f>IF(ISTEXT(Tabla15[[#This Row],[CARRERA]]),Tabla15[[#This Row],[CARRERA]],Tabla15[[#This Row],[STATUS_01]])</f>
        <v>ESTATUTO SIMPLIFICADO</v>
      </c>
      <c r="L816" s="72">
        <v>11758.18</v>
      </c>
      <c r="M816" s="72">
        <v>0</v>
      </c>
      <c r="N816" s="72">
        <v>357.45</v>
      </c>
      <c r="O816" s="72">
        <v>337.46</v>
      </c>
      <c r="P816" s="33">
        <f>Tabla15[[#This Row],[sbruto]]-Tabla15[[#This Row],[ISR]]-Tabla15[[#This Row],[SFS]]-Tabla15[[#This Row],[AFP]]-Tabla15[[#This Row],[sneto]]</f>
        <v>325</v>
      </c>
      <c r="Q816" s="33">
        <v>10738.27</v>
      </c>
      <c r="R816" s="56" t="str">
        <f>_xlfn.XLOOKUP(Tabla15[[#This Row],[cedula]],Tabla8[Numero Documento],Tabla8[Gen])</f>
        <v>M</v>
      </c>
      <c r="S816" s="56" t="str">
        <f>_xlfn.XLOOKUP(Tabla15[[#This Row],[cedula]],Tabla8[Numero Documento],Tabla8[Lugar Funciones Codigo])</f>
        <v>01.83.02.00.02</v>
      </c>
      <c r="T816">
        <v>532</v>
      </c>
    </row>
    <row r="817" spans="1:20" hidden="1">
      <c r="A817" s="56" t="s">
        <v>2522</v>
      </c>
      <c r="B817" s="56" t="s">
        <v>2170</v>
      </c>
      <c r="C817" s="56" t="s">
        <v>2556</v>
      </c>
      <c r="D817" s="56" t="str">
        <f>Tabla15[[#This Row],[cedula]]&amp;Tabla15[[#This Row],[prog]]&amp;LEFT(Tabla15[[#This Row],[TIPO]],3)</f>
        <v>0310275107413FIJ</v>
      </c>
      <c r="E817" s="56" t="str">
        <f>_xlfn.XLOOKUP(Tabla15[[#This Row],[cedula]],Tabla8[Numero Documento],Tabla8[Empleado])</f>
        <v>JOSE FEDERICO INFANTE PARRA</v>
      </c>
      <c r="F817" s="56" t="str">
        <f>_xlfn.XLOOKUP(Tabla15[[#This Row],[cedula]],Tabla8[Numero Documento],Tabla8[Cargo])</f>
        <v>ELECTRICISTA</v>
      </c>
      <c r="G817" s="56" t="str">
        <f>_xlfn.XLOOKUP(Tabla15[[#This Row],[cedula]],Tabla8[Numero Documento],Tabla8[Lugar de Funciones])</f>
        <v>GRAN TEATRO DEL CIBAO</v>
      </c>
      <c r="H817" s="107" t="s">
        <v>11</v>
      </c>
      <c r="I817" s="78">
        <f>_xlfn.XLOOKUP(Tabla15[[#This Row],[cedula]],TCARRERA[CEDULA],TCARRERA[CATEGORIA DEL SERVIDOR],0)</f>
        <v>0</v>
      </c>
      <c r="J8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6" t="str">
        <f>IF(ISTEXT(Tabla15[[#This Row],[CARRERA]]),Tabla15[[#This Row],[CARRERA]],Tabla15[[#This Row],[STATUS_01]])</f>
        <v>ESTATUTO SIMPLIFICADO</v>
      </c>
      <c r="L817" s="72">
        <v>11758.18</v>
      </c>
      <c r="M817" s="76">
        <v>0</v>
      </c>
      <c r="N817" s="72">
        <v>357.45</v>
      </c>
      <c r="O817" s="72">
        <v>337.46</v>
      </c>
      <c r="P817" s="33">
        <f>Tabla15[[#This Row],[sbruto]]-Tabla15[[#This Row],[ISR]]-Tabla15[[#This Row],[SFS]]-Tabla15[[#This Row],[AFP]]-Tabla15[[#This Row],[sneto]]</f>
        <v>1025</v>
      </c>
      <c r="Q817" s="33">
        <v>10038.27</v>
      </c>
      <c r="R817" s="56" t="str">
        <f>_xlfn.XLOOKUP(Tabla15[[#This Row],[cedula]],Tabla8[Numero Documento],Tabla8[Gen])</f>
        <v>M</v>
      </c>
      <c r="S817" s="56" t="str">
        <f>_xlfn.XLOOKUP(Tabla15[[#This Row],[cedula]],Tabla8[Numero Documento],Tabla8[Lugar Funciones Codigo])</f>
        <v>01.83.02.00.02</v>
      </c>
      <c r="T817">
        <v>613</v>
      </c>
    </row>
    <row r="818" spans="1:20" hidden="1">
      <c r="A818" s="56" t="s">
        <v>2522</v>
      </c>
      <c r="B818" s="56" t="s">
        <v>2095</v>
      </c>
      <c r="C818" s="56" t="s">
        <v>2556</v>
      </c>
      <c r="D818" s="56" t="str">
        <f>Tabla15[[#This Row],[cedula]]&amp;Tabla15[[#This Row],[prog]]&amp;LEFT(Tabla15[[#This Row],[TIPO]],3)</f>
        <v>0310048190613FIJ</v>
      </c>
      <c r="E818" s="56" t="str">
        <f>_xlfn.XLOOKUP(Tabla15[[#This Row],[cedula]],Tabla8[Numero Documento],Tabla8[Empleado])</f>
        <v>ARMANDO ANDRES TORIBIO ABREU</v>
      </c>
      <c r="F818" s="56" t="str">
        <f>_xlfn.XLOOKUP(Tabla15[[#This Row],[cedula]],Tabla8[Numero Documento],Tabla8[Cargo])</f>
        <v>CHOFER I</v>
      </c>
      <c r="G818" s="56" t="str">
        <f>_xlfn.XLOOKUP(Tabla15[[#This Row],[cedula]],Tabla8[Numero Documento],Tabla8[Lugar de Funciones])</f>
        <v>GRAN TEATRO DEL CIBAO</v>
      </c>
      <c r="H818" s="107" t="s">
        <v>11</v>
      </c>
      <c r="I818" s="78">
        <f>_xlfn.XLOOKUP(Tabla15[[#This Row],[cedula]],TCARRERA[CEDULA],TCARRERA[CATEGORIA DEL SERVIDOR],0)</f>
        <v>0</v>
      </c>
      <c r="J8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6" t="str">
        <f>IF(ISTEXT(Tabla15[[#This Row],[CARRERA]]),Tabla15[[#This Row],[CARRERA]],Tabla15[[#This Row],[STATUS_01]])</f>
        <v>ESTATUTO SIMPLIFICADO</v>
      </c>
      <c r="L818" s="72">
        <v>10000</v>
      </c>
      <c r="M818" s="72">
        <v>0</v>
      </c>
      <c r="N818" s="72">
        <v>304</v>
      </c>
      <c r="O818" s="72">
        <v>287</v>
      </c>
      <c r="P818" s="33">
        <f>Tabla15[[#This Row],[sbruto]]-Tabla15[[#This Row],[ISR]]-Tabla15[[#This Row],[SFS]]-Tabla15[[#This Row],[AFP]]-Tabla15[[#This Row],[sneto]]</f>
        <v>325</v>
      </c>
      <c r="Q818" s="33">
        <v>9084</v>
      </c>
      <c r="R818" s="56" t="str">
        <f>_xlfn.XLOOKUP(Tabla15[[#This Row],[cedula]],Tabla8[Numero Documento],Tabla8[Gen])</f>
        <v>M</v>
      </c>
      <c r="S818" s="56" t="str">
        <f>_xlfn.XLOOKUP(Tabla15[[#This Row],[cedula]],Tabla8[Numero Documento],Tabla8[Lugar Funciones Codigo])</f>
        <v>01.83.02.00.02</v>
      </c>
      <c r="T818">
        <v>510</v>
      </c>
    </row>
    <row r="819" spans="1:20" hidden="1">
      <c r="A819" s="56" t="s">
        <v>2522</v>
      </c>
      <c r="B819" s="56" t="s">
        <v>2100</v>
      </c>
      <c r="C819" s="56" t="s">
        <v>2556</v>
      </c>
      <c r="D819" s="56" t="str">
        <f>Tabla15[[#This Row],[cedula]]&amp;Tabla15[[#This Row],[prog]]&amp;LEFT(Tabla15[[#This Row],[TIPO]],3)</f>
        <v>0310492200413FIJ</v>
      </c>
      <c r="E819" s="56" t="str">
        <f>_xlfn.XLOOKUP(Tabla15[[#This Row],[cedula]],Tabla8[Numero Documento],Tabla8[Empleado])</f>
        <v>BRENDA ALTAGRACIA RAMOS</v>
      </c>
      <c r="F819" s="56" t="str">
        <f>_xlfn.XLOOKUP(Tabla15[[#This Row],[cedula]],Tabla8[Numero Documento],Tabla8[Cargo])</f>
        <v>CONSERJE</v>
      </c>
      <c r="G819" s="56" t="str">
        <f>_xlfn.XLOOKUP(Tabla15[[#This Row],[cedula]],Tabla8[Numero Documento],Tabla8[Lugar de Funciones])</f>
        <v>GRAN TEATRO DEL CIBAO</v>
      </c>
      <c r="H819" s="107" t="s">
        <v>11</v>
      </c>
      <c r="I819" s="78">
        <f>_xlfn.XLOOKUP(Tabla15[[#This Row],[cedula]],TCARRERA[CEDULA],TCARRERA[CATEGORIA DEL SERVIDOR],0)</f>
        <v>0</v>
      </c>
      <c r="J8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6" t="str">
        <f>IF(ISTEXT(Tabla15[[#This Row],[CARRERA]]),Tabla15[[#This Row],[CARRERA]],Tabla15[[#This Row],[STATUS_01]])</f>
        <v>ESTATUTO SIMPLIFICADO</v>
      </c>
      <c r="L819" s="72">
        <v>10000</v>
      </c>
      <c r="M819" s="76">
        <v>0</v>
      </c>
      <c r="N819" s="75">
        <v>304</v>
      </c>
      <c r="O819" s="75">
        <v>287</v>
      </c>
      <c r="P819" s="33">
        <f>Tabla15[[#This Row],[sbruto]]-Tabla15[[#This Row],[ISR]]-Tabla15[[#This Row],[SFS]]-Tabla15[[#This Row],[AFP]]-Tabla15[[#This Row],[sneto]]</f>
        <v>25</v>
      </c>
      <c r="Q819" s="33">
        <v>9384</v>
      </c>
      <c r="R819" s="56" t="str">
        <f>_xlfn.XLOOKUP(Tabla15[[#This Row],[cedula]],Tabla8[Numero Documento],Tabla8[Gen])</f>
        <v>F</v>
      </c>
      <c r="S819" s="56" t="str">
        <f>_xlfn.XLOOKUP(Tabla15[[#This Row],[cedula]],Tabla8[Numero Documento],Tabla8[Lugar Funciones Codigo])</f>
        <v>01.83.02.00.02</v>
      </c>
      <c r="T819">
        <v>516</v>
      </c>
    </row>
    <row r="820" spans="1:20" hidden="1">
      <c r="A820" s="56" t="s">
        <v>2522</v>
      </c>
      <c r="B820" s="56" t="s">
        <v>2115</v>
      </c>
      <c r="C820" s="56" t="s">
        <v>2556</v>
      </c>
      <c r="D820" s="56" t="str">
        <f>Tabla15[[#This Row],[cedula]]&amp;Tabla15[[#This Row],[prog]]&amp;LEFT(Tabla15[[#This Row],[TIPO]],3)</f>
        <v>0310341030813FIJ</v>
      </c>
      <c r="E820" s="56" t="str">
        <f>_xlfn.XLOOKUP(Tabla15[[#This Row],[cedula]],Tabla8[Numero Documento],Tabla8[Empleado])</f>
        <v>DELVI RAFAEL PERALTA MOSQUEA</v>
      </c>
      <c r="F820" s="56" t="str">
        <f>_xlfn.XLOOKUP(Tabla15[[#This Row],[cedula]],Tabla8[Numero Documento],Tabla8[Cargo])</f>
        <v>AYUDANTE DE MANTENIMIENTO</v>
      </c>
      <c r="G820" s="56" t="str">
        <f>_xlfn.XLOOKUP(Tabla15[[#This Row],[cedula]],Tabla8[Numero Documento],Tabla8[Lugar de Funciones])</f>
        <v>GRAN TEATRO DEL CIBAO</v>
      </c>
      <c r="H820" s="107" t="s">
        <v>11</v>
      </c>
      <c r="I820" s="78">
        <f>_xlfn.XLOOKUP(Tabla15[[#This Row],[cedula]],TCARRERA[CEDULA],TCARRERA[CATEGORIA DEL SERVIDOR],0)</f>
        <v>0</v>
      </c>
      <c r="J8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6" t="str">
        <f>IF(ISTEXT(Tabla15[[#This Row],[CARRERA]]),Tabla15[[#This Row],[CARRERA]],Tabla15[[#This Row],[STATUS_01]])</f>
        <v>ESTATUTO SIMPLIFICADO</v>
      </c>
      <c r="L820" s="72">
        <v>10000</v>
      </c>
      <c r="M820" s="73">
        <v>0</v>
      </c>
      <c r="N820" s="72">
        <v>304</v>
      </c>
      <c r="O820" s="72">
        <v>287</v>
      </c>
      <c r="P820" s="33">
        <f>Tabla15[[#This Row],[sbruto]]-Tabla15[[#This Row],[ISR]]-Tabla15[[#This Row],[SFS]]-Tabla15[[#This Row],[AFP]]-Tabla15[[#This Row],[sneto]]</f>
        <v>25</v>
      </c>
      <c r="Q820" s="33">
        <v>9384</v>
      </c>
      <c r="R820" s="56" t="str">
        <f>_xlfn.XLOOKUP(Tabla15[[#This Row],[cedula]],Tabla8[Numero Documento],Tabla8[Gen])</f>
        <v>M</v>
      </c>
      <c r="S820" s="56" t="str">
        <f>_xlfn.XLOOKUP(Tabla15[[#This Row],[cedula]],Tabla8[Numero Documento],Tabla8[Lugar Funciones Codigo])</f>
        <v>01.83.02.00.02</v>
      </c>
      <c r="T820">
        <v>540</v>
      </c>
    </row>
    <row r="821" spans="1:20" hidden="1">
      <c r="A821" s="56" t="s">
        <v>2522</v>
      </c>
      <c r="B821" s="56" t="s">
        <v>2142</v>
      </c>
      <c r="C821" s="56" t="s">
        <v>2556</v>
      </c>
      <c r="D821" s="56" t="str">
        <f>Tabla15[[#This Row],[cedula]]&amp;Tabla15[[#This Row],[prog]]&amp;LEFT(Tabla15[[#This Row],[TIPO]],3)</f>
        <v>0950006818513FIJ</v>
      </c>
      <c r="E821" s="56" t="str">
        <f>_xlfn.XLOOKUP(Tabla15[[#This Row],[cedula]],Tabla8[Numero Documento],Tabla8[Empleado])</f>
        <v>FRESA ALTAGRACIA CASTILLO SANTOS</v>
      </c>
      <c r="F821" s="56" t="str">
        <f>_xlfn.XLOOKUP(Tabla15[[#This Row],[cedula]],Tabla8[Numero Documento],Tabla8[Cargo])</f>
        <v>CONSERJE</v>
      </c>
      <c r="G821" s="56" t="str">
        <f>_xlfn.XLOOKUP(Tabla15[[#This Row],[cedula]],Tabla8[Numero Documento],Tabla8[Lugar de Funciones])</f>
        <v>GRAN TEATRO DEL CIBAO</v>
      </c>
      <c r="H821" s="107" t="s">
        <v>11</v>
      </c>
      <c r="I821" s="78">
        <f>_xlfn.XLOOKUP(Tabla15[[#This Row],[cedula]],TCARRERA[CEDULA],TCARRERA[CATEGORIA DEL SERVIDOR],0)</f>
        <v>0</v>
      </c>
      <c r="J8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6" t="str">
        <f>IF(ISTEXT(Tabla15[[#This Row],[CARRERA]]),Tabla15[[#This Row],[CARRERA]],Tabla15[[#This Row],[STATUS_01]])</f>
        <v>ESTATUTO SIMPLIFICADO</v>
      </c>
      <c r="L821" s="72">
        <v>10000</v>
      </c>
      <c r="M821" s="76">
        <v>0</v>
      </c>
      <c r="N821" s="75">
        <v>304</v>
      </c>
      <c r="O821" s="75">
        <v>287</v>
      </c>
      <c r="P821" s="33">
        <f>Tabla15[[#This Row],[sbruto]]-Tabla15[[#This Row],[ISR]]-Tabla15[[#This Row],[SFS]]-Tabla15[[#This Row],[AFP]]-Tabla15[[#This Row],[sneto]]</f>
        <v>375</v>
      </c>
      <c r="Q821" s="33">
        <v>9034</v>
      </c>
      <c r="R821" s="56" t="str">
        <f>_xlfn.XLOOKUP(Tabla15[[#This Row],[cedula]],Tabla8[Numero Documento],Tabla8[Gen])</f>
        <v>F</v>
      </c>
      <c r="S821" s="56" t="str">
        <f>_xlfn.XLOOKUP(Tabla15[[#This Row],[cedula]],Tabla8[Numero Documento],Tabla8[Lugar Funciones Codigo])</f>
        <v>01.83.02.00.02</v>
      </c>
      <c r="T821">
        <v>580</v>
      </c>
    </row>
    <row r="822" spans="1:20" hidden="1">
      <c r="A822" s="56" t="s">
        <v>2522</v>
      </c>
      <c r="B822" s="56" t="s">
        <v>1317</v>
      </c>
      <c r="C822" s="56" t="s">
        <v>2556</v>
      </c>
      <c r="D822" s="56" t="str">
        <f>Tabla15[[#This Row],[cedula]]&amp;Tabla15[[#This Row],[prog]]&amp;LEFT(Tabla15[[#This Row],[TIPO]],3)</f>
        <v>0310405656313FIJ</v>
      </c>
      <c r="E822" s="56" t="str">
        <f>_xlfn.XLOOKUP(Tabla15[[#This Row],[cedula]],Tabla8[Numero Documento],Tabla8[Empleado])</f>
        <v>GLENYS DOMINGA CONTRERAS ROSARIO</v>
      </c>
      <c r="F822" s="56" t="str">
        <f>_xlfn.XLOOKUP(Tabla15[[#This Row],[cedula]],Tabla8[Numero Documento],Tabla8[Cargo])</f>
        <v>SECRETARIA I</v>
      </c>
      <c r="G822" s="56" t="str">
        <f>_xlfn.XLOOKUP(Tabla15[[#This Row],[cedula]],Tabla8[Numero Documento],Tabla8[Lugar de Funciones])</f>
        <v>GRAN TEATRO DEL CIBAO</v>
      </c>
      <c r="H822" s="107" t="s">
        <v>11</v>
      </c>
      <c r="I822" s="78" t="str">
        <f>_xlfn.XLOOKUP(Tabla15[[#This Row],[cedula]],TCARRERA[CEDULA],TCARRERA[CATEGORIA DEL SERVIDOR],0)</f>
        <v>CARRERA ADMINISTRATIVA</v>
      </c>
      <c r="J8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6" t="str">
        <f>IF(ISTEXT(Tabla15[[#This Row],[CARRERA]]),Tabla15[[#This Row],[CARRERA]],Tabla15[[#This Row],[STATUS_01]])</f>
        <v>CARRERA ADMINISTRATIVA</v>
      </c>
      <c r="L822" s="72">
        <v>10000</v>
      </c>
      <c r="M822" s="76">
        <v>0</v>
      </c>
      <c r="N822" s="72">
        <v>304</v>
      </c>
      <c r="O822" s="72">
        <v>287</v>
      </c>
      <c r="P822" s="33">
        <f>Tabla15[[#This Row],[sbruto]]-Tabla15[[#This Row],[ISR]]-Tabla15[[#This Row],[SFS]]-Tabla15[[#This Row],[AFP]]-Tabla15[[#This Row],[sneto]]</f>
        <v>1902.4499999999998</v>
      </c>
      <c r="Q822" s="33">
        <v>7506.55</v>
      </c>
      <c r="R822" s="56" t="str">
        <f>_xlfn.XLOOKUP(Tabla15[[#This Row],[cedula]],Tabla8[Numero Documento],Tabla8[Gen])</f>
        <v>F</v>
      </c>
      <c r="S822" s="56" t="str">
        <f>_xlfn.XLOOKUP(Tabla15[[#This Row],[cedula]],Tabla8[Numero Documento],Tabla8[Lugar Funciones Codigo])</f>
        <v>01.83.02.00.02</v>
      </c>
      <c r="T822">
        <v>587</v>
      </c>
    </row>
    <row r="823" spans="1:20" hidden="1">
      <c r="A823" s="56" t="s">
        <v>2522</v>
      </c>
      <c r="B823" s="56" t="s">
        <v>2247</v>
      </c>
      <c r="C823" s="56" t="s">
        <v>2556</v>
      </c>
      <c r="D823" s="56" t="str">
        <f>Tabla15[[#This Row],[cedula]]&amp;Tabla15[[#This Row],[prog]]&amp;LEFT(Tabla15[[#This Row],[TIPO]],3)</f>
        <v>0310294107113FIJ</v>
      </c>
      <c r="E823" s="56" t="str">
        <f>_xlfn.XLOOKUP(Tabla15[[#This Row],[cedula]],Tabla8[Numero Documento],Tabla8[Empleado])</f>
        <v>WELLINGTON ALEXANDER GIL PARRA</v>
      </c>
      <c r="F823" s="56" t="str">
        <f>_xlfn.XLOOKUP(Tabla15[[#This Row],[cedula]],Tabla8[Numero Documento],Tabla8[Cargo])</f>
        <v>AYUDANTE TECNICO ILUMINACION</v>
      </c>
      <c r="G823" s="56" t="str">
        <f>_xlfn.XLOOKUP(Tabla15[[#This Row],[cedula]],Tabla8[Numero Documento],Tabla8[Lugar de Funciones])</f>
        <v>GRAN TEATRO DEL CIBAO</v>
      </c>
      <c r="H823" s="107" t="s">
        <v>11</v>
      </c>
      <c r="I823" s="78">
        <f>_xlfn.XLOOKUP(Tabla15[[#This Row],[cedula]],TCARRERA[CEDULA],TCARRERA[CATEGORIA DEL SERVIDOR],0)</f>
        <v>0</v>
      </c>
      <c r="J8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6" t="str">
        <f>IF(ISTEXT(Tabla15[[#This Row],[CARRERA]]),Tabla15[[#This Row],[CARRERA]],Tabla15[[#This Row],[STATUS_01]])</f>
        <v>FIJO</v>
      </c>
      <c r="L823" s="72">
        <v>10000</v>
      </c>
      <c r="M823" s="74">
        <v>0</v>
      </c>
      <c r="N823" s="72">
        <v>304</v>
      </c>
      <c r="O823" s="72">
        <v>287</v>
      </c>
      <c r="P823" s="33">
        <f>Tabla15[[#This Row],[sbruto]]-Tabla15[[#This Row],[ISR]]-Tabla15[[#This Row],[SFS]]-Tabla15[[#This Row],[AFP]]-Tabla15[[#This Row],[sneto]]</f>
        <v>425</v>
      </c>
      <c r="Q823" s="33">
        <v>8984</v>
      </c>
      <c r="R823" s="56" t="str">
        <f>_xlfn.XLOOKUP(Tabla15[[#This Row],[cedula]],Tabla8[Numero Documento],Tabla8[Gen])</f>
        <v>M</v>
      </c>
      <c r="S823" s="56" t="str">
        <f>_xlfn.XLOOKUP(Tabla15[[#This Row],[cedula]],Tabla8[Numero Documento],Tabla8[Lugar Funciones Codigo])</f>
        <v>01.83.02.00.02</v>
      </c>
      <c r="T823">
        <v>742</v>
      </c>
    </row>
    <row r="824" spans="1:20" hidden="1">
      <c r="A824" s="56" t="s">
        <v>2521</v>
      </c>
      <c r="B824" s="56" t="s">
        <v>2367</v>
      </c>
      <c r="C824" s="56" t="s">
        <v>2552</v>
      </c>
      <c r="D824" s="56" t="str">
        <f>Tabla15[[#This Row],[cedula]]&amp;Tabla15[[#This Row],[prog]]&amp;LEFT(Tabla15[[#This Row],[TIPO]],3)</f>
        <v>0310040263901TEM</v>
      </c>
      <c r="E824" s="56" t="str">
        <f>_xlfn.XLOOKUP(Tabla15[[#This Row],[cedula]],Tabla8[Numero Documento],Tabla8[Empleado])</f>
        <v>ROBINSON BERNABE AYBAR</v>
      </c>
      <c r="F824" s="56" t="str">
        <f>_xlfn.XLOOKUP(Tabla15[[#This Row],[cedula]],Tabla8[Numero Documento],Tabla8[Cargo])</f>
        <v>ENCARGADO (A)</v>
      </c>
      <c r="G824" s="56" t="str">
        <f>_xlfn.XLOOKUP(Tabla15[[#This Row],[cedula]],Tabla8[Numero Documento],Tabla8[Lugar de Funciones])</f>
        <v>CENTRO DE LA CULTURA DE SANTIAGO</v>
      </c>
      <c r="H824" s="107" t="s">
        <v>2743</v>
      </c>
      <c r="I824" s="78">
        <f>_xlfn.XLOOKUP(Tabla15[[#This Row],[cedula]],TCARRERA[CEDULA],TCARRERA[CATEGORIA DEL SERVIDOR],0)</f>
        <v>0</v>
      </c>
      <c r="J8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4" s="56" t="str">
        <f>IF(ISTEXT(Tabla15[[#This Row],[CARRERA]]),Tabla15[[#This Row],[CARRERA]],Tabla15[[#This Row],[STATUS_01]])</f>
        <v>TEMPORALES</v>
      </c>
      <c r="L824" s="72">
        <v>115000</v>
      </c>
      <c r="M824" s="75">
        <v>15633.74</v>
      </c>
      <c r="N824" s="72">
        <v>3496</v>
      </c>
      <c r="O824" s="72">
        <v>3300.5</v>
      </c>
      <c r="P824" s="33">
        <f>Tabla15[[#This Row],[sbruto]]-Tabla15[[#This Row],[ISR]]-Tabla15[[#This Row],[SFS]]-Tabla15[[#This Row],[AFP]]-Tabla15[[#This Row],[sneto]]</f>
        <v>25</v>
      </c>
      <c r="Q824" s="33">
        <v>92544.76</v>
      </c>
      <c r="R824" s="56" t="str">
        <f>_xlfn.XLOOKUP(Tabla15[[#This Row],[cedula]],Tabla8[Numero Documento],Tabla8[Gen])</f>
        <v>M</v>
      </c>
      <c r="S824" s="56" t="str">
        <f>_xlfn.XLOOKUP(Tabla15[[#This Row],[cedula]],Tabla8[Numero Documento],Tabla8[Lugar Funciones Codigo])</f>
        <v>01.83.02.00.03</v>
      </c>
      <c r="T824">
        <v>989</v>
      </c>
    </row>
    <row r="825" spans="1:20" hidden="1">
      <c r="A825" s="56" t="s">
        <v>2521</v>
      </c>
      <c r="B825" s="56" t="s">
        <v>2745</v>
      </c>
      <c r="C825" s="56" t="s">
        <v>2552</v>
      </c>
      <c r="D825" s="56" t="str">
        <f>Tabla15[[#This Row],[cedula]]&amp;Tabla15[[#This Row],[prog]]&amp;LEFT(Tabla15[[#This Row],[TIPO]],3)</f>
        <v>0310511149001TEM</v>
      </c>
      <c r="E825" s="56" t="str">
        <f>_xlfn.XLOOKUP(Tabla15[[#This Row],[cedula]],Tabla8[Numero Documento],Tabla8[Empleado])</f>
        <v>CANDIRU SANCHEZ ACOSTA</v>
      </c>
      <c r="F825" s="56" t="str">
        <f>_xlfn.XLOOKUP(Tabla15[[#This Row],[cedula]],Tabla8[Numero Documento],Tabla8[Cargo])</f>
        <v>COORDINADOR(A) OPERATIVA</v>
      </c>
      <c r="G825" s="56" t="str">
        <f>_xlfn.XLOOKUP(Tabla15[[#This Row],[cedula]],Tabla8[Numero Documento],Tabla8[Lugar de Funciones])</f>
        <v>CENTRO DE LA CULTURA DE SANTIAGO</v>
      </c>
      <c r="H825" s="107" t="s">
        <v>2743</v>
      </c>
      <c r="I825" s="78">
        <f>_xlfn.XLOOKUP(Tabla15[[#This Row],[cedula]],TCARRERA[CEDULA],TCARRERA[CATEGORIA DEL SERVIDOR],0)</f>
        <v>0</v>
      </c>
      <c r="J8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5" s="56" t="str">
        <f>IF(ISTEXT(Tabla15[[#This Row],[CARRERA]]),Tabla15[[#This Row],[CARRERA]],Tabla15[[#This Row],[STATUS_01]])</f>
        <v>TEMPORALES</v>
      </c>
      <c r="L825" s="72">
        <v>50000</v>
      </c>
      <c r="M825" s="73">
        <v>1854</v>
      </c>
      <c r="N825" s="72">
        <v>1520</v>
      </c>
      <c r="O825" s="72">
        <v>1435</v>
      </c>
      <c r="P825" s="33">
        <f>Tabla15[[#This Row],[sbruto]]-Tabla15[[#This Row],[ISR]]-Tabla15[[#This Row],[SFS]]-Tabla15[[#This Row],[AFP]]-Tabla15[[#This Row],[sneto]]</f>
        <v>25</v>
      </c>
      <c r="Q825" s="33">
        <v>45166</v>
      </c>
      <c r="R825" s="56" t="str">
        <f>_xlfn.XLOOKUP(Tabla15[[#This Row],[cedula]],Tabla8[Numero Documento],Tabla8[Gen])</f>
        <v>F</v>
      </c>
      <c r="S825" s="56" t="str">
        <f>_xlfn.XLOOKUP(Tabla15[[#This Row],[cedula]],Tabla8[Numero Documento],Tabla8[Lugar Funciones Codigo])</f>
        <v>01.83.02.00.03</v>
      </c>
      <c r="T825">
        <v>802</v>
      </c>
    </row>
    <row r="826" spans="1:20" hidden="1">
      <c r="A826" s="56" t="s">
        <v>2521</v>
      </c>
      <c r="B826" s="56" t="s">
        <v>2303</v>
      </c>
      <c r="C826" s="56" t="s">
        <v>2552</v>
      </c>
      <c r="D826" s="56" t="str">
        <f>Tabla15[[#This Row],[cedula]]&amp;Tabla15[[#This Row],[prog]]&amp;LEFT(Tabla15[[#This Row],[TIPO]],3)</f>
        <v>0340048771001TEM</v>
      </c>
      <c r="E826" s="56" t="str">
        <f>_xlfn.XLOOKUP(Tabla15[[#This Row],[cedula]],Tabla8[Numero Documento],Tabla8[Empleado])</f>
        <v>EVA MARIA ESPINAL DE ACOSTA</v>
      </c>
      <c r="F826" s="56" t="str">
        <f>_xlfn.XLOOKUP(Tabla15[[#This Row],[cedula]],Tabla8[Numero Documento],Tabla8[Cargo])</f>
        <v>CONTADOR (A)</v>
      </c>
      <c r="G826" s="56" t="str">
        <f>_xlfn.XLOOKUP(Tabla15[[#This Row],[cedula]],Tabla8[Numero Documento],Tabla8[Lugar de Funciones])</f>
        <v>CENTRO DE LA CULTURA DE SANTIAGO</v>
      </c>
      <c r="H826" s="107" t="s">
        <v>2743</v>
      </c>
      <c r="I826" s="78">
        <f>_xlfn.XLOOKUP(Tabla15[[#This Row],[cedula]],TCARRERA[CEDULA],TCARRERA[CATEGORIA DEL SERVIDOR],0)</f>
        <v>0</v>
      </c>
      <c r="J8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6" s="56" t="str">
        <f>IF(ISTEXT(Tabla15[[#This Row],[CARRERA]]),Tabla15[[#This Row],[CARRERA]],Tabla15[[#This Row],[STATUS_01]])</f>
        <v>TEMPORALES</v>
      </c>
      <c r="L826" s="72">
        <v>45000</v>
      </c>
      <c r="M826" s="76">
        <v>1148.33</v>
      </c>
      <c r="N826" s="72">
        <v>1368</v>
      </c>
      <c r="O826" s="72">
        <v>1291.5</v>
      </c>
      <c r="P826" s="33">
        <f>Tabla15[[#This Row],[sbruto]]-Tabla15[[#This Row],[ISR]]-Tabla15[[#This Row],[SFS]]-Tabla15[[#This Row],[AFP]]-Tabla15[[#This Row],[sneto]]</f>
        <v>25</v>
      </c>
      <c r="Q826" s="33">
        <v>41167.17</v>
      </c>
      <c r="R826" s="56" t="str">
        <f>_xlfn.XLOOKUP(Tabla15[[#This Row],[cedula]],Tabla8[Numero Documento],Tabla8[Gen])</f>
        <v>F</v>
      </c>
      <c r="S826" s="56" t="str">
        <f>_xlfn.XLOOKUP(Tabla15[[#This Row],[cedula]],Tabla8[Numero Documento],Tabla8[Lugar Funciones Codigo])</f>
        <v>01.83.02.00.03</v>
      </c>
      <c r="T826">
        <v>836</v>
      </c>
    </row>
    <row r="827" spans="1:20" hidden="1">
      <c r="A827" s="56" t="s">
        <v>2521</v>
      </c>
      <c r="B827" s="56" t="s">
        <v>2859</v>
      </c>
      <c r="C827" s="56" t="s">
        <v>2552</v>
      </c>
      <c r="D827" s="56" t="str">
        <f>Tabla15[[#This Row],[cedula]]&amp;Tabla15[[#This Row],[prog]]&amp;LEFT(Tabla15[[#This Row],[TIPO]],3)</f>
        <v>4022794259201TEM</v>
      </c>
      <c r="E827" s="56" t="str">
        <f>_xlfn.XLOOKUP(Tabla15[[#This Row],[cedula]],Tabla8[Numero Documento],Tabla8[Empleado])</f>
        <v>BRAHYLLANS JUNIOR JESUS RODRIGUEZ GOMEZ</v>
      </c>
      <c r="F827" s="56" t="str">
        <f>_xlfn.XLOOKUP(Tabla15[[#This Row],[cedula]],Tabla8[Numero Documento],Tabla8[Cargo])</f>
        <v>TECNICO DE AUDIOVISUALES</v>
      </c>
      <c r="G827" s="56" t="str">
        <f>_xlfn.XLOOKUP(Tabla15[[#This Row],[cedula]],Tabla8[Numero Documento],Tabla8[Lugar de Funciones])</f>
        <v>CENTRO DE LA CULTURA DE SANTIAGO</v>
      </c>
      <c r="H827" s="107" t="s">
        <v>2743</v>
      </c>
      <c r="I827" s="78">
        <f>_xlfn.XLOOKUP(Tabla15[[#This Row],[cedula]],TCARRERA[CEDULA],TCARRERA[CATEGORIA DEL SERVIDOR],0)</f>
        <v>0</v>
      </c>
      <c r="J8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7" s="56" t="str">
        <f>IF(ISTEXT(Tabla15[[#This Row],[CARRERA]]),Tabla15[[#This Row],[CARRERA]],Tabla15[[#This Row],[STATUS_01]])</f>
        <v>TEMPORALES</v>
      </c>
      <c r="L827" s="72">
        <v>35000</v>
      </c>
      <c r="M827" s="76">
        <v>0</v>
      </c>
      <c r="N827" s="72">
        <v>1064</v>
      </c>
      <c r="O827" s="72">
        <v>1004.5</v>
      </c>
      <c r="P827" s="33">
        <f>Tabla15[[#This Row],[sbruto]]-Tabla15[[#This Row],[ISR]]-Tabla15[[#This Row],[SFS]]-Tabla15[[#This Row],[AFP]]-Tabla15[[#This Row],[sneto]]</f>
        <v>25</v>
      </c>
      <c r="Q827" s="33">
        <v>32906.5</v>
      </c>
      <c r="R827" s="56" t="str">
        <f>_xlfn.XLOOKUP(Tabla15[[#This Row],[cedula]],Tabla8[Numero Documento],Tabla8[Gen])</f>
        <v>M</v>
      </c>
      <c r="S827" s="56" t="str">
        <f>_xlfn.XLOOKUP(Tabla15[[#This Row],[cedula]],Tabla8[Numero Documento],Tabla8[Lugar Funciones Codigo])</f>
        <v>01.83.02.00.03</v>
      </c>
      <c r="T827">
        <v>801</v>
      </c>
    </row>
    <row r="828" spans="1:20" hidden="1">
      <c r="A828" s="56" t="s">
        <v>2522</v>
      </c>
      <c r="B828" s="56" t="s">
        <v>2706</v>
      </c>
      <c r="C828" s="56" t="s">
        <v>2556</v>
      </c>
      <c r="D828" s="56" t="str">
        <f>Tabla15[[#This Row],[cedula]]&amp;Tabla15[[#This Row],[prog]]&amp;LEFT(Tabla15[[#This Row],[TIPO]],3)</f>
        <v>0310525799613FIJ</v>
      </c>
      <c r="E828" s="56" t="str">
        <f>_xlfn.XLOOKUP(Tabla15[[#This Row],[cedula]],Tabla8[Numero Documento],Tabla8[Empleado])</f>
        <v>BRENDA FRANCISCA MELO</v>
      </c>
      <c r="F828" s="56" t="str">
        <f>_xlfn.XLOOKUP(Tabla15[[#This Row],[cedula]],Tabla8[Numero Documento],Tabla8[Cargo])</f>
        <v>SECRETARIA</v>
      </c>
      <c r="G828" s="56" t="str">
        <f>_xlfn.XLOOKUP(Tabla15[[#This Row],[cedula]],Tabla8[Numero Documento],Tabla8[Lugar de Funciones])</f>
        <v>CENTRO DE LA CULTURA DE SANTIAGO</v>
      </c>
      <c r="H828" s="107" t="s">
        <v>11</v>
      </c>
      <c r="I828" s="78">
        <f>_xlfn.XLOOKUP(Tabla15[[#This Row],[cedula]],TCARRERA[CEDULA],TCARRERA[CATEGORIA DEL SERVIDOR],0)</f>
        <v>0</v>
      </c>
      <c r="J8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6" t="str">
        <f>IF(ISTEXT(Tabla15[[#This Row],[CARRERA]]),Tabla15[[#This Row],[CARRERA]],Tabla15[[#This Row],[STATUS_01]])</f>
        <v>ESTATUTO SIMPLIFICADO</v>
      </c>
      <c r="L828" s="72">
        <v>25000</v>
      </c>
      <c r="M828" s="76">
        <v>0</v>
      </c>
      <c r="N828" s="72">
        <v>760</v>
      </c>
      <c r="O828" s="72">
        <v>717.5</v>
      </c>
      <c r="P828" s="33">
        <f>Tabla15[[#This Row],[sbruto]]-Tabla15[[#This Row],[ISR]]-Tabla15[[#This Row],[SFS]]-Tabla15[[#This Row],[AFP]]-Tabla15[[#This Row],[sneto]]</f>
        <v>25</v>
      </c>
      <c r="Q828" s="33">
        <v>23497.5</v>
      </c>
      <c r="R828" s="56" t="str">
        <f>_xlfn.XLOOKUP(Tabla15[[#This Row],[cedula]],Tabla8[Numero Documento],Tabla8[Gen])</f>
        <v>F</v>
      </c>
      <c r="S828" s="56" t="str">
        <f>_xlfn.XLOOKUP(Tabla15[[#This Row],[cedula]],Tabla8[Numero Documento],Tabla8[Lugar Funciones Codigo])</f>
        <v>01.83.02.00.03</v>
      </c>
      <c r="T828">
        <v>517</v>
      </c>
    </row>
    <row r="829" spans="1:20" hidden="1">
      <c r="A829" s="56" t="s">
        <v>2521</v>
      </c>
      <c r="B829" s="56" t="s">
        <v>2755</v>
      </c>
      <c r="C829" s="56" t="s">
        <v>2552</v>
      </c>
      <c r="D829" s="56" t="str">
        <f>Tabla15[[#This Row],[cedula]]&amp;Tabla15[[#This Row],[prog]]&amp;LEFT(Tabla15[[#This Row],[TIPO]],3)</f>
        <v>0310471676001TEM</v>
      </c>
      <c r="E829" s="56" t="str">
        <f>_xlfn.XLOOKUP(Tabla15[[#This Row],[cedula]],Tabla8[Numero Documento],Tabla8[Empleado])</f>
        <v>LAUTERIO POLANCO PIMENTEL</v>
      </c>
      <c r="F829" s="56" t="str">
        <f>_xlfn.XLOOKUP(Tabla15[[#This Row],[cedula]],Tabla8[Numero Documento],Tabla8[Cargo])</f>
        <v>MAESTRO (A)</v>
      </c>
      <c r="G829" s="56" t="str">
        <f>_xlfn.XLOOKUP(Tabla15[[#This Row],[cedula]],Tabla8[Numero Documento],Tabla8[Lugar de Funciones])</f>
        <v>CENTRO DE LA CULTURA DE SANTIAGO</v>
      </c>
      <c r="H829" s="107" t="s">
        <v>2743</v>
      </c>
      <c r="I829" s="78">
        <f>_xlfn.XLOOKUP(Tabla15[[#This Row],[cedula]],TCARRERA[CEDULA],TCARRERA[CATEGORIA DEL SERVIDOR],0)</f>
        <v>0</v>
      </c>
      <c r="J82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29" s="56" t="str">
        <f>IF(ISTEXT(Tabla15[[#This Row],[CARRERA]]),Tabla15[[#This Row],[CARRERA]],Tabla15[[#This Row],[STATUS_01]])</f>
        <v>TEMPORALES</v>
      </c>
      <c r="L829" s="72">
        <v>25000</v>
      </c>
      <c r="M829" s="75">
        <v>0</v>
      </c>
      <c r="N829" s="72">
        <v>760</v>
      </c>
      <c r="O829" s="72">
        <v>717.5</v>
      </c>
      <c r="P829" s="33">
        <f>Tabla15[[#This Row],[sbruto]]-Tabla15[[#This Row],[ISR]]-Tabla15[[#This Row],[SFS]]-Tabla15[[#This Row],[AFP]]-Tabla15[[#This Row],[sneto]]</f>
        <v>25</v>
      </c>
      <c r="Q829" s="33">
        <v>23497.5</v>
      </c>
      <c r="R829" s="56" t="str">
        <f>_xlfn.XLOOKUP(Tabla15[[#This Row],[cedula]],Tabla8[Numero Documento],Tabla8[Gen])</f>
        <v>M</v>
      </c>
      <c r="S829" s="56" t="str">
        <f>_xlfn.XLOOKUP(Tabla15[[#This Row],[cedula]],Tabla8[Numero Documento],Tabla8[Lugar Funciones Codigo])</f>
        <v>01.83.02.00.03</v>
      </c>
      <c r="T829">
        <v>916</v>
      </c>
    </row>
    <row r="830" spans="1:20" hidden="1">
      <c r="A830" s="56" t="s">
        <v>2522</v>
      </c>
      <c r="B830" s="56" t="s">
        <v>4693</v>
      </c>
      <c r="C830" s="56" t="s">
        <v>2556</v>
      </c>
      <c r="D830" s="56" t="str">
        <f>Tabla15[[#This Row],[cedula]]&amp;Tabla15[[#This Row],[prog]]&amp;LEFT(Tabla15[[#This Row],[TIPO]],3)</f>
        <v>4022160698713FIJ</v>
      </c>
      <c r="E830" s="56" t="str">
        <f>_xlfn.XLOOKUP(Tabla15[[#This Row],[cedula]],Tabla8[Numero Documento],Tabla8[Empleado])</f>
        <v>LYDANIA PEÑA GARCIA</v>
      </c>
      <c r="F830" s="56" t="str">
        <f>_xlfn.XLOOKUP(Tabla15[[#This Row],[cedula]],Tabla8[Numero Documento],Tabla8[Cargo])</f>
        <v>ACOMODADOR (A)</v>
      </c>
      <c r="G830" s="56" t="str">
        <f>_xlfn.XLOOKUP(Tabla15[[#This Row],[cedula]],Tabla8[Numero Documento],Tabla8[Lugar de Funciones])</f>
        <v>CENTRO DE LA CULTURA DE SANTIAGO</v>
      </c>
      <c r="H830" s="107" t="s">
        <v>11</v>
      </c>
      <c r="I830" s="78">
        <f>_xlfn.XLOOKUP(Tabla15[[#This Row],[cedula]],TCARRERA[CEDULA],TCARRERA[CATEGORIA DEL SERVIDOR],0)</f>
        <v>0</v>
      </c>
      <c r="J8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6" t="str">
        <f>IF(ISTEXT(Tabla15[[#This Row],[CARRERA]]),Tabla15[[#This Row],[CARRERA]],Tabla15[[#This Row],[STATUS_01]])</f>
        <v>FIJO</v>
      </c>
      <c r="L830" s="72">
        <v>25000</v>
      </c>
      <c r="M830" s="73">
        <v>0</v>
      </c>
      <c r="N830" s="72">
        <v>760</v>
      </c>
      <c r="O830" s="72">
        <v>717.5</v>
      </c>
      <c r="P830" s="33">
        <f>Tabla15[[#This Row],[sbruto]]-Tabla15[[#This Row],[ISR]]-Tabla15[[#This Row],[SFS]]-Tabla15[[#This Row],[AFP]]-Tabla15[[#This Row],[sneto]]</f>
        <v>25</v>
      </c>
      <c r="Q830" s="33">
        <v>23497.5</v>
      </c>
      <c r="R830" s="56" t="str">
        <f>_xlfn.XLOOKUP(Tabla15[[#This Row],[cedula]],Tabla8[Numero Documento],Tabla8[Gen])</f>
        <v>F</v>
      </c>
      <c r="S830" s="56" t="str">
        <f>_xlfn.XLOOKUP(Tabla15[[#This Row],[cedula]],Tabla8[Numero Documento],Tabla8[Lugar Funciones Codigo])</f>
        <v>01.83.02.00.03</v>
      </c>
      <c r="T830">
        <v>657</v>
      </c>
    </row>
    <row r="831" spans="1:20" hidden="1">
      <c r="A831" s="56" t="s">
        <v>2522</v>
      </c>
      <c r="B831" s="56" t="s">
        <v>2223</v>
      </c>
      <c r="C831" s="56" t="s">
        <v>2556</v>
      </c>
      <c r="D831" s="56" t="str">
        <f>Tabla15[[#This Row],[cedula]]&amp;Tabla15[[#This Row],[prog]]&amp;LEFT(Tabla15[[#This Row],[TIPO]],3)</f>
        <v>0310099915413FIJ</v>
      </c>
      <c r="E831" s="56" t="str">
        <f>_xlfn.XLOOKUP(Tabla15[[#This Row],[cedula]],Tabla8[Numero Documento],Tabla8[Empleado])</f>
        <v>RAMON MARINO MORALES</v>
      </c>
      <c r="F831" s="56" t="str">
        <f>_xlfn.XLOOKUP(Tabla15[[#This Row],[cedula]],Tabla8[Numero Documento],Tabla8[Cargo])</f>
        <v>SUPERVISOR DE SEGURIDAD</v>
      </c>
      <c r="G831" s="56" t="str">
        <f>_xlfn.XLOOKUP(Tabla15[[#This Row],[cedula]],Tabla8[Numero Documento],Tabla8[Lugar de Funciones])</f>
        <v>CENTRO DE LA CULTURA DE SANTIAGO</v>
      </c>
      <c r="H831" s="107" t="s">
        <v>11</v>
      </c>
      <c r="I831" s="78">
        <f>_xlfn.XLOOKUP(Tabla15[[#This Row],[cedula]],TCARRERA[CEDULA],TCARRERA[CATEGORIA DEL SERVIDOR],0)</f>
        <v>0</v>
      </c>
      <c r="J8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6" t="str">
        <f>IF(ISTEXT(Tabla15[[#This Row],[CARRERA]]),Tabla15[[#This Row],[CARRERA]],Tabla15[[#This Row],[STATUS_01]])</f>
        <v>FIJO</v>
      </c>
      <c r="L831" s="72">
        <v>20000</v>
      </c>
      <c r="M831" s="75">
        <v>0</v>
      </c>
      <c r="N831" s="72">
        <v>608</v>
      </c>
      <c r="O831" s="72">
        <v>574</v>
      </c>
      <c r="P831" s="33">
        <f>Tabla15[[#This Row],[sbruto]]-Tabla15[[#This Row],[ISR]]-Tabla15[[#This Row],[SFS]]-Tabla15[[#This Row],[AFP]]-Tabla15[[#This Row],[sneto]]</f>
        <v>75</v>
      </c>
      <c r="Q831" s="33">
        <v>18743</v>
      </c>
      <c r="R831" s="56" t="str">
        <f>_xlfn.XLOOKUP(Tabla15[[#This Row],[cedula]],Tabla8[Numero Documento],Tabla8[Gen])</f>
        <v>M</v>
      </c>
      <c r="S831" s="56" t="str">
        <f>_xlfn.XLOOKUP(Tabla15[[#This Row],[cedula]],Tabla8[Numero Documento],Tabla8[Lugar Funciones Codigo])</f>
        <v>01.83.02.00.03</v>
      </c>
      <c r="T831">
        <v>698</v>
      </c>
    </row>
    <row r="832" spans="1:20" hidden="1">
      <c r="A832" s="56" t="s">
        <v>2522</v>
      </c>
      <c r="B832" s="56" t="s">
        <v>2150</v>
      </c>
      <c r="C832" s="56" t="s">
        <v>2556</v>
      </c>
      <c r="D832" s="56" t="str">
        <f>Tabla15[[#This Row],[cedula]]&amp;Tabla15[[#This Row],[prog]]&amp;LEFT(Tabla15[[#This Row],[TIPO]],3)</f>
        <v>0310243854013FIJ</v>
      </c>
      <c r="E832" s="56" t="str">
        <f>_xlfn.XLOOKUP(Tabla15[[#This Row],[cedula]],Tabla8[Numero Documento],Tabla8[Empleado])</f>
        <v>GREGORIO CAPELLAN PEÑA</v>
      </c>
      <c r="F832" s="56" t="str">
        <f>_xlfn.XLOOKUP(Tabla15[[#This Row],[cedula]],Tabla8[Numero Documento],Tabla8[Cargo])</f>
        <v>ASISTENTE</v>
      </c>
      <c r="G832" s="56" t="str">
        <f>_xlfn.XLOOKUP(Tabla15[[#This Row],[cedula]],Tabla8[Numero Documento],Tabla8[Lugar de Funciones])</f>
        <v>CENTRO DE LA CULTURA DE SANTIAGO</v>
      </c>
      <c r="H832" s="107" t="s">
        <v>11</v>
      </c>
      <c r="I832" s="78">
        <f>_xlfn.XLOOKUP(Tabla15[[#This Row],[cedula]],TCARRERA[CEDULA],TCARRERA[CATEGORIA DEL SERVIDOR],0)</f>
        <v>0</v>
      </c>
      <c r="J8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6" t="str">
        <f>IF(ISTEXT(Tabla15[[#This Row],[CARRERA]]),Tabla15[[#This Row],[CARRERA]],Tabla15[[#This Row],[STATUS_01]])</f>
        <v>FIJO</v>
      </c>
      <c r="L832" s="72">
        <v>17710</v>
      </c>
      <c r="M832" s="76">
        <v>0</v>
      </c>
      <c r="N832" s="72">
        <v>538.38</v>
      </c>
      <c r="O832" s="72">
        <v>508.28</v>
      </c>
      <c r="P832" s="33">
        <f>Tabla15[[#This Row],[sbruto]]-Tabla15[[#This Row],[ISR]]-Tabla15[[#This Row],[SFS]]-Tabla15[[#This Row],[AFP]]-Tabla15[[#This Row],[sneto]]</f>
        <v>725</v>
      </c>
      <c r="Q832" s="33">
        <v>15938.34</v>
      </c>
      <c r="R832" s="56" t="str">
        <f>_xlfn.XLOOKUP(Tabla15[[#This Row],[cedula]],Tabla8[Numero Documento],Tabla8[Gen])</f>
        <v>M</v>
      </c>
      <c r="S832" s="56" t="str">
        <f>_xlfn.XLOOKUP(Tabla15[[#This Row],[cedula]],Tabla8[Numero Documento],Tabla8[Lugar Funciones Codigo])</f>
        <v>01.83.02.00.03</v>
      </c>
      <c r="T832">
        <v>589</v>
      </c>
    </row>
    <row r="833" spans="1:20" hidden="1">
      <c r="A833" s="56" t="s">
        <v>2522</v>
      </c>
      <c r="B833" s="56" t="s">
        <v>2108</v>
      </c>
      <c r="C833" s="56" t="s">
        <v>2556</v>
      </c>
      <c r="D833" s="56" t="str">
        <f>Tabla15[[#This Row],[cedula]]&amp;Tabla15[[#This Row],[prog]]&amp;LEFT(Tabla15[[#This Row],[TIPO]],3)</f>
        <v>0310418364913FIJ</v>
      </c>
      <c r="E833" s="56" t="str">
        <f>_xlfn.XLOOKUP(Tabla15[[#This Row],[cedula]],Tabla8[Numero Documento],Tabla8[Empleado])</f>
        <v>CHRYSTIAN ARTURO REYES PEÑA</v>
      </c>
      <c r="F833" s="56" t="str">
        <f>_xlfn.XLOOKUP(Tabla15[[#This Row],[cedula]],Tabla8[Numero Documento],Tabla8[Cargo])</f>
        <v>BAILARIN (A) FORKLORICO (A)</v>
      </c>
      <c r="G833" s="56" t="str">
        <f>_xlfn.XLOOKUP(Tabla15[[#This Row],[cedula]],Tabla8[Numero Documento],Tabla8[Lugar de Funciones])</f>
        <v>CENTRO DE LA CULTURA DE SANTIAGO</v>
      </c>
      <c r="H833" s="107" t="s">
        <v>11</v>
      </c>
      <c r="I833" s="78">
        <f>_xlfn.XLOOKUP(Tabla15[[#This Row],[cedula]],TCARRERA[CEDULA],TCARRERA[CATEGORIA DEL SERVIDOR],0)</f>
        <v>0</v>
      </c>
      <c r="J8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6" t="str">
        <f>IF(ISTEXT(Tabla15[[#This Row],[CARRERA]]),Tabla15[[#This Row],[CARRERA]],Tabla15[[#This Row],[STATUS_01]])</f>
        <v>FIJO</v>
      </c>
      <c r="L833" s="72">
        <v>16500</v>
      </c>
      <c r="M833" s="73">
        <v>0</v>
      </c>
      <c r="N833" s="72">
        <v>501.6</v>
      </c>
      <c r="O833" s="72">
        <v>473.55</v>
      </c>
      <c r="P833" s="33">
        <f>Tabla15[[#This Row],[sbruto]]-Tabla15[[#This Row],[ISR]]-Tabla15[[#This Row],[SFS]]-Tabla15[[#This Row],[AFP]]-Tabla15[[#This Row],[sneto]]</f>
        <v>75</v>
      </c>
      <c r="Q833" s="33">
        <v>15449.85</v>
      </c>
      <c r="R833" s="56" t="str">
        <f>_xlfn.XLOOKUP(Tabla15[[#This Row],[cedula]],Tabla8[Numero Documento],Tabla8[Gen])</f>
        <v>F</v>
      </c>
      <c r="S833" s="56" t="str">
        <f>_xlfn.XLOOKUP(Tabla15[[#This Row],[cedula]],Tabla8[Numero Documento],Tabla8[Lugar Funciones Codigo])</f>
        <v>01.83.02.00.03</v>
      </c>
      <c r="T833">
        <v>530</v>
      </c>
    </row>
    <row r="834" spans="1:20" hidden="1">
      <c r="A834" s="56" t="s">
        <v>2522</v>
      </c>
      <c r="B834" s="56" t="s">
        <v>2113</v>
      </c>
      <c r="C834" s="56" t="s">
        <v>2556</v>
      </c>
      <c r="D834" s="56" t="str">
        <f>Tabla15[[#This Row],[cedula]]&amp;Tabla15[[#This Row],[prog]]&amp;LEFT(Tabla15[[#This Row],[TIPO]],3)</f>
        <v>0310324892213FIJ</v>
      </c>
      <c r="E834" s="56" t="str">
        <f>_xlfn.XLOOKUP(Tabla15[[#This Row],[cedula]],Tabla8[Numero Documento],Tabla8[Empleado])</f>
        <v>DANNY ROBERT DIAZ LOPEZ</v>
      </c>
      <c r="F834" s="56" t="str">
        <f>_xlfn.XLOOKUP(Tabla15[[#This Row],[cedula]],Tabla8[Numero Documento],Tabla8[Cargo])</f>
        <v>BAILARIN</v>
      </c>
      <c r="G834" s="56" t="str">
        <f>_xlfn.XLOOKUP(Tabla15[[#This Row],[cedula]],Tabla8[Numero Documento],Tabla8[Lugar de Funciones])</f>
        <v>CENTRO DE LA CULTURA DE SANTIAGO</v>
      </c>
      <c r="H834" s="107" t="s">
        <v>11</v>
      </c>
      <c r="I834" s="78">
        <f>_xlfn.XLOOKUP(Tabla15[[#This Row],[cedula]],TCARRERA[CEDULA],TCARRERA[CATEGORIA DEL SERVIDOR],0)</f>
        <v>0</v>
      </c>
      <c r="J8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6" t="str">
        <f>IF(ISTEXT(Tabla15[[#This Row],[CARRERA]]),Tabla15[[#This Row],[CARRERA]],Tabla15[[#This Row],[STATUS_01]])</f>
        <v>FIJO</v>
      </c>
      <c r="L834" s="72">
        <v>16500</v>
      </c>
      <c r="M834" s="76">
        <v>0</v>
      </c>
      <c r="N834" s="72">
        <v>501.6</v>
      </c>
      <c r="O834" s="72">
        <v>473.55</v>
      </c>
      <c r="P834" s="33">
        <f>Tabla15[[#This Row],[sbruto]]-Tabla15[[#This Row],[ISR]]-Tabla15[[#This Row],[SFS]]-Tabla15[[#This Row],[AFP]]-Tabla15[[#This Row],[sneto]]</f>
        <v>25</v>
      </c>
      <c r="Q834" s="33">
        <v>15499.85</v>
      </c>
      <c r="R834" s="56" t="str">
        <f>_xlfn.XLOOKUP(Tabla15[[#This Row],[cedula]],Tabla8[Numero Documento],Tabla8[Gen])</f>
        <v>M</v>
      </c>
      <c r="S834" s="56" t="str">
        <f>_xlfn.XLOOKUP(Tabla15[[#This Row],[cedula]],Tabla8[Numero Documento],Tabla8[Lugar Funciones Codigo])</f>
        <v>01.83.02.00.03</v>
      </c>
      <c r="T834">
        <v>536</v>
      </c>
    </row>
    <row r="835" spans="1:20" hidden="1">
      <c r="A835" s="56" t="s">
        <v>2522</v>
      </c>
      <c r="B835" s="56" t="s">
        <v>2176</v>
      </c>
      <c r="C835" s="56" t="s">
        <v>2556</v>
      </c>
      <c r="D835" s="56" t="str">
        <f>Tabla15[[#This Row],[cedula]]&amp;Tabla15[[#This Row],[prog]]&amp;LEFT(Tabla15[[#This Row],[TIPO]],3)</f>
        <v>0310215662113FIJ</v>
      </c>
      <c r="E835" s="56" t="str">
        <f>_xlfn.XLOOKUP(Tabla15[[#This Row],[cedula]],Tabla8[Numero Documento],Tabla8[Empleado])</f>
        <v>JOSE RAFAEL ORTIZ OVALLES</v>
      </c>
      <c r="F835" s="56" t="str">
        <f>_xlfn.XLOOKUP(Tabla15[[#This Row],[cedula]],Tabla8[Numero Documento],Tabla8[Cargo])</f>
        <v>BAILARIN (A) FORKLORICO (A)</v>
      </c>
      <c r="G835" s="56" t="str">
        <f>_xlfn.XLOOKUP(Tabla15[[#This Row],[cedula]],Tabla8[Numero Documento],Tabla8[Lugar de Funciones])</f>
        <v>CENTRO DE LA CULTURA DE SANTIAGO</v>
      </c>
      <c r="H835" s="107" t="s">
        <v>11</v>
      </c>
      <c r="I835" s="78">
        <f>_xlfn.XLOOKUP(Tabla15[[#This Row],[cedula]],TCARRERA[CEDULA],TCARRERA[CATEGORIA DEL SERVIDOR],0)</f>
        <v>0</v>
      </c>
      <c r="J8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6" t="str">
        <f>IF(ISTEXT(Tabla15[[#This Row],[CARRERA]]),Tabla15[[#This Row],[CARRERA]],Tabla15[[#This Row],[STATUS_01]])</f>
        <v>FIJO</v>
      </c>
      <c r="L835" s="72">
        <v>16500</v>
      </c>
      <c r="M835" s="76">
        <v>0</v>
      </c>
      <c r="N835" s="72">
        <v>501.6</v>
      </c>
      <c r="O835" s="72">
        <v>473.55</v>
      </c>
      <c r="P835" s="33">
        <f>Tabla15[[#This Row],[sbruto]]-Tabla15[[#This Row],[ISR]]-Tabla15[[#This Row],[SFS]]-Tabla15[[#This Row],[AFP]]-Tabla15[[#This Row],[sneto]]</f>
        <v>375</v>
      </c>
      <c r="Q835" s="33">
        <v>15149.85</v>
      </c>
      <c r="R835" s="56" t="str">
        <f>_xlfn.XLOOKUP(Tabla15[[#This Row],[cedula]],Tabla8[Numero Documento],Tabla8[Gen])</f>
        <v>M</v>
      </c>
      <c r="S835" s="56" t="str">
        <f>_xlfn.XLOOKUP(Tabla15[[#This Row],[cedula]],Tabla8[Numero Documento],Tabla8[Lugar Funciones Codigo])</f>
        <v>01.83.02.00.03</v>
      </c>
      <c r="T835">
        <v>620</v>
      </c>
    </row>
    <row r="836" spans="1:20" hidden="1">
      <c r="A836" s="56" t="s">
        <v>2522</v>
      </c>
      <c r="B836" s="56" t="s">
        <v>2177</v>
      </c>
      <c r="C836" s="56" t="s">
        <v>2556</v>
      </c>
      <c r="D836" s="56" t="str">
        <f>Tabla15[[#This Row],[cedula]]&amp;Tabla15[[#This Row],[prog]]&amp;LEFT(Tabla15[[#This Row],[TIPO]],3)</f>
        <v>0310114763913FIJ</v>
      </c>
      <c r="E836" s="56" t="str">
        <f>_xlfn.XLOOKUP(Tabla15[[#This Row],[cedula]],Tabla8[Numero Documento],Tabla8[Empleado])</f>
        <v>JOSE SINENCIO APOLINAR ESPINAL TAVERAS</v>
      </c>
      <c r="F836" s="56" t="str">
        <f>_xlfn.XLOOKUP(Tabla15[[#This Row],[cedula]],Tabla8[Numero Documento],Tabla8[Cargo])</f>
        <v>BAILARIN Y PROF. FOLKLORICO</v>
      </c>
      <c r="G836" s="56" t="str">
        <f>_xlfn.XLOOKUP(Tabla15[[#This Row],[cedula]],Tabla8[Numero Documento],Tabla8[Lugar de Funciones])</f>
        <v>CENTRO DE LA CULTURA DE SANTIAGO</v>
      </c>
      <c r="H836" s="107" t="s">
        <v>11</v>
      </c>
      <c r="I836" s="78">
        <f>_xlfn.XLOOKUP(Tabla15[[#This Row],[cedula]],TCARRERA[CEDULA],TCARRERA[CATEGORIA DEL SERVIDOR],0)</f>
        <v>0</v>
      </c>
      <c r="J8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6" t="str">
        <f>IF(ISTEXT(Tabla15[[#This Row],[CARRERA]]),Tabla15[[#This Row],[CARRERA]],Tabla15[[#This Row],[STATUS_01]])</f>
        <v>FIJO</v>
      </c>
      <c r="L836" s="72">
        <v>16500</v>
      </c>
      <c r="M836" s="73">
        <v>0</v>
      </c>
      <c r="N836" s="72">
        <v>501.6</v>
      </c>
      <c r="O836" s="72">
        <v>473.55</v>
      </c>
      <c r="P836" s="33">
        <f>Tabla15[[#This Row],[sbruto]]-Tabla15[[#This Row],[ISR]]-Tabla15[[#This Row],[SFS]]-Tabla15[[#This Row],[AFP]]-Tabla15[[#This Row],[sneto]]</f>
        <v>375</v>
      </c>
      <c r="Q836" s="33">
        <v>15149.85</v>
      </c>
      <c r="R836" s="56" t="str">
        <f>_xlfn.XLOOKUP(Tabla15[[#This Row],[cedula]],Tabla8[Numero Documento],Tabla8[Gen])</f>
        <v>M</v>
      </c>
      <c r="S836" s="56" t="str">
        <f>_xlfn.XLOOKUP(Tabla15[[#This Row],[cedula]],Tabla8[Numero Documento],Tabla8[Lugar Funciones Codigo])</f>
        <v>01.83.02.00.03</v>
      </c>
      <c r="T836">
        <v>621</v>
      </c>
    </row>
    <row r="837" spans="1:20" hidden="1">
      <c r="A837" s="56" t="s">
        <v>2522</v>
      </c>
      <c r="B837" s="56" t="s">
        <v>1334</v>
      </c>
      <c r="C837" s="56" t="s">
        <v>2556</v>
      </c>
      <c r="D837" s="56" t="str">
        <f>Tabla15[[#This Row],[cedula]]&amp;Tabla15[[#This Row],[prog]]&amp;LEFT(Tabla15[[#This Row],[TIPO]],3)</f>
        <v>0310243285713FIJ</v>
      </c>
      <c r="E837" s="56" t="str">
        <f>_xlfn.XLOOKUP(Tabla15[[#This Row],[cedula]],Tabla8[Numero Documento],Tabla8[Empleado])</f>
        <v>MARIA CEPEDA RODRIGUEZ</v>
      </c>
      <c r="F837" s="56" t="str">
        <f>_xlfn.XLOOKUP(Tabla15[[#This Row],[cedula]],Tabla8[Numero Documento],Tabla8[Cargo])</f>
        <v>DIRECTOR (A)</v>
      </c>
      <c r="G837" s="56" t="str">
        <f>_xlfn.XLOOKUP(Tabla15[[#This Row],[cedula]],Tabla8[Numero Documento],Tabla8[Lugar de Funciones])</f>
        <v>CENTRO DE LA CULTURA DE SANTIAGO</v>
      </c>
      <c r="H837" s="107" t="s">
        <v>11</v>
      </c>
      <c r="I837" s="78" t="str">
        <f>_xlfn.XLOOKUP(Tabla15[[#This Row],[cedula]],TCARRERA[CEDULA],TCARRERA[CATEGORIA DEL SERVIDOR],0)</f>
        <v>CARRERA ADMINISTRATIVA</v>
      </c>
      <c r="J8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6" t="str">
        <f>IF(ISTEXT(Tabla15[[#This Row],[CARRERA]]),Tabla15[[#This Row],[CARRERA]],Tabla15[[#This Row],[STATUS_01]])</f>
        <v>CARRERA ADMINISTRATIVA</v>
      </c>
      <c r="L837" s="72">
        <v>16500</v>
      </c>
      <c r="M837" s="73">
        <v>0</v>
      </c>
      <c r="N837" s="72">
        <v>501.6</v>
      </c>
      <c r="O837" s="72">
        <v>473.55</v>
      </c>
      <c r="P837" s="33">
        <f>Tabla15[[#This Row],[sbruto]]-Tabla15[[#This Row],[ISR]]-Tabla15[[#This Row],[SFS]]-Tabla15[[#This Row],[AFP]]-Tabla15[[#This Row],[sneto]]</f>
        <v>1652.4500000000007</v>
      </c>
      <c r="Q837" s="33">
        <v>13872.4</v>
      </c>
      <c r="R837" s="56" t="str">
        <f>_xlfn.XLOOKUP(Tabla15[[#This Row],[cedula]],Tabla8[Numero Documento],Tabla8[Gen])</f>
        <v>F</v>
      </c>
      <c r="S837" s="56" t="str">
        <f>_xlfn.XLOOKUP(Tabla15[[#This Row],[cedula]],Tabla8[Numero Documento],Tabla8[Lugar Funciones Codigo])</f>
        <v>01.83.02.00.03</v>
      </c>
      <c r="T837">
        <v>664</v>
      </c>
    </row>
    <row r="838" spans="1:20" hidden="1">
      <c r="A838" s="56" t="s">
        <v>2522</v>
      </c>
      <c r="B838" s="56" t="s">
        <v>1343</v>
      </c>
      <c r="C838" s="56" t="s">
        <v>2556</v>
      </c>
      <c r="D838" s="56" t="str">
        <f>Tabla15[[#This Row],[cedula]]&amp;Tabla15[[#This Row],[prog]]&amp;LEFT(Tabla15[[#This Row],[TIPO]],3)</f>
        <v>0950016992613FIJ</v>
      </c>
      <c r="E838" s="56" t="str">
        <f>_xlfn.XLOOKUP(Tabla15[[#This Row],[cedula]],Tabla8[Numero Documento],Tabla8[Empleado])</f>
        <v>MILDRED RAFAELA CASTILLO MENDOZA</v>
      </c>
      <c r="F838" s="56" t="str">
        <f>_xlfn.XLOOKUP(Tabla15[[#This Row],[cedula]],Tabla8[Numero Documento],Tabla8[Cargo])</f>
        <v>BAILARINA</v>
      </c>
      <c r="G838" s="56" t="str">
        <f>_xlfn.XLOOKUP(Tabla15[[#This Row],[cedula]],Tabla8[Numero Documento],Tabla8[Lugar de Funciones])</f>
        <v>CENTRO DE LA CULTURA DE SANTIAGO</v>
      </c>
      <c r="H838" s="107" t="s">
        <v>11</v>
      </c>
      <c r="I838" s="78" t="str">
        <f>_xlfn.XLOOKUP(Tabla15[[#This Row],[cedula]],TCARRERA[CEDULA],TCARRERA[CATEGORIA DEL SERVIDOR],0)</f>
        <v>CARRERA ADMINISTRATIVA</v>
      </c>
      <c r="J8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6" t="str">
        <f>IF(ISTEXT(Tabla15[[#This Row],[CARRERA]]),Tabla15[[#This Row],[CARRERA]],Tabla15[[#This Row],[STATUS_01]])</f>
        <v>CARRERA ADMINISTRATIVA</v>
      </c>
      <c r="L838" s="72">
        <v>16500</v>
      </c>
      <c r="M838" s="75">
        <v>0</v>
      </c>
      <c r="N838" s="72">
        <v>501.6</v>
      </c>
      <c r="O838" s="72">
        <v>473.55</v>
      </c>
      <c r="P838" s="33">
        <f>Tabla15[[#This Row],[sbruto]]-Tabla15[[#This Row],[ISR]]-Tabla15[[#This Row],[SFS]]-Tabla15[[#This Row],[AFP]]-Tabla15[[#This Row],[sneto]]</f>
        <v>75</v>
      </c>
      <c r="Q838" s="33">
        <v>15449.85</v>
      </c>
      <c r="R838" s="56" t="str">
        <f>_xlfn.XLOOKUP(Tabla15[[#This Row],[cedula]],Tabla8[Numero Documento],Tabla8[Gen])</f>
        <v>F</v>
      </c>
      <c r="S838" s="56" t="str">
        <f>_xlfn.XLOOKUP(Tabla15[[#This Row],[cedula]],Tabla8[Numero Documento],Tabla8[Lugar Funciones Codigo])</f>
        <v>01.83.02.00.03</v>
      </c>
      <c r="T838">
        <v>679</v>
      </c>
    </row>
    <row r="839" spans="1:20" hidden="1">
      <c r="A839" s="56" t="s">
        <v>2522</v>
      </c>
      <c r="B839" s="56" t="s">
        <v>1345</v>
      </c>
      <c r="C839" s="56" t="s">
        <v>2556</v>
      </c>
      <c r="D839" s="56" t="str">
        <f>Tabla15[[#This Row],[cedula]]&amp;Tabla15[[#This Row],[prog]]&amp;LEFT(Tabla15[[#This Row],[TIPO]],3)</f>
        <v>0310004856413FIJ</v>
      </c>
      <c r="E839" s="56" t="str">
        <f>_xlfn.XLOOKUP(Tabla15[[#This Row],[cedula]],Tabla8[Numero Documento],Tabla8[Empleado])</f>
        <v>ORFELINA MIROLIZA RODRIGUEZ DURAN</v>
      </c>
      <c r="F839" s="56" t="str">
        <f>_xlfn.XLOOKUP(Tabla15[[#This Row],[cedula]],Tabla8[Numero Documento],Tabla8[Cargo])</f>
        <v>BAILARINA</v>
      </c>
      <c r="G839" s="56" t="str">
        <f>_xlfn.XLOOKUP(Tabla15[[#This Row],[cedula]],Tabla8[Numero Documento],Tabla8[Lugar de Funciones])</f>
        <v>CENTRO DE LA CULTURA DE SANTIAGO</v>
      </c>
      <c r="H839" s="107" t="s">
        <v>11</v>
      </c>
      <c r="I839" s="78" t="str">
        <f>_xlfn.XLOOKUP(Tabla15[[#This Row],[cedula]],TCARRERA[CEDULA],TCARRERA[CATEGORIA DEL SERVIDOR],0)</f>
        <v>CARRERA ADMINISTRATIVA</v>
      </c>
      <c r="J8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6" t="str">
        <f>IF(ISTEXT(Tabla15[[#This Row],[CARRERA]]),Tabla15[[#This Row],[CARRERA]],Tabla15[[#This Row],[STATUS_01]])</f>
        <v>CARRERA ADMINISTRATIVA</v>
      </c>
      <c r="L839" s="72">
        <v>16500</v>
      </c>
      <c r="M839" s="74">
        <v>0</v>
      </c>
      <c r="N839" s="72">
        <v>501.6</v>
      </c>
      <c r="O839" s="72">
        <v>473.55</v>
      </c>
      <c r="P839" s="33">
        <f>Tabla15[[#This Row],[sbruto]]-Tabla15[[#This Row],[ISR]]-Tabla15[[#This Row],[SFS]]-Tabla15[[#This Row],[AFP]]-Tabla15[[#This Row],[sneto]]</f>
        <v>75</v>
      </c>
      <c r="Q839" s="33">
        <v>15449.85</v>
      </c>
      <c r="R839" s="56" t="str">
        <f>_xlfn.XLOOKUP(Tabla15[[#This Row],[cedula]],Tabla8[Numero Documento],Tabla8[Gen])</f>
        <v>M</v>
      </c>
      <c r="S839" s="56" t="str">
        <f>_xlfn.XLOOKUP(Tabla15[[#This Row],[cedula]],Tabla8[Numero Documento],Tabla8[Lugar Funciones Codigo])</f>
        <v>01.83.02.00.03</v>
      </c>
      <c r="T839">
        <v>689</v>
      </c>
    </row>
    <row r="840" spans="1:20" hidden="1">
      <c r="A840" s="56" t="s">
        <v>2522</v>
      </c>
      <c r="B840" s="56" t="s">
        <v>2090</v>
      </c>
      <c r="C840" s="56" t="s">
        <v>2556</v>
      </c>
      <c r="D840" s="56" t="str">
        <f>Tabla15[[#This Row],[cedula]]&amp;Tabla15[[#This Row],[prog]]&amp;LEFT(Tabla15[[#This Row],[TIPO]],3)</f>
        <v>0310155273913FIJ</v>
      </c>
      <c r="E840" s="56" t="str">
        <f>_xlfn.XLOOKUP(Tabla15[[#This Row],[cedula]],Tabla8[Numero Documento],Tabla8[Empleado])</f>
        <v>ANGEL RAFAEL DE LEON</v>
      </c>
      <c r="F840" s="56" t="str">
        <f>_xlfn.XLOOKUP(Tabla15[[#This Row],[cedula]],Tabla8[Numero Documento],Tabla8[Cargo])</f>
        <v>TRAMOYISTA</v>
      </c>
      <c r="G840" s="56" t="str">
        <f>_xlfn.XLOOKUP(Tabla15[[#This Row],[cedula]],Tabla8[Numero Documento],Tabla8[Lugar de Funciones])</f>
        <v>CENTRO DE LA CULTURA DE SANTIAGO</v>
      </c>
      <c r="H840" s="107" t="s">
        <v>11</v>
      </c>
      <c r="I840" s="78">
        <f>_xlfn.XLOOKUP(Tabla15[[#This Row],[cedula]],TCARRERA[CEDULA],TCARRERA[CATEGORIA DEL SERVIDOR],0)</f>
        <v>0</v>
      </c>
      <c r="J8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6" t="str">
        <f>IF(ISTEXT(Tabla15[[#This Row],[CARRERA]]),Tabla15[[#This Row],[CARRERA]],Tabla15[[#This Row],[STATUS_01]])</f>
        <v>ESTATUTO SIMPLIFICADO</v>
      </c>
      <c r="L840" s="72">
        <v>15000</v>
      </c>
      <c r="M840" s="75">
        <v>0</v>
      </c>
      <c r="N840" s="72">
        <v>456</v>
      </c>
      <c r="O840" s="72">
        <v>430.5</v>
      </c>
      <c r="P840" s="33">
        <f>Tabla15[[#This Row],[sbruto]]-Tabla15[[#This Row],[ISR]]-Tabla15[[#This Row],[SFS]]-Tabla15[[#This Row],[AFP]]-Tabla15[[#This Row],[sneto]]</f>
        <v>375</v>
      </c>
      <c r="Q840" s="33">
        <v>13738.5</v>
      </c>
      <c r="R840" s="56" t="str">
        <f>_xlfn.XLOOKUP(Tabla15[[#This Row],[cedula]],Tabla8[Numero Documento],Tabla8[Gen])</f>
        <v>M</v>
      </c>
      <c r="S840" s="56" t="str">
        <f>_xlfn.XLOOKUP(Tabla15[[#This Row],[cedula]],Tabla8[Numero Documento],Tabla8[Lugar Funciones Codigo])</f>
        <v>01.83.02.00.03</v>
      </c>
      <c r="T840">
        <v>502</v>
      </c>
    </row>
    <row r="841" spans="1:20" hidden="1">
      <c r="A841" s="56" t="s">
        <v>2522</v>
      </c>
      <c r="B841" s="56" t="s">
        <v>1320</v>
      </c>
      <c r="C841" s="56" t="s">
        <v>2556</v>
      </c>
      <c r="D841" s="56" t="str">
        <f>Tabla15[[#This Row],[cedula]]&amp;Tabla15[[#This Row],[prog]]&amp;LEFT(Tabla15[[#This Row],[TIPO]],3)</f>
        <v>0310216583813FIJ</v>
      </c>
      <c r="E841" s="56" t="str">
        <f>_xlfn.XLOOKUP(Tabla15[[#This Row],[cedula]],Tabla8[Numero Documento],Tabla8[Empleado])</f>
        <v>JORGE EVARISTO VASQUEZ MORA</v>
      </c>
      <c r="F841" s="56" t="str">
        <f>_xlfn.XLOOKUP(Tabla15[[#This Row],[cedula]],Tabla8[Numero Documento],Tabla8[Cargo])</f>
        <v>DIRECTOR MUSICAL</v>
      </c>
      <c r="G841" s="56" t="str">
        <f>_xlfn.XLOOKUP(Tabla15[[#This Row],[cedula]],Tabla8[Numero Documento],Tabla8[Lugar de Funciones])</f>
        <v>CENTRO DE LA CULTURA DE SANTIAGO</v>
      </c>
      <c r="H841" s="107" t="s">
        <v>11</v>
      </c>
      <c r="I841" s="78" t="str">
        <f>_xlfn.XLOOKUP(Tabla15[[#This Row],[cedula]],TCARRERA[CEDULA],TCARRERA[CATEGORIA DEL SERVIDOR],0)</f>
        <v>CARRERA ADMINISTRATIVA</v>
      </c>
      <c r="J8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6" t="str">
        <f>IF(ISTEXT(Tabla15[[#This Row],[CARRERA]]),Tabla15[[#This Row],[CARRERA]],Tabla15[[#This Row],[STATUS_01]])</f>
        <v>CARRERA ADMINISTRATIVA</v>
      </c>
      <c r="L841" s="72">
        <v>14850</v>
      </c>
      <c r="M841" s="76">
        <v>0</v>
      </c>
      <c r="N841" s="72">
        <v>451.44</v>
      </c>
      <c r="O841" s="72">
        <v>426.2</v>
      </c>
      <c r="P841" s="33">
        <f>Tabla15[[#This Row],[sbruto]]-Tabla15[[#This Row],[ISR]]-Tabla15[[#This Row],[SFS]]-Tabla15[[#This Row],[AFP]]-Tabla15[[#This Row],[sneto]]</f>
        <v>474.99999999999818</v>
      </c>
      <c r="Q841" s="33">
        <v>13497.36</v>
      </c>
      <c r="R841" s="56" t="str">
        <f>_xlfn.XLOOKUP(Tabla15[[#This Row],[cedula]],Tabla8[Numero Documento],Tabla8[Gen])</f>
        <v>M</v>
      </c>
      <c r="S841" s="56" t="str">
        <f>_xlfn.XLOOKUP(Tabla15[[#This Row],[cedula]],Tabla8[Numero Documento],Tabla8[Lugar Funciones Codigo])</f>
        <v>01.83.02.00.03</v>
      </c>
      <c r="T841">
        <v>607</v>
      </c>
    </row>
    <row r="842" spans="1:20" hidden="1">
      <c r="A842" s="56" t="s">
        <v>2522</v>
      </c>
      <c r="B842" s="56" t="s">
        <v>2125</v>
      </c>
      <c r="C842" s="56" t="s">
        <v>2556</v>
      </c>
      <c r="D842" s="56" t="str">
        <f>Tabla15[[#This Row],[cedula]]&amp;Tabla15[[#This Row],[prog]]&amp;LEFT(Tabla15[[#This Row],[TIPO]],3)</f>
        <v>4020892351213FIJ</v>
      </c>
      <c r="E842" s="56" t="str">
        <f>_xlfn.XLOOKUP(Tabla15[[#This Row],[cedula]],Tabla8[Numero Documento],Tabla8[Empleado])</f>
        <v>ERISON JUNIOR LIRIANO VALERIO</v>
      </c>
      <c r="F842" s="56" t="str">
        <f>_xlfn.XLOOKUP(Tabla15[[#This Row],[cedula]],Tabla8[Numero Documento],Tabla8[Cargo])</f>
        <v>MENSAJERO EXTERNO</v>
      </c>
      <c r="G842" s="56" t="str">
        <f>_xlfn.XLOOKUP(Tabla15[[#This Row],[cedula]],Tabla8[Numero Documento],Tabla8[Lugar de Funciones])</f>
        <v>CENTRO DE LA CULTURA DE SANTIAGO</v>
      </c>
      <c r="H842" s="107" t="s">
        <v>11</v>
      </c>
      <c r="I842" s="78">
        <f>_xlfn.XLOOKUP(Tabla15[[#This Row],[cedula]],TCARRERA[CEDULA],TCARRERA[CATEGORIA DEL SERVIDOR],0)</f>
        <v>0</v>
      </c>
      <c r="J8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6" t="str">
        <f>IF(ISTEXT(Tabla15[[#This Row],[CARRERA]]),Tabla15[[#This Row],[CARRERA]],Tabla15[[#This Row],[STATUS_01]])</f>
        <v>ESTATUTO SIMPLIFICADO</v>
      </c>
      <c r="L842" s="72">
        <v>13200</v>
      </c>
      <c r="M842" s="76">
        <v>0</v>
      </c>
      <c r="N842" s="72">
        <v>401.28</v>
      </c>
      <c r="O842" s="72">
        <v>378.84</v>
      </c>
      <c r="P842" s="33">
        <f>Tabla15[[#This Row],[sbruto]]-Tabla15[[#This Row],[ISR]]-Tabla15[[#This Row],[SFS]]-Tabla15[[#This Row],[AFP]]-Tabla15[[#This Row],[sneto]]</f>
        <v>25</v>
      </c>
      <c r="Q842" s="33">
        <v>12394.88</v>
      </c>
      <c r="R842" s="56" t="str">
        <f>_xlfn.XLOOKUP(Tabla15[[#This Row],[cedula]],Tabla8[Numero Documento],Tabla8[Gen])</f>
        <v>M</v>
      </c>
      <c r="S842" s="56" t="str">
        <f>_xlfn.XLOOKUP(Tabla15[[#This Row],[cedula]],Tabla8[Numero Documento],Tabla8[Lugar Funciones Codigo])</f>
        <v>01.83.02.00.03</v>
      </c>
      <c r="T842">
        <v>558</v>
      </c>
    </row>
    <row r="843" spans="1:20" hidden="1">
      <c r="A843" s="56" t="s">
        <v>2522</v>
      </c>
      <c r="B843" s="56" t="s">
        <v>2175</v>
      </c>
      <c r="C843" s="56" t="s">
        <v>2556</v>
      </c>
      <c r="D843" s="56" t="str">
        <f>Tabla15[[#This Row],[cedula]]&amp;Tabla15[[#This Row],[prog]]&amp;LEFT(Tabla15[[#This Row],[TIPO]],3)</f>
        <v>0310081644013FIJ</v>
      </c>
      <c r="E843" s="56" t="str">
        <f>_xlfn.XLOOKUP(Tabla15[[#This Row],[cedula]],Tabla8[Numero Documento],Tabla8[Empleado])</f>
        <v>JOSE RAFAEL BIRCANN AYBAR</v>
      </c>
      <c r="F843" s="56" t="str">
        <f>_xlfn.XLOOKUP(Tabla15[[#This Row],[cedula]],Tabla8[Numero Documento],Tabla8[Cargo])</f>
        <v>TRAMOYISTA</v>
      </c>
      <c r="G843" s="56" t="str">
        <f>_xlfn.XLOOKUP(Tabla15[[#This Row],[cedula]],Tabla8[Numero Documento],Tabla8[Lugar de Funciones])</f>
        <v>CENTRO DE LA CULTURA DE SANTIAGO</v>
      </c>
      <c r="H843" s="107" t="s">
        <v>11</v>
      </c>
      <c r="I843" s="78">
        <f>_xlfn.XLOOKUP(Tabla15[[#This Row],[cedula]],TCARRERA[CEDULA],TCARRERA[CATEGORIA DEL SERVIDOR],0)</f>
        <v>0</v>
      </c>
      <c r="J84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6" t="str">
        <f>IF(ISTEXT(Tabla15[[#This Row],[CARRERA]]),Tabla15[[#This Row],[CARRERA]],Tabla15[[#This Row],[STATUS_01]])</f>
        <v>ESTATUTO SIMPLIFICADO</v>
      </c>
      <c r="L843" s="72">
        <v>11400</v>
      </c>
      <c r="M843" s="76">
        <v>0</v>
      </c>
      <c r="N843" s="72">
        <v>346.56</v>
      </c>
      <c r="O843" s="72">
        <v>327.18</v>
      </c>
      <c r="P843" s="33">
        <f>Tabla15[[#This Row],[sbruto]]-Tabla15[[#This Row],[ISR]]-Tabla15[[#This Row],[SFS]]-Tabla15[[#This Row],[AFP]]-Tabla15[[#This Row],[sneto]]</f>
        <v>25</v>
      </c>
      <c r="Q843" s="33">
        <v>10701.26</v>
      </c>
      <c r="R843" s="56" t="str">
        <f>_xlfn.XLOOKUP(Tabla15[[#This Row],[cedula]],Tabla8[Numero Documento],Tabla8[Gen])</f>
        <v>M</v>
      </c>
      <c r="S843" s="56" t="str">
        <f>_xlfn.XLOOKUP(Tabla15[[#This Row],[cedula]],Tabla8[Numero Documento],Tabla8[Lugar Funciones Codigo])</f>
        <v>01.83.02.00.03</v>
      </c>
      <c r="T843">
        <v>619</v>
      </c>
    </row>
    <row r="844" spans="1:20" hidden="1">
      <c r="A844" s="56" t="s">
        <v>2522</v>
      </c>
      <c r="B844" s="56" t="s">
        <v>2119</v>
      </c>
      <c r="C844" s="56" t="s">
        <v>2556</v>
      </c>
      <c r="D844" s="56" t="str">
        <f>Tabla15[[#This Row],[cedula]]&amp;Tabla15[[#This Row],[prog]]&amp;LEFT(Tabla15[[#This Row],[TIPO]],3)</f>
        <v>0310306278613FIJ</v>
      </c>
      <c r="E844" s="56" t="str">
        <f>_xlfn.XLOOKUP(Tabla15[[#This Row],[cedula]],Tabla8[Numero Documento],Tabla8[Empleado])</f>
        <v>EDWARD ALFONSO CABRERA ROSARIO</v>
      </c>
      <c r="F844" s="56" t="str">
        <f>_xlfn.XLOOKUP(Tabla15[[#This Row],[cedula]],Tabla8[Numero Documento],Tabla8[Cargo])</f>
        <v>VIGILANTE</v>
      </c>
      <c r="G844" s="56" t="str">
        <f>_xlfn.XLOOKUP(Tabla15[[#This Row],[cedula]],Tabla8[Numero Documento],Tabla8[Lugar de Funciones])</f>
        <v>CENTRO DE LA CULTURA DE SANTIAGO</v>
      </c>
      <c r="H844" s="107" t="s">
        <v>11</v>
      </c>
      <c r="I844" s="78">
        <f>_xlfn.XLOOKUP(Tabla15[[#This Row],[cedula]],TCARRERA[CEDULA],TCARRERA[CATEGORIA DEL SERVIDOR],0)</f>
        <v>0</v>
      </c>
      <c r="J8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6" t="str">
        <f>IF(ISTEXT(Tabla15[[#This Row],[CARRERA]]),Tabla15[[#This Row],[CARRERA]],Tabla15[[#This Row],[STATUS_01]])</f>
        <v>ESTATUTO SIMPLIFICADO</v>
      </c>
      <c r="L844" s="72">
        <v>11000</v>
      </c>
      <c r="M844" s="73">
        <v>0</v>
      </c>
      <c r="N844" s="72">
        <v>334.4</v>
      </c>
      <c r="O844" s="72">
        <v>315.7</v>
      </c>
      <c r="P844" s="33">
        <f>Tabla15[[#This Row],[sbruto]]-Tabla15[[#This Row],[ISR]]-Tabla15[[#This Row],[SFS]]-Tabla15[[#This Row],[AFP]]-Tabla15[[#This Row],[sneto]]</f>
        <v>25</v>
      </c>
      <c r="Q844" s="33">
        <v>10324.9</v>
      </c>
      <c r="R844" s="56" t="str">
        <f>_xlfn.XLOOKUP(Tabla15[[#This Row],[cedula]],Tabla8[Numero Documento],Tabla8[Gen])</f>
        <v>M</v>
      </c>
      <c r="S844" s="56" t="str">
        <f>_xlfn.XLOOKUP(Tabla15[[#This Row],[cedula]],Tabla8[Numero Documento],Tabla8[Lugar Funciones Codigo])</f>
        <v>01.83.02.00.03</v>
      </c>
      <c r="T844">
        <v>548</v>
      </c>
    </row>
    <row r="845" spans="1:20" hidden="1">
      <c r="A845" s="56" t="s">
        <v>2522</v>
      </c>
      <c r="B845" s="56" t="s">
        <v>2166</v>
      </c>
      <c r="C845" s="56" t="s">
        <v>2556</v>
      </c>
      <c r="D845" s="56" t="str">
        <f>Tabla15[[#This Row],[cedula]]&amp;Tabla15[[#This Row],[prog]]&amp;LEFT(Tabla15[[#This Row],[TIPO]],3)</f>
        <v>0310293202113FIJ</v>
      </c>
      <c r="E845" s="56" t="str">
        <f>_xlfn.XLOOKUP(Tabla15[[#This Row],[cedula]],Tabla8[Numero Documento],Tabla8[Empleado])</f>
        <v>JORGE ANTONIO FRANCO MARTE</v>
      </c>
      <c r="F845" s="56" t="str">
        <f>_xlfn.XLOOKUP(Tabla15[[#This Row],[cedula]],Tabla8[Numero Documento],Tabla8[Cargo])</f>
        <v>SONIDISTA</v>
      </c>
      <c r="G845" s="56" t="str">
        <f>_xlfn.XLOOKUP(Tabla15[[#This Row],[cedula]],Tabla8[Numero Documento],Tabla8[Lugar de Funciones])</f>
        <v>CENTRO DE LA CULTURA DE SANTIAGO</v>
      </c>
      <c r="H845" s="107" t="s">
        <v>11</v>
      </c>
      <c r="I845" s="78">
        <f>_xlfn.XLOOKUP(Tabla15[[#This Row],[cedula]],TCARRERA[CEDULA],TCARRERA[CATEGORIA DEL SERVIDOR],0)</f>
        <v>0</v>
      </c>
      <c r="J8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6" t="str">
        <f>IF(ISTEXT(Tabla15[[#This Row],[CARRERA]]),Tabla15[[#This Row],[CARRERA]],Tabla15[[#This Row],[STATUS_01]])</f>
        <v>FIJO</v>
      </c>
      <c r="L845" s="72">
        <v>11000</v>
      </c>
      <c r="M845" s="73">
        <v>0</v>
      </c>
      <c r="N845" s="72">
        <v>334.4</v>
      </c>
      <c r="O845" s="72">
        <v>315.7</v>
      </c>
      <c r="P845" s="33">
        <f>Tabla15[[#This Row],[sbruto]]-Tabla15[[#This Row],[ISR]]-Tabla15[[#This Row],[SFS]]-Tabla15[[#This Row],[AFP]]-Tabla15[[#This Row],[sneto]]</f>
        <v>25</v>
      </c>
      <c r="Q845" s="33">
        <v>10324.9</v>
      </c>
      <c r="R845" s="56" t="str">
        <f>_xlfn.XLOOKUP(Tabla15[[#This Row],[cedula]],Tabla8[Numero Documento],Tabla8[Gen])</f>
        <v>M</v>
      </c>
      <c r="S845" s="56" t="str">
        <f>_xlfn.XLOOKUP(Tabla15[[#This Row],[cedula]],Tabla8[Numero Documento],Tabla8[Lugar Funciones Codigo])</f>
        <v>01.83.02.00.03</v>
      </c>
      <c r="T845">
        <v>606</v>
      </c>
    </row>
    <row r="846" spans="1:20" hidden="1">
      <c r="A846" s="56" t="s">
        <v>2522</v>
      </c>
      <c r="B846" s="56" t="s">
        <v>1325</v>
      </c>
      <c r="C846" s="56" t="s">
        <v>2556</v>
      </c>
      <c r="D846" s="56" t="str">
        <f>Tabla15[[#This Row],[cedula]]&amp;Tabla15[[#This Row],[prog]]&amp;LEFT(Tabla15[[#This Row],[TIPO]],3)</f>
        <v>0310089193013FIJ</v>
      </c>
      <c r="E846" s="56" t="str">
        <f>_xlfn.XLOOKUP(Tabla15[[#This Row],[cedula]],Tabla8[Numero Documento],Tabla8[Empleado])</f>
        <v>LIDIA RAMONA ESPINAL ESTEVEZ</v>
      </c>
      <c r="F846" s="56" t="str">
        <f>_xlfn.XLOOKUP(Tabla15[[#This Row],[cedula]],Tabla8[Numero Documento],Tabla8[Cargo])</f>
        <v>CONSERJE</v>
      </c>
      <c r="G846" s="56" t="str">
        <f>_xlfn.XLOOKUP(Tabla15[[#This Row],[cedula]],Tabla8[Numero Documento],Tabla8[Lugar de Funciones])</f>
        <v>CENTRO DE LA CULTURA DE SANTIAGO</v>
      </c>
      <c r="H846" s="107" t="s">
        <v>11</v>
      </c>
      <c r="I846" s="78" t="str">
        <f>_xlfn.XLOOKUP(Tabla15[[#This Row],[cedula]],TCARRERA[CEDULA],TCARRERA[CATEGORIA DEL SERVIDOR],0)</f>
        <v>CARRERA ADMINISTRATIVA</v>
      </c>
      <c r="J84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6" t="str">
        <f>IF(ISTEXT(Tabla15[[#This Row],[CARRERA]]),Tabla15[[#This Row],[CARRERA]],Tabla15[[#This Row],[STATUS_01]])</f>
        <v>CARRERA ADMINISTRATIVA</v>
      </c>
      <c r="L846" s="72">
        <v>11000</v>
      </c>
      <c r="M846" s="76">
        <v>0</v>
      </c>
      <c r="N846" s="75">
        <v>334.4</v>
      </c>
      <c r="O846" s="75">
        <v>315.7</v>
      </c>
      <c r="P846" s="33">
        <f>Tabla15[[#This Row],[sbruto]]-Tabla15[[#This Row],[ISR]]-Tabla15[[#This Row],[SFS]]-Tabla15[[#This Row],[AFP]]-Tabla15[[#This Row],[sneto]]</f>
        <v>375</v>
      </c>
      <c r="Q846" s="33">
        <v>9974.9</v>
      </c>
      <c r="R846" s="56" t="str">
        <f>_xlfn.XLOOKUP(Tabla15[[#This Row],[cedula]],Tabla8[Numero Documento],Tabla8[Gen])</f>
        <v>F</v>
      </c>
      <c r="S846" s="56" t="str">
        <f>_xlfn.XLOOKUP(Tabla15[[#This Row],[cedula]],Tabla8[Numero Documento],Tabla8[Lugar Funciones Codigo])</f>
        <v>01.83.02.00.03</v>
      </c>
      <c r="T846">
        <v>646</v>
      </c>
    </row>
    <row r="847" spans="1:20" hidden="1">
      <c r="A847" s="56" t="s">
        <v>2522</v>
      </c>
      <c r="B847" s="56" t="s">
        <v>2204</v>
      </c>
      <c r="C847" s="56" t="s">
        <v>2556</v>
      </c>
      <c r="D847" s="56" t="str">
        <f>Tabla15[[#This Row],[cedula]]&amp;Tabla15[[#This Row],[prog]]&amp;LEFT(Tabla15[[#This Row],[TIPO]],3)</f>
        <v>0310185535513FIJ</v>
      </c>
      <c r="E847" s="56" t="str">
        <f>_xlfn.XLOOKUP(Tabla15[[#This Row],[cedula]],Tabla8[Numero Documento],Tabla8[Empleado])</f>
        <v>MARGARITA YSABEL SILVERIO MORAN</v>
      </c>
      <c r="F847" s="56" t="str">
        <f>_xlfn.XLOOKUP(Tabla15[[#This Row],[cedula]],Tabla8[Numero Documento],Tabla8[Cargo])</f>
        <v>CONSERJE</v>
      </c>
      <c r="G847" s="56" t="str">
        <f>_xlfn.XLOOKUP(Tabla15[[#This Row],[cedula]],Tabla8[Numero Documento],Tabla8[Lugar de Funciones])</f>
        <v>CENTRO DE LA CULTURA DE SANTIAGO</v>
      </c>
      <c r="H847" s="107" t="s">
        <v>11</v>
      </c>
      <c r="I847" s="78">
        <f>_xlfn.XLOOKUP(Tabla15[[#This Row],[cedula]],TCARRERA[CEDULA],TCARRERA[CATEGORIA DEL SERVIDOR],0)</f>
        <v>0</v>
      </c>
      <c r="J84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6" t="str">
        <f>IF(ISTEXT(Tabla15[[#This Row],[CARRERA]]),Tabla15[[#This Row],[CARRERA]],Tabla15[[#This Row],[STATUS_01]])</f>
        <v>ESTATUTO SIMPLIFICADO</v>
      </c>
      <c r="L847" s="72">
        <v>11000</v>
      </c>
      <c r="M847" s="76">
        <v>0</v>
      </c>
      <c r="N847" s="72">
        <v>334.4</v>
      </c>
      <c r="O847" s="72">
        <v>315.7</v>
      </c>
      <c r="P847" s="33">
        <f>Tabla15[[#This Row],[sbruto]]-Tabla15[[#This Row],[ISR]]-Tabla15[[#This Row],[SFS]]-Tabla15[[#This Row],[AFP]]-Tabla15[[#This Row],[sneto]]</f>
        <v>75</v>
      </c>
      <c r="Q847" s="33">
        <v>10274.9</v>
      </c>
      <c r="R847" s="56" t="str">
        <f>_xlfn.XLOOKUP(Tabla15[[#This Row],[cedula]],Tabla8[Numero Documento],Tabla8[Gen])</f>
        <v>F</v>
      </c>
      <c r="S847" s="56" t="str">
        <f>_xlfn.XLOOKUP(Tabla15[[#This Row],[cedula]],Tabla8[Numero Documento],Tabla8[Lugar Funciones Codigo])</f>
        <v>01.83.02.00.03</v>
      </c>
      <c r="T847">
        <v>662</v>
      </c>
    </row>
    <row r="848" spans="1:20" hidden="1">
      <c r="A848" s="56" t="s">
        <v>2522</v>
      </c>
      <c r="B848" s="56" t="s">
        <v>2738</v>
      </c>
      <c r="C848" s="56" t="s">
        <v>2556</v>
      </c>
      <c r="D848" s="56" t="str">
        <f>Tabla15[[#This Row],[cedula]]&amp;Tabla15[[#This Row],[prog]]&amp;LEFT(Tabla15[[#This Row],[TIPO]],3)</f>
        <v>0310324821113FIJ</v>
      </c>
      <c r="E848" s="56" t="str">
        <f>_xlfn.XLOOKUP(Tabla15[[#This Row],[cedula]],Tabla8[Numero Documento],Tabla8[Empleado])</f>
        <v>ANA FRANCISCA BETANCES DE PEREZ</v>
      </c>
      <c r="F848" s="56" t="str">
        <f>_xlfn.XLOOKUP(Tabla15[[#This Row],[cedula]],Tabla8[Numero Documento],Tabla8[Cargo])</f>
        <v>ACTRIZ</v>
      </c>
      <c r="G848" s="56" t="str">
        <f>_xlfn.XLOOKUP(Tabla15[[#This Row],[cedula]],Tabla8[Numero Documento],Tabla8[Lugar de Funciones])</f>
        <v>CENTRO DE LA CULTURA DE SANTIAGO</v>
      </c>
      <c r="H848" s="107" t="s">
        <v>11</v>
      </c>
      <c r="I848" s="78">
        <f>_xlfn.XLOOKUP(Tabla15[[#This Row],[cedula]],TCARRERA[CEDULA],TCARRERA[CATEGORIA DEL SERVIDOR],0)</f>
        <v>0</v>
      </c>
      <c r="J8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6" t="str">
        <f>IF(ISTEXT(Tabla15[[#This Row],[CARRERA]]),Tabla15[[#This Row],[CARRERA]],Tabla15[[#This Row],[STATUS_01]])</f>
        <v>FIJO</v>
      </c>
      <c r="L848" s="72">
        <v>10000</v>
      </c>
      <c r="M848" s="76">
        <v>0</v>
      </c>
      <c r="N848" s="72">
        <v>304</v>
      </c>
      <c r="O848" s="72">
        <v>287</v>
      </c>
      <c r="P848" s="33">
        <f>Tabla15[[#This Row],[sbruto]]-Tabla15[[#This Row],[ISR]]-Tabla15[[#This Row],[SFS]]-Tabla15[[#This Row],[AFP]]-Tabla15[[#This Row],[sneto]]</f>
        <v>25</v>
      </c>
      <c r="Q848" s="33">
        <v>9384</v>
      </c>
      <c r="R848" s="56" t="str">
        <f>_xlfn.XLOOKUP(Tabla15[[#This Row],[cedula]],Tabla8[Numero Documento],Tabla8[Gen])</f>
        <v>F</v>
      </c>
      <c r="S848" s="56" t="str">
        <f>_xlfn.XLOOKUP(Tabla15[[#This Row],[cedula]],Tabla8[Numero Documento],Tabla8[Lugar Funciones Codigo])</f>
        <v>01.83.02.00.03</v>
      </c>
      <c r="T848">
        <v>497</v>
      </c>
    </row>
    <row r="849" spans="1:20" hidden="1">
      <c r="A849" s="56" t="s">
        <v>2522</v>
      </c>
      <c r="B849" s="56" t="s">
        <v>2088</v>
      </c>
      <c r="C849" s="56" t="s">
        <v>2556</v>
      </c>
      <c r="D849" s="56" t="str">
        <f>Tabla15[[#This Row],[cedula]]&amp;Tabla15[[#This Row],[prog]]&amp;LEFT(Tabla15[[#This Row],[TIPO]],3)</f>
        <v>0310052992813FIJ</v>
      </c>
      <c r="E849" s="56" t="str">
        <f>_xlfn.XLOOKUP(Tabla15[[#This Row],[cedula]],Tabla8[Numero Documento],Tabla8[Empleado])</f>
        <v>ANA ROSA ALEMAN</v>
      </c>
      <c r="F849" s="56" t="str">
        <f>_xlfn.XLOOKUP(Tabla15[[#This Row],[cedula]],Tabla8[Numero Documento],Tabla8[Cargo])</f>
        <v>ENCARGADA LIMPIEZA</v>
      </c>
      <c r="G849" s="56" t="str">
        <f>_xlfn.XLOOKUP(Tabla15[[#This Row],[cedula]],Tabla8[Numero Documento],Tabla8[Lugar de Funciones])</f>
        <v>CENTRO DE LA CULTURA DE SANTIAGO</v>
      </c>
      <c r="H849" s="107" t="s">
        <v>11</v>
      </c>
      <c r="I849" s="78">
        <f>_xlfn.XLOOKUP(Tabla15[[#This Row],[cedula]],TCARRERA[CEDULA],TCARRERA[CATEGORIA DEL SERVIDOR],0)</f>
        <v>0</v>
      </c>
      <c r="J8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6" t="str">
        <f>IF(ISTEXT(Tabla15[[#This Row],[CARRERA]]),Tabla15[[#This Row],[CARRERA]],Tabla15[[#This Row],[STATUS_01]])</f>
        <v>FIJO</v>
      </c>
      <c r="L849" s="72">
        <v>10000</v>
      </c>
      <c r="M849" s="76">
        <v>0</v>
      </c>
      <c r="N849" s="72">
        <v>304</v>
      </c>
      <c r="O849" s="72">
        <v>287</v>
      </c>
      <c r="P849" s="33">
        <f>Tabla15[[#This Row],[sbruto]]-Tabla15[[#This Row],[ISR]]-Tabla15[[#This Row],[SFS]]-Tabla15[[#This Row],[AFP]]-Tabla15[[#This Row],[sneto]]</f>
        <v>125</v>
      </c>
      <c r="Q849" s="33">
        <v>9284</v>
      </c>
      <c r="R849" s="56" t="str">
        <f>_xlfn.XLOOKUP(Tabla15[[#This Row],[cedula]],Tabla8[Numero Documento],Tabla8[Gen])</f>
        <v>F</v>
      </c>
      <c r="S849" s="56" t="str">
        <f>_xlfn.XLOOKUP(Tabla15[[#This Row],[cedula]],Tabla8[Numero Documento],Tabla8[Lugar Funciones Codigo])</f>
        <v>01.83.02.00.03</v>
      </c>
      <c r="T849">
        <v>499</v>
      </c>
    </row>
    <row r="850" spans="1:20" hidden="1">
      <c r="A850" s="56" t="s">
        <v>2522</v>
      </c>
      <c r="B850" s="56" t="s">
        <v>2117</v>
      </c>
      <c r="C850" s="56" t="s">
        <v>2556</v>
      </c>
      <c r="D850" s="56" t="str">
        <f>Tabla15[[#This Row],[cedula]]&amp;Tabla15[[#This Row],[prog]]&amp;LEFT(Tabla15[[#This Row],[TIPO]],3)</f>
        <v>0310152365613FIJ</v>
      </c>
      <c r="E850" s="56" t="str">
        <f>_xlfn.XLOOKUP(Tabla15[[#This Row],[cedula]],Tabla8[Numero Documento],Tabla8[Empleado])</f>
        <v>DOMINGA ANTONIA TIFA UREÑA</v>
      </c>
      <c r="F850" s="56" t="str">
        <f>_xlfn.XLOOKUP(Tabla15[[#This Row],[cedula]],Tabla8[Numero Documento],Tabla8[Cargo])</f>
        <v>CONSERJE</v>
      </c>
      <c r="G850" s="56" t="str">
        <f>_xlfn.XLOOKUP(Tabla15[[#This Row],[cedula]],Tabla8[Numero Documento],Tabla8[Lugar de Funciones])</f>
        <v>CENTRO DE LA CULTURA DE SANTIAGO</v>
      </c>
      <c r="H850" s="107" t="s">
        <v>11</v>
      </c>
      <c r="I850" s="78">
        <f>_xlfn.XLOOKUP(Tabla15[[#This Row],[cedula]],TCARRERA[CEDULA],TCARRERA[CATEGORIA DEL SERVIDOR],0)</f>
        <v>0</v>
      </c>
      <c r="J8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6" t="str">
        <f>IF(ISTEXT(Tabla15[[#This Row],[CARRERA]]),Tabla15[[#This Row],[CARRERA]],Tabla15[[#This Row],[STATUS_01]])</f>
        <v>ESTATUTO SIMPLIFICADO</v>
      </c>
      <c r="L850" s="72">
        <v>10000</v>
      </c>
      <c r="M850" s="75">
        <v>0</v>
      </c>
      <c r="N850" s="72">
        <v>304</v>
      </c>
      <c r="O850" s="72">
        <v>287</v>
      </c>
      <c r="P850" s="33">
        <f>Tabla15[[#This Row],[sbruto]]-Tabla15[[#This Row],[ISR]]-Tabla15[[#This Row],[SFS]]-Tabla15[[#This Row],[AFP]]-Tabla15[[#This Row],[sneto]]</f>
        <v>75</v>
      </c>
      <c r="Q850" s="33">
        <v>9334</v>
      </c>
      <c r="R850" s="56" t="str">
        <f>_xlfn.XLOOKUP(Tabla15[[#This Row],[cedula]],Tabla8[Numero Documento],Tabla8[Gen])</f>
        <v>F</v>
      </c>
      <c r="S850" s="56" t="str">
        <f>_xlfn.XLOOKUP(Tabla15[[#This Row],[cedula]],Tabla8[Numero Documento],Tabla8[Lugar Funciones Codigo])</f>
        <v>01.83.02.00.03</v>
      </c>
      <c r="T850">
        <v>544</v>
      </c>
    </row>
    <row r="851" spans="1:20" hidden="1">
      <c r="A851" s="56" t="s">
        <v>2522</v>
      </c>
      <c r="B851" s="56" t="s">
        <v>2126</v>
      </c>
      <c r="C851" s="56" t="s">
        <v>2556</v>
      </c>
      <c r="D851" s="56" t="str">
        <f>Tabla15[[#This Row],[cedula]]&amp;Tabla15[[#This Row],[prog]]&amp;LEFT(Tabla15[[#This Row],[TIPO]],3)</f>
        <v>0460024753213FIJ</v>
      </c>
      <c r="E851" s="56" t="str">
        <f>_xlfn.XLOOKUP(Tabla15[[#This Row],[cedula]],Tabla8[Numero Documento],Tabla8[Empleado])</f>
        <v>ERNESTINA DEL CARMEN MESON NUÑEZ</v>
      </c>
      <c r="F851" s="56" t="str">
        <f>_xlfn.XLOOKUP(Tabla15[[#This Row],[cedula]],Tabla8[Numero Documento],Tabla8[Cargo])</f>
        <v>CONSERJE</v>
      </c>
      <c r="G851" s="56" t="str">
        <f>_xlfn.XLOOKUP(Tabla15[[#This Row],[cedula]],Tabla8[Numero Documento],Tabla8[Lugar de Funciones])</f>
        <v>CENTRO DE LA CULTURA DE SANTIAGO</v>
      </c>
      <c r="H851" s="107" t="s">
        <v>11</v>
      </c>
      <c r="I851" s="78">
        <f>_xlfn.XLOOKUP(Tabla15[[#This Row],[cedula]],TCARRERA[CEDULA],TCARRERA[CATEGORIA DEL SERVIDOR],0)</f>
        <v>0</v>
      </c>
      <c r="J85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1" s="56" t="str">
        <f>IF(ISTEXT(Tabla15[[#This Row],[CARRERA]]),Tabla15[[#This Row],[CARRERA]],Tabla15[[#This Row],[STATUS_01]])</f>
        <v>ESTATUTO SIMPLIFICADO</v>
      </c>
      <c r="L851" s="72">
        <v>10000</v>
      </c>
      <c r="M851" s="76">
        <v>0</v>
      </c>
      <c r="N851" s="72">
        <v>304</v>
      </c>
      <c r="O851" s="72">
        <v>287</v>
      </c>
      <c r="P851" s="33">
        <f>Tabla15[[#This Row],[sbruto]]-Tabla15[[#This Row],[ISR]]-Tabla15[[#This Row],[SFS]]-Tabla15[[#This Row],[AFP]]-Tabla15[[#This Row],[sneto]]</f>
        <v>25</v>
      </c>
      <c r="Q851" s="33">
        <v>9384</v>
      </c>
      <c r="R851" s="56" t="str">
        <f>_xlfn.XLOOKUP(Tabla15[[#This Row],[cedula]],Tabla8[Numero Documento],Tabla8[Gen])</f>
        <v>F</v>
      </c>
      <c r="S851" s="56" t="str">
        <f>_xlfn.XLOOKUP(Tabla15[[#This Row],[cedula]],Tabla8[Numero Documento],Tabla8[Lugar Funciones Codigo])</f>
        <v>01.83.02.00.03</v>
      </c>
      <c r="T851">
        <v>559</v>
      </c>
    </row>
    <row r="852" spans="1:20" hidden="1">
      <c r="A852" s="56" t="s">
        <v>2522</v>
      </c>
      <c r="B852" s="56" t="s">
        <v>2134</v>
      </c>
      <c r="C852" s="56" t="s">
        <v>2556</v>
      </c>
      <c r="D852" s="56" t="str">
        <f>Tabla15[[#This Row],[cedula]]&amp;Tabla15[[#This Row],[prog]]&amp;LEFT(Tabla15[[#This Row],[TIPO]],3)</f>
        <v>0310078995113FIJ</v>
      </c>
      <c r="E852" s="56" t="str">
        <f>_xlfn.XLOOKUP(Tabla15[[#This Row],[cedula]],Tabla8[Numero Documento],Tabla8[Empleado])</f>
        <v>FERMIN ANTONIO MENDEZ DE LEON</v>
      </c>
      <c r="F852" s="56" t="str">
        <f>_xlfn.XLOOKUP(Tabla15[[#This Row],[cedula]],Tabla8[Numero Documento],Tabla8[Cargo])</f>
        <v>ELECTRICISTA</v>
      </c>
      <c r="G852" s="56" t="str">
        <f>_xlfn.XLOOKUP(Tabla15[[#This Row],[cedula]],Tabla8[Numero Documento],Tabla8[Lugar de Funciones])</f>
        <v>CENTRO DE LA CULTURA DE SANTIAGO</v>
      </c>
      <c r="H852" s="107" t="s">
        <v>11</v>
      </c>
      <c r="I852" s="78">
        <f>_xlfn.XLOOKUP(Tabla15[[#This Row],[cedula]],TCARRERA[CEDULA],TCARRERA[CATEGORIA DEL SERVIDOR],0)</f>
        <v>0</v>
      </c>
      <c r="J8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6" t="str">
        <f>IF(ISTEXT(Tabla15[[#This Row],[CARRERA]]),Tabla15[[#This Row],[CARRERA]],Tabla15[[#This Row],[STATUS_01]])</f>
        <v>ESTATUTO SIMPLIFICADO</v>
      </c>
      <c r="L852" s="72">
        <v>10000</v>
      </c>
      <c r="M852" s="76">
        <v>0</v>
      </c>
      <c r="N852" s="75">
        <v>304</v>
      </c>
      <c r="O852" s="75">
        <v>287</v>
      </c>
      <c r="P852" s="33">
        <f>Tabla15[[#This Row],[sbruto]]-Tabla15[[#This Row],[ISR]]-Tabla15[[#This Row],[SFS]]-Tabla15[[#This Row],[AFP]]-Tabla15[[#This Row],[sneto]]</f>
        <v>375</v>
      </c>
      <c r="Q852" s="33">
        <v>9034</v>
      </c>
      <c r="R852" s="56" t="str">
        <f>_xlfn.XLOOKUP(Tabla15[[#This Row],[cedula]],Tabla8[Numero Documento],Tabla8[Gen])</f>
        <v>M</v>
      </c>
      <c r="S852" s="56" t="str">
        <f>_xlfn.XLOOKUP(Tabla15[[#This Row],[cedula]],Tabla8[Numero Documento],Tabla8[Lugar Funciones Codigo])</f>
        <v>01.83.02.00.03</v>
      </c>
      <c r="T852">
        <v>569</v>
      </c>
    </row>
    <row r="853" spans="1:20" hidden="1">
      <c r="A853" s="56" t="s">
        <v>2522</v>
      </c>
      <c r="B853" s="56" t="s">
        <v>2154</v>
      </c>
      <c r="C853" s="56" t="s">
        <v>2556</v>
      </c>
      <c r="D853" s="56" t="str">
        <f>Tabla15[[#This Row],[cedula]]&amp;Tabla15[[#This Row],[prog]]&amp;LEFT(Tabla15[[#This Row],[TIPO]],3)</f>
        <v>0310458790613FIJ</v>
      </c>
      <c r="E853" s="56" t="str">
        <f>_xlfn.XLOOKUP(Tabla15[[#This Row],[cedula]],Tabla8[Numero Documento],Tabla8[Empleado])</f>
        <v>HELIANA JACQUELINE REYES PEÑA</v>
      </c>
      <c r="F853" s="56" t="str">
        <f>_xlfn.XLOOKUP(Tabla15[[#This Row],[cedula]],Tabla8[Numero Documento],Tabla8[Cargo])</f>
        <v>BAILARINA</v>
      </c>
      <c r="G853" s="56" t="str">
        <f>_xlfn.XLOOKUP(Tabla15[[#This Row],[cedula]],Tabla8[Numero Documento],Tabla8[Lugar de Funciones])</f>
        <v>CENTRO DE LA CULTURA DE SANTIAGO</v>
      </c>
      <c r="H853" s="107" t="s">
        <v>11</v>
      </c>
      <c r="I853" s="78">
        <f>_xlfn.XLOOKUP(Tabla15[[#This Row],[cedula]],TCARRERA[CEDULA],TCARRERA[CATEGORIA DEL SERVIDOR],0)</f>
        <v>0</v>
      </c>
      <c r="J8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6" t="str">
        <f>IF(ISTEXT(Tabla15[[#This Row],[CARRERA]]),Tabla15[[#This Row],[CARRERA]],Tabla15[[#This Row],[STATUS_01]])</f>
        <v>FIJO</v>
      </c>
      <c r="L853" s="72">
        <v>10000</v>
      </c>
      <c r="M853" s="76">
        <v>0</v>
      </c>
      <c r="N853" s="75">
        <v>304</v>
      </c>
      <c r="O853" s="75">
        <v>287</v>
      </c>
      <c r="P853" s="33">
        <f>Tabla15[[#This Row],[sbruto]]-Tabla15[[#This Row],[ISR]]-Tabla15[[#This Row],[SFS]]-Tabla15[[#This Row],[AFP]]-Tabla15[[#This Row],[sneto]]</f>
        <v>25</v>
      </c>
      <c r="Q853" s="33">
        <v>9384</v>
      </c>
      <c r="R853" s="56" t="str">
        <f>_xlfn.XLOOKUP(Tabla15[[#This Row],[cedula]],Tabla8[Numero Documento],Tabla8[Gen])</f>
        <v>F</v>
      </c>
      <c r="S853" s="56" t="str">
        <f>_xlfn.XLOOKUP(Tabla15[[#This Row],[cedula]],Tabla8[Numero Documento],Tabla8[Lugar Funciones Codigo])</f>
        <v>01.83.02.00.03</v>
      </c>
      <c r="T853">
        <v>593</v>
      </c>
    </row>
    <row r="854" spans="1:20" hidden="1">
      <c r="A854" s="56" t="s">
        <v>2522</v>
      </c>
      <c r="B854" s="56" t="s">
        <v>2174</v>
      </c>
      <c r="C854" s="56" t="s">
        <v>2556</v>
      </c>
      <c r="D854" s="56" t="str">
        <f>Tabla15[[#This Row],[cedula]]&amp;Tabla15[[#This Row],[prog]]&amp;LEFT(Tabla15[[#This Row],[TIPO]],3)</f>
        <v>0310224315513FIJ</v>
      </c>
      <c r="E854" s="56" t="str">
        <f>_xlfn.XLOOKUP(Tabla15[[#This Row],[cedula]],Tabla8[Numero Documento],Tabla8[Empleado])</f>
        <v>JOSE MIGUEL RODRIGUEZ</v>
      </c>
      <c r="F854" s="56" t="str">
        <f>_xlfn.XLOOKUP(Tabla15[[#This Row],[cedula]],Tabla8[Numero Documento],Tabla8[Cargo])</f>
        <v>VIGILANTE</v>
      </c>
      <c r="G854" s="56" t="str">
        <f>_xlfn.XLOOKUP(Tabla15[[#This Row],[cedula]],Tabla8[Numero Documento],Tabla8[Lugar de Funciones])</f>
        <v>CENTRO DE LA CULTURA DE SANTIAGO</v>
      </c>
      <c r="H854" s="107" t="s">
        <v>11</v>
      </c>
      <c r="I854" s="78">
        <f>_xlfn.XLOOKUP(Tabla15[[#This Row],[cedula]],TCARRERA[CEDULA],TCARRERA[CATEGORIA DEL SERVIDOR],0)</f>
        <v>0</v>
      </c>
      <c r="J85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6" t="str">
        <f>IF(ISTEXT(Tabla15[[#This Row],[CARRERA]]),Tabla15[[#This Row],[CARRERA]],Tabla15[[#This Row],[STATUS_01]])</f>
        <v>ESTATUTO SIMPLIFICADO</v>
      </c>
      <c r="L854" s="72">
        <v>10000</v>
      </c>
      <c r="M854" s="76">
        <v>0</v>
      </c>
      <c r="N854" s="75">
        <v>304</v>
      </c>
      <c r="O854" s="75">
        <v>287</v>
      </c>
      <c r="P854" s="33">
        <f>Tabla15[[#This Row],[sbruto]]-Tabla15[[#This Row],[ISR]]-Tabla15[[#This Row],[SFS]]-Tabla15[[#This Row],[AFP]]-Tabla15[[#This Row],[sneto]]</f>
        <v>625</v>
      </c>
      <c r="Q854" s="33">
        <v>8784</v>
      </c>
      <c r="R854" s="56" t="str">
        <f>_xlfn.XLOOKUP(Tabla15[[#This Row],[cedula]],Tabla8[Numero Documento],Tabla8[Gen])</f>
        <v>M</v>
      </c>
      <c r="S854" s="56" t="str">
        <f>_xlfn.XLOOKUP(Tabla15[[#This Row],[cedula]],Tabla8[Numero Documento],Tabla8[Lugar Funciones Codigo])</f>
        <v>01.83.02.00.03</v>
      </c>
      <c r="T854">
        <v>618</v>
      </c>
    </row>
    <row r="855" spans="1:20" hidden="1">
      <c r="A855" s="56" t="s">
        <v>2522</v>
      </c>
      <c r="B855" s="56" t="s">
        <v>2178</v>
      </c>
      <c r="C855" s="56" t="s">
        <v>2556</v>
      </c>
      <c r="D855" s="56" t="str">
        <f>Tabla15[[#This Row],[cedula]]&amp;Tabla15[[#This Row],[prog]]&amp;LEFT(Tabla15[[#This Row],[TIPO]],3)</f>
        <v>0310081311613FIJ</v>
      </c>
      <c r="E855" s="56" t="str">
        <f>_xlfn.XLOOKUP(Tabla15[[#This Row],[cedula]],Tabla8[Numero Documento],Tabla8[Empleado])</f>
        <v>JOSE YSIDRO MARTE FRIAS</v>
      </c>
      <c r="F855" s="56" t="str">
        <f>_xlfn.XLOOKUP(Tabla15[[#This Row],[cedula]],Tabla8[Numero Documento],Tabla8[Cargo])</f>
        <v>MUSICO FOLKLORICO</v>
      </c>
      <c r="G855" s="56" t="str">
        <f>_xlfn.XLOOKUP(Tabla15[[#This Row],[cedula]],Tabla8[Numero Documento],Tabla8[Lugar de Funciones])</f>
        <v>CENTRO DE LA CULTURA DE SANTIAGO</v>
      </c>
      <c r="H855" s="107" t="s">
        <v>11</v>
      </c>
      <c r="I855" s="78">
        <f>_xlfn.XLOOKUP(Tabla15[[#This Row],[cedula]],TCARRERA[CEDULA],TCARRERA[CATEGORIA DEL SERVIDOR],0)</f>
        <v>0</v>
      </c>
      <c r="J8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5" s="56" t="str">
        <f>IF(ISTEXT(Tabla15[[#This Row],[CARRERA]]),Tabla15[[#This Row],[CARRERA]],Tabla15[[#This Row],[STATUS_01]])</f>
        <v>FIJO</v>
      </c>
      <c r="L855" s="72">
        <v>10000</v>
      </c>
      <c r="M855" s="73">
        <v>0</v>
      </c>
      <c r="N855" s="72">
        <v>304</v>
      </c>
      <c r="O855" s="72">
        <v>287</v>
      </c>
      <c r="P855" s="33">
        <f>Tabla15[[#This Row],[sbruto]]-Tabla15[[#This Row],[ISR]]-Tabla15[[#This Row],[SFS]]-Tabla15[[#This Row],[AFP]]-Tabla15[[#This Row],[sneto]]</f>
        <v>2552.4499999999998</v>
      </c>
      <c r="Q855" s="33">
        <v>6856.55</v>
      </c>
      <c r="R855" s="56" t="str">
        <f>_xlfn.XLOOKUP(Tabla15[[#This Row],[cedula]],Tabla8[Numero Documento],Tabla8[Gen])</f>
        <v>M</v>
      </c>
      <c r="S855" s="56" t="str">
        <f>_xlfn.XLOOKUP(Tabla15[[#This Row],[cedula]],Tabla8[Numero Documento],Tabla8[Lugar Funciones Codigo])</f>
        <v>01.83.02.00.03</v>
      </c>
      <c r="T855">
        <v>622</v>
      </c>
    </row>
    <row r="856" spans="1:20" hidden="1">
      <c r="A856" s="56" t="s">
        <v>2522</v>
      </c>
      <c r="B856" s="56" t="s">
        <v>2179</v>
      </c>
      <c r="C856" s="56" t="s">
        <v>2556</v>
      </c>
      <c r="D856" s="56" t="str">
        <f>Tabla15[[#This Row],[cedula]]&amp;Tabla15[[#This Row],[prog]]&amp;LEFT(Tabla15[[#This Row],[TIPO]],3)</f>
        <v>0310067310613FIJ</v>
      </c>
      <c r="E856" s="56" t="str">
        <f>_xlfn.XLOOKUP(Tabla15[[#This Row],[cedula]],Tabla8[Numero Documento],Tabla8[Empleado])</f>
        <v>JOSEFINA DE LEON ESPINAL DE GONZALEZ</v>
      </c>
      <c r="F856" s="56" t="str">
        <f>_xlfn.XLOOKUP(Tabla15[[#This Row],[cedula]],Tabla8[Numero Documento],Tabla8[Cargo])</f>
        <v>ENCARGADA BIBLIOTECA</v>
      </c>
      <c r="G856" s="56" t="str">
        <f>_xlfn.XLOOKUP(Tabla15[[#This Row],[cedula]],Tabla8[Numero Documento],Tabla8[Lugar de Funciones])</f>
        <v>CENTRO DE LA CULTURA DE SANTIAGO</v>
      </c>
      <c r="H856" s="107" t="s">
        <v>11</v>
      </c>
      <c r="I856" s="78">
        <f>_xlfn.XLOOKUP(Tabla15[[#This Row],[cedula]],TCARRERA[CEDULA],TCARRERA[CATEGORIA DEL SERVIDOR],0)</f>
        <v>0</v>
      </c>
      <c r="J8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6" s="56" t="str">
        <f>IF(ISTEXT(Tabla15[[#This Row],[CARRERA]]),Tabla15[[#This Row],[CARRERA]],Tabla15[[#This Row],[STATUS_01]])</f>
        <v>FIJO</v>
      </c>
      <c r="L856" s="72">
        <v>10000</v>
      </c>
      <c r="M856" s="76">
        <v>0</v>
      </c>
      <c r="N856" s="75">
        <v>304</v>
      </c>
      <c r="O856" s="75">
        <v>287</v>
      </c>
      <c r="P856" s="33">
        <f>Tabla15[[#This Row],[sbruto]]-Tabla15[[#This Row],[ISR]]-Tabla15[[#This Row],[SFS]]-Tabla15[[#This Row],[AFP]]-Tabla15[[#This Row],[sneto]]</f>
        <v>75</v>
      </c>
      <c r="Q856" s="33">
        <v>9334</v>
      </c>
      <c r="R856" s="56" t="str">
        <f>_xlfn.XLOOKUP(Tabla15[[#This Row],[cedula]],Tabla8[Numero Documento],Tabla8[Gen])</f>
        <v>F</v>
      </c>
      <c r="S856" s="56" t="str">
        <f>_xlfn.XLOOKUP(Tabla15[[#This Row],[cedula]],Tabla8[Numero Documento],Tabla8[Lugar Funciones Codigo])</f>
        <v>01.83.02.00.03</v>
      </c>
      <c r="T856">
        <v>623</v>
      </c>
    </row>
    <row r="857" spans="1:20" hidden="1">
      <c r="A857" s="56" t="s">
        <v>2522</v>
      </c>
      <c r="B857" s="56" t="s">
        <v>2187</v>
      </c>
      <c r="C857" s="56" t="s">
        <v>2556</v>
      </c>
      <c r="D857" s="56" t="str">
        <f>Tabla15[[#This Row],[cedula]]&amp;Tabla15[[#This Row],[prog]]&amp;LEFT(Tabla15[[#This Row],[TIPO]],3)</f>
        <v>0310004372213FIJ</v>
      </c>
      <c r="E857" s="56" t="str">
        <f>_xlfn.XLOOKUP(Tabla15[[#This Row],[cedula]],Tabla8[Numero Documento],Tabla8[Empleado])</f>
        <v>JULIAN ARMANDO RODRIGUEZ PEÑA</v>
      </c>
      <c r="F857" s="56" t="str">
        <f>_xlfn.XLOOKUP(Tabla15[[#This Row],[cedula]],Tabla8[Numero Documento],Tabla8[Cargo])</f>
        <v>MUSICO FOLKLORICO</v>
      </c>
      <c r="G857" s="56" t="str">
        <f>_xlfn.XLOOKUP(Tabla15[[#This Row],[cedula]],Tabla8[Numero Documento],Tabla8[Lugar de Funciones])</f>
        <v>CENTRO DE LA CULTURA DE SANTIAGO</v>
      </c>
      <c r="H857" s="107" t="s">
        <v>11</v>
      </c>
      <c r="I857" s="78">
        <f>_xlfn.XLOOKUP(Tabla15[[#This Row],[cedula]],TCARRERA[CEDULA],TCARRERA[CATEGORIA DEL SERVIDOR],0)</f>
        <v>0</v>
      </c>
      <c r="J85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7" s="56" t="str">
        <f>IF(ISTEXT(Tabla15[[#This Row],[CARRERA]]),Tabla15[[#This Row],[CARRERA]],Tabla15[[#This Row],[STATUS_01]])</f>
        <v>FIJO</v>
      </c>
      <c r="L857" s="72">
        <v>10000</v>
      </c>
      <c r="M857" s="76">
        <v>0</v>
      </c>
      <c r="N857" s="75">
        <v>304</v>
      </c>
      <c r="O857" s="75">
        <v>287</v>
      </c>
      <c r="P857" s="33">
        <f>Tabla15[[#This Row],[sbruto]]-Tabla15[[#This Row],[ISR]]-Tabla15[[#This Row],[SFS]]-Tabla15[[#This Row],[AFP]]-Tabla15[[#This Row],[sneto]]</f>
        <v>375</v>
      </c>
      <c r="Q857" s="33">
        <v>9034</v>
      </c>
      <c r="R857" s="56" t="str">
        <f>_xlfn.XLOOKUP(Tabla15[[#This Row],[cedula]],Tabla8[Numero Documento],Tabla8[Gen])</f>
        <v>M</v>
      </c>
      <c r="S857" s="56" t="str">
        <f>_xlfn.XLOOKUP(Tabla15[[#This Row],[cedula]],Tabla8[Numero Documento],Tabla8[Lugar Funciones Codigo])</f>
        <v>01.83.02.00.03</v>
      </c>
      <c r="T857">
        <v>634</v>
      </c>
    </row>
    <row r="858" spans="1:20" hidden="1">
      <c r="A858" s="56" t="s">
        <v>2522</v>
      </c>
      <c r="B858" s="56" t="s">
        <v>2188</v>
      </c>
      <c r="C858" s="56" t="s">
        <v>2556</v>
      </c>
      <c r="D858" s="56" t="str">
        <f>Tabla15[[#This Row],[cedula]]&amp;Tabla15[[#This Row],[prog]]&amp;LEFT(Tabla15[[#This Row],[TIPO]],3)</f>
        <v>0470004239513FIJ</v>
      </c>
      <c r="E858" s="56" t="str">
        <f>_xlfn.XLOOKUP(Tabla15[[#This Row],[cedula]],Tabla8[Numero Documento],Tabla8[Empleado])</f>
        <v>JULIO GENARO CANELA CASTILLO</v>
      </c>
      <c r="F858" s="56" t="str">
        <f>_xlfn.XLOOKUP(Tabla15[[#This Row],[cedula]],Tabla8[Numero Documento],Tabla8[Cargo])</f>
        <v>MUSICO FOLKLORICO</v>
      </c>
      <c r="G858" s="56" t="str">
        <f>_xlfn.XLOOKUP(Tabla15[[#This Row],[cedula]],Tabla8[Numero Documento],Tabla8[Lugar de Funciones])</f>
        <v>CENTRO DE LA CULTURA DE SANTIAGO</v>
      </c>
      <c r="H858" s="107" t="s">
        <v>11</v>
      </c>
      <c r="I858" s="78">
        <f>_xlfn.XLOOKUP(Tabla15[[#This Row],[cedula]],TCARRERA[CEDULA],TCARRERA[CATEGORIA DEL SERVIDOR],0)</f>
        <v>0</v>
      </c>
      <c r="J8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6" t="str">
        <f>IF(ISTEXT(Tabla15[[#This Row],[CARRERA]]),Tabla15[[#This Row],[CARRERA]],Tabla15[[#This Row],[STATUS_01]])</f>
        <v>FIJO</v>
      </c>
      <c r="L858" s="72">
        <v>10000</v>
      </c>
      <c r="M858" s="75">
        <v>0</v>
      </c>
      <c r="N858" s="72">
        <v>304</v>
      </c>
      <c r="O858" s="72">
        <v>287</v>
      </c>
      <c r="P858" s="33">
        <f>Tabla15[[#This Row],[sbruto]]-Tabla15[[#This Row],[ISR]]-Tabla15[[#This Row],[SFS]]-Tabla15[[#This Row],[AFP]]-Tabla15[[#This Row],[sneto]]</f>
        <v>325</v>
      </c>
      <c r="Q858" s="33">
        <v>9084</v>
      </c>
      <c r="R858" s="56" t="str">
        <f>_xlfn.XLOOKUP(Tabla15[[#This Row],[cedula]],Tabla8[Numero Documento],Tabla8[Gen])</f>
        <v>M</v>
      </c>
      <c r="S858" s="56" t="str">
        <f>_xlfn.XLOOKUP(Tabla15[[#This Row],[cedula]],Tabla8[Numero Documento],Tabla8[Lugar Funciones Codigo])</f>
        <v>01.83.02.00.03</v>
      </c>
      <c r="T858">
        <v>635</v>
      </c>
    </row>
    <row r="859" spans="1:20" hidden="1">
      <c r="A859" s="56" t="s">
        <v>2522</v>
      </c>
      <c r="B859" s="56" t="s">
        <v>2189</v>
      </c>
      <c r="C859" s="56" t="s">
        <v>2556</v>
      </c>
      <c r="D859" s="56" t="str">
        <f>Tabla15[[#This Row],[cedula]]&amp;Tabla15[[#This Row],[prog]]&amp;LEFT(Tabla15[[#This Row],[TIPO]],3)</f>
        <v>0310071961013FIJ</v>
      </c>
      <c r="E859" s="56" t="str">
        <f>_xlfn.XLOOKUP(Tabla15[[#This Row],[cedula]],Tabla8[Numero Documento],Tabla8[Empleado])</f>
        <v>JUSTO ANTONIO BATISTA TAVAREZ</v>
      </c>
      <c r="F859" s="56" t="str">
        <f>_xlfn.XLOOKUP(Tabla15[[#This Row],[cedula]],Tabla8[Numero Documento],Tabla8[Cargo])</f>
        <v>CONSERJE</v>
      </c>
      <c r="G859" s="56" t="str">
        <f>_xlfn.XLOOKUP(Tabla15[[#This Row],[cedula]],Tabla8[Numero Documento],Tabla8[Lugar de Funciones])</f>
        <v>CENTRO DE LA CULTURA DE SANTIAGO</v>
      </c>
      <c r="H859" s="107" t="s">
        <v>11</v>
      </c>
      <c r="I859" s="78">
        <f>_xlfn.XLOOKUP(Tabla15[[#This Row],[cedula]],TCARRERA[CEDULA],TCARRERA[CATEGORIA DEL SERVIDOR],0)</f>
        <v>0</v>
      </c>
      <c r="J8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6" t="str">
        <f>IF(ISTEXT(Tabla15[[#This Row],[CARRERA]]),Tabla15[[#This Row],[CARRERA]],Tabla15[[#This Row],[STATUS_01]])</f>
        <v>ESTATUTO SIMPLIFICADO</v>
      </c>
      <c r="L859" s="72">
        <v>10000</v>
      </c>
      <c r="M859" s="73">
        <v>0</v>
      </c>
      <c r="N859" s="72">
        <v>304</v>
      </c>
      <c r="O859" s="72">
        <v>287</v>
      </c>
      <c r="P859" s="33">
        <f>Tabla15[[#This Row],[sbruto]]-Tabla15[[#This Row],[ISR]]-Tabla15[[#This Row],[SFS]]-Tabla15[[#This Row],[AFP]]-Tabla15[[#This Row],[sneto]]</f>
        <v>25</v>
      </c>
      <c r="Q859" s="33">
        <v>9384</v>
      </c>
      <c r="R859" s="56" t="str">
        <f>_xlfn.XLOOKUP(Tabla15[[#This Row],[cedula]],Tabla8[Numero Documento],Tabla8[Gen])</f>
        <v>M</v>
      </c>
      <c r="S859" s="56" t="str">
        <f>_xlfn.XLOOKUP(Tabla15[[#This Row],[cedula]],Tabla8[Numero Documento],Tabla8[Lugar Funciones Codigo])</f>
        <v>01.83.02.00.03</v>
      </c>
      <c r="T859">
        <v>637</v>
      </c>
    </row>
    <row r="860" spans="1:20" hidden="1">
      <c r="A860" s="56" t="s">
        <v>2522</v>
      </c>
      <c r="B860" s="56" t="s">
        <v>2197</v>
      </c>
      <c r="C860" s="56" t="s">
        <v>2556</v>
      </c>
      <c r="D860" s="56" t="str">
        <f>Tabla15[[#This Row],[cedula]]&amp;Tabla15[[#This Row],[prog]]&amp;LEFT(Tabla15[[#This Row],[TIPO]],3)</f>
        <v>0310193955513FIJ</v>
      </c>
      <c r="E860" s="56" t="str">
        <f>_xlfn.XLOOKUP(Tabla15[[#This Row],[cedula]],Tabla8[Numero Documento],Tabla8[Empleado])</f>
        <v>LORENZO DE JESUS SOSA TAVAREZ</v>
      </c>
      <c r="F860" s="56" t="str">
        <f>_xlfn.XLOOKUP(Tabla15[[#This Row],[cedula]],Tabla8[Numero Documento],Tabla8[Cargo])</f>
        <v>ACTOR</v>
      </c>
      <c r="G860" s="56" t="str">
        <f>_xlfn.XLOOKUP(Tabla15[[#This Row],[cedula]],Tabla8[Numero Documento],Tabla8[Lugar de Funciones])</f>
        <v>CENTRO DE LA CULTURA DE SANTIAGO</v>
      </c>
      <c r="H860" s="107" t="s">
        <v>11</v>
      </c>
      <c r="I860" s="78">
        <f>_xlfn.XLOOKUP(Tabla15[[#This Row],[cedula]],TCARRERA[CEDULA],TCARRERA[CATEGORIA DEL SERVIDOR],0)</f>
        <v>0</v>
      </c>
      <c r="J8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6" t="str">
        <f>IF(ISTEXT(Tabla15[[#This Row],[CARRERA]]),Tabla15[[#This Row],[CARRERA]],Tabla15[[#This Row],[STATUS_01]])</f>
        <v>FIJO</v>
      </c>
      <c r="L860" s="72">
        <v>10000</v>
      </c>
      <c r="M860" s="76">
        <v>0</v>
      </c>
      <c r="N860" s="72">
        <v>304</v>
      </c>
      <c r="O860" s="72">
        <v>287</v>
      </c>
      <c r="P860" s="33">
        <f>Tabla15[[#This Row],[sbruto]]-Tabla15[[#This Row],[ISR]]-Tabla15[[#This Row],[SFS]]-Tabla15[[#This Row],[AFP]]-Tabla15[[#This Row],[sneto]]</f>
        <v>375</v>
      </c>
      <c r="Q860" s="33">
        <v>9034</v>
      </c>
      <c r="R860" s="56" t="str">
        <f>_xlfn.XLOOKUP(Tabla15[[#This Row],[cedula]],Tabla8[Numero Documento],Tabla8[Gen])</f>
        <v>M</v>
      </c>
      <c r="S860" s="56" t="str">
        <f>_xlfn.XLOOKUP(Tabla15[[#This Row],[cedula]],Tabla8[Numero Documento],Tabla8[Lugar Funciones Codigo])</f>
        <v>01.83.02.00.03</v>
      </c>
      <c r="T860">
        <v>649</v>
      </c>
    </row>
    <row r="861" spans="1:20" hidden="1">
      <c r="A861" s="56" t="s">
        <v>2522</v>
      </c>
      <c r="B861" s="56" t="s">
        <v>2201</v>
      </c>
      <c r="C861" s="56" t="s">
        <v>2556</v>
      </c>
      <c r="D861" s="56" t="str">
        <f>Tabla15[[#This Row],[cedula]]&amp;Tabla15[[#This Row],[prog]]&amp;LEFT(Tabla15[[#This Row],[TIPO]],3)</f>
        <v>0310047307713FIJ</v>
      </c>
      <c r="E861" s="56" t="str">
        <f>_xlfn.XLOOKUP(Tabla15[[#This Row],[cedula]],Tabla8[Numero Documento],Tabla8[Empleado])</f>
        <v>LUIS ANTONIO MONCION PICHARDO</v>
      </c>
      <c r="F861" s="56" t="str">
        <f>_xlfn.XLOOKUP(Tabla15[[#This Row],[cedula]],Tabla8[Numero Documento],Tabla8[Cargo])</f>
        <v>TECNICO</v>
      </c>
      <c r="G861" s="56" t="str">
        <f>_xlfn.XLOOKUP(Tabla15[[#This Row],[cedula]],Tabla8[Numero Documento],Tabla8[Lugar de Funciones])</f>
        <v>CENTRO DE LA CULTURA DE SANTIAGO</v>
      </c>
      <c r="H861" s="107" t="s">
        <v>11</v>
      </c>
      <c r="I861" s="78">
        <f>_xlfn.XLOOKUP(Tabla15[[#This Row],[cedula]],TCARRERA[CEDULA],TCARRERA[CATEGORIA DEL SERVIDOR],0)</f>
        <v>0</v>
      </c>
      <c r="J8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6" t="str">
        <f>IF(ISTEXT(Tabla15[[#This Row],[CARRERA]]),Tabla15[[#This Row],[CARRERA]],Tabla15[[#This Row],[STATUS_01]])</f>
        <v>FIJO</v>
      </c>
      <c r="L861" s="72">
        <v>10000</v>
      </c>
      <c r="M861" s="76">
        <v>0</v>
      </c>
      <c r="N861" s="75">
        <v>304</v>
      </c>
      <c r="O861" s="75">
        <v>287</v>
      </c>
      <c r="P861" s="33">
        <f>Tabla15[[#This Row],[sbruto]]-Tabla15[[#This Row],[ISR]]-Tabla15[[#This Row],[SFS]]-Tabla15[[#This Row],[AFP]]-Tabla15[[#This Row],[sneto]]</f>
        <v>375</v>
      </c>
      <c r="Q861" s="33">
        <v>9034</v>
      </c>
      <c r="R861" s="56" t="str">
        <f>_xlfn.XLOOKUP(Tabla15[[#This Row],[cedula]],Tabla8[Numero Documento],Tabla8[Gen])</f>
        <v>M</v>
      </c>
      <c r="S861" s="56" t="str">
        <f>_xlfn.XLOOKUP(Tabla15[[#This Row],[cedula]],Tabla8[Numero Documento],Tabla8[Lugar Funciones Codigo])</f>
        <v>01.83.02.00.03</v>
      </c>
      <c r="T861">
        <v>654</v>
      </c>
    </row>
    <row r="862" spans="1:20" hidden="1">
      <c r="A862" s="56" t="s">
        <v>2522</v>
      </c>
      <c r="B862" s="56" t="s">
        <v>2214</v>
      </c>
      <c r="C862" s="56" t="s">
        <v>2556</v>
      </c>
      <c r="D862" s="56" t="str">
        <f>Tabla15[[#This Row],[cedula]]&amp;Tabla15[[#This Row],[prog]]&amp;LEFT(Tabla15[[#This Row],[TIPO]],3)</f>
        <v>0310034362713FIJ</v>
      </c>
      <c r="E862" s="56" t="str">
        <f>_xlfn.XLOOKUP(Tabla15[[#This Row],[cedula]],Tabla8[Numero Documento],Tabla8[Empleado])</f>
        <v>NELSON YOANIS TINEO DEL MONTE</v>
      </c>
      <c r="F862" s="56" t="str">
        <f>_xlfn.XLOOKUP(Tabla15[[#This Row],[cedula]],Tabla8[Numero Documento],Tabla8[Cargo])</f>
        <v>MANTENIMIENTO</v>
      </c>
      <c r="G862" s="56" t="str">
        <f>_xlfn.XLOOKUP(Tabla15[[#This Row],[cedula]],Tabla8[Numero Documento],Tabla8[Lugar de Funciones])</f>
        <v>CENTRO DE LA CULTURA DE SANTIAGO</v>
      </c>
      <c r="H862" s="107" t="s">
        <v>11</v>
      </c>
      <c r="I862" s="78">
        <f>_xlfn.XLOOKUP(Tabla15[[#This Row],[cedula]],TCARRERA[CEDULA],TCARRERA[CATEGORIA DEL SERVIDOR],0)</f>
        <v>0</v>
      </c>
      <c r="J8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6" t="str">
        <f>IF(ISTEXT(Tabla15[[#This Row],[CARRERA]]),Tabla15[[#This Row],[CARRERA]],Tabla15[[#This Row],[STATUS_01]])</f>
        <v>FIJO</v>
      </c>
      <c r="L862" s="72">
        <v>10000</v>
      </c>
      <c r="M862" s="74">
        <v>0</v>
      </c>
      <c r="N862" s="72">
        <v>304</v>
      </c>
      <c r="O862" s="72">
        <v>287</v>
      </c>
      <c r="P862" s="33">
        <f>Tabla15[[#This Row],[sbruto]]-Tabla15[[#This Row],[ISR]]-Tabla15[[#This Row],[SFS]]-Tabla15[[#This Row],[AFP]]-Tabla15[[#This Row],[sneto]]</f>
        <v>575</v>
      </c>
      <c r="Q862" s="33">
        <v>8834</v>
      </c>
      <c r="R862" s="56" t="str">
        <f>_xlfn.XLOOKUP(Tabla15[[#This Row],[cedula]],Tabla8[Numero Documento],Tabla8[Gen])</f>
        <v>M</v>
      </c>
      <c r="S862" s="56" t="str">
        <f>_xlfn.XLOOKUP(Tabla15[[#This Row],[cedula]],Tabla8[Numero Documento],Tabla8[Lugar Funciones Codigo])</f>
        <v>01.83.02.00.03</v>
      </c>
      <c r="T862">
        <v>684</v>
      </c>
    </row>
    <row r="863" spans="1:20" hidden="1">
      <c r="A863" s="56" t="s">
        <v>2522</v>
      </c>
      <c r="B863" s="56" t="s">
        <v>1347</v>
      </c>
      <c r="C863" s="56" t="s">
        <v>2556</v>
      </c>
      <c r="D863" s="56" t="str">
        <f>Tabla15[[#This Row],[cedula]]&amp;Tabla15[[#This Row],[prog]]&amp;LEFT(Tabla15[[#This Row],[TIPO]],3)</f>
        <v>0310299011013FIJ</v>
      </c>
      <c r="E863" s="56" t="str">
        <f>_xlfn.XLOOKUP(Tabla15[[#This Row],[cedula]],Tabla8[Numero Documento],Tabla8[Empleado])</f>
        <v>RAFAELA ELENA AZCONA VASQUEZ</v>
      </c>
      <c r="F863" s="56" t="str">
        <f>_xlfn.XLOOKUP(Tabla15[[#This Row],[cedula]],Tabla8[Numero Documento],Tabla8[Cargo])</f>
        <v>CONSERJE</v>
      </c>
      <c r="G863" s="56" t="str">
        <f>_xlfn.XLOOKUP(Tabla15[[#This Row],[cedula]],Tabla8[Numero Documento],Tabla8[Lugar de Funciones])</f>
        <v>CENTRO DE LA CULTURA DE SANTIAGO</v>
      </c>
      <c r="H863" s="107" t="s">
        <v>11</v>
      </c>
      <c r="I863" s="78" t="str">
        <f>_xlfn.XLOOKUP(Tabla15[[#This Row],[cedula]],TCARRERA[CEDULA],TCARRERA[CATEGORIA DEL SERVIDOR],0)</f>
        <v>CARRERA ADMINISTRATIVA</v>
      </c>
      <c r="J86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6" t="str">
        <f>IF(ISTEXT(Tabla15[[#This Row],[CARRERA]]),Tabla15[[#This Row],[CARRERA]],Tabla15[[#This Row],[STATUS_01]])</f>
        <v>CARRERA ADMINISTRATIVA</v>
      </c>
      <c r="L863" s="72">
        <v>10000</v>
      </c>
      <c r="M863" s="76">
        <v>0</v>
      </c>
      <c r="N863" s="72">
        <v>304</v>
      </c>
      <c r="O863" s="72">
        <v>287</v>
      </c>
      <c r="P863" s="33">
        <f>Tabla15[[#This Row],[sbruto]]-Tabla15[[#This Row],[ISR]]-Tabla15[[#This Row],[SFS]]-Tabla15[[#This Row],[AFP]]-Tabla15[[#This Row],[sneto]]</f>
        <v>1952.4499999999998</v>
      </c>
      <c r="Q863" s="33">
        <v>7456.55</v>
      </c>
      <c r="R863" s="56" t="str">
        <f>_xlfn.XLOOKUP(Tabla15[[#This Row],[cedula]],Tabla8[Numero Documento],Tabla8[Gen])</f>
        <v>F</v>
      </c>
      <c r="S863" s="56" t="str">
        <f>_xlfn.XLOOKUP(Tabla15[[#This Row],[cedula]],Tabla8[Numero Documento],Tabla8[Lugar Funciones Codigo])</f>
        <v>01.83.02.00.03</v>
      </c>
      <c r="T863">
        <v>695</v>
      </c>
    </row>
    <row r="864" spans="1:20" hidden="1">
      <c r="A864" s="56" t="s">
        <v>2522</v>
      </c>
      <c r="B864" s="56" t="s">
        <v>1350</v>
      </c>
      <c r="C864" s="56" t="s">
        <v>2556</v>
      </c>
      <c r="D864" s="56" t="str">
        <f>Tabla15[[#This Row],[cedula]]&amp;Tabla15[[#This Row],[prog]]&amp;LEFT(Tabla15[[#This Row],[TIPO]],3)</f>
        <v>0310022102113FIJ</v>
      </c>
      <c r="E864" s="56" t="str">
        <f>_xlfn.XLOOKUP(Tabla15[[#This Row],[cedula]],Tabla8[Numero Documento],Tabla8[Empleado])</f>
        <v>RAMONA CONCEPCION LIRIANO</v>
      </c>
      <c r="F864" s="56" t="str">
        <f>_xlfn.XLOOKUP(Tabla15[[#This Row],[cedula]],Tabla8[Numero Documento],Tabla8[Cargo])</f>
        <v>ACTRIZ</v>
      </c>
      <c r="G864" s="56" t="str">
        <f>_xlfn.XLOOKUP(Tabla15[[#This Row],[cedula]],Tabla8[Numero Documento],Tabla8[Lugar de Funciones])</f>
        <v>CENTRO DE LA CULTURA DE SANTIAGO</v>
      </c>
      <c r="H864" s="107" t="s">
        <v>11</v>
      </c>
      <c r="I864" s="78" t="str">
        <f>_xlfn.XLOOKUP(Tabla15[[#This Row],[cedula]],TCARRERA[CEDULA],TCARRERA[CATEGORIA DEL SERVIDOR],0)</f>
        <v>CARRERA ADMINISTRATIVA</v>
      </c>
      <c r="J8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4" s="56" t="str">
        <f>IF(ISTEXT(Tabla15[[#This Row],[CARRERA]]),Tabla15[[#This Row],[CARRERA]],Tabla15[[#This Row],[STATUS_01]])</f>
        <v>CARRERA ADMINISTRATIVA</v>
      </c>
      <c r="L864" s="72">
        <v>10000</v>
      </c>
      <c r="M864" s="76">
        <v>0</v>
      </c>
      <c r="N864" s="72">
        <v>304</v>
      </c>
      <c r="O864" s="72">
        <v>287</v>
      </c>
      <c r="P864" s="33">
        <f>Tabla15[[#This Row],[sbruto]]-Tabla15[[#This Row],[ISR]]-Tabla15[[#This Row],[SFS]]-Tabla15[[#This Row],[AFP]]-Tabla15[[#This Row],[sneto]]</f>
        <v>75</v>
      </c>
      <c r="Q864" s="33">
        <v>9334</v>
      </c>
      <c r="R864" s="56" t="str">
        <f>_xlfn.XLOOKUP(Tabla15[[#This Row],[cedula]],Tabla8[Numero Documento],Tabla8[Gen])</f>
        <v>F</v>
      </c>
      <c r="S864" s="56" t="str">
        <f>_xlfn.XLOOKUP(Tabla15[[#This Row],[cedula]],Tabla8[Numero Documento],Tabla8[Lugar Funciones Codigo])</f>
        <v>01.83.02.00.03</v>
      </c>
      <c r="T864">
        <v>700</v>
      </c>
    </row>
    <row r="865" spans="1:20" hidden="1">
      <c r="A865" s="56" t="s">
        <v>2522</v>
      </c>
      <c r="B865" s="56" t="s">
        <v>2228</v>
      </c>
      <c r="C865" s="56" t="s">
        <v>2556</v>
      </c>
      <c r="D865" s="56" t="str">
        <f>Tabla15[[#This Row],[cedula]]&amp;Tabla15[[#This Row],[prog]]&amp;LEFT(Tabla15[[#This Row],[TIPO]],3)</f>
        <v>0310117925113FIJ</v>
      </c>
      <c r="E865" s="56" t="str">
        <f>_xlfn.XLOOKUP(Tabla15[[#This Row],[cedula]],Tabla8[Numero Documento],Tabla8[Empleado])</f>
        <v>ROBERTO ANTONIO SOSA TEJADA</v>
      </c>
      <c r="F865" s="56" t="str">
        <f>_xlfn.XLOOKUP(Tabla15[[#This Row],[cedula]],Tabla8[Numero Documento],Tabla8[Cargo])</f>
        <v>ACTOR</v>
      </c>
      <c r="G865" s="56" t="str">
        <f>_xlfn.XLOOKUP(Tabla15[[#This Row],[cedula]],Tabla8[Numero Documento],Tabla8[Lugar de Funciones])</f>
        <v>CENTRO DE LA CULTURA DE SANTIAGO</v>
      </c>
      <c r="H865" s="107" t="s">
        <v>11</v>
      </c>
      <c r="I865" s="78">
        <f>_xlfn.XLOOKUP(Tabla15[[#This Row],[cedula]],TCARRERA[CEDULA],TCARRERA[CATEGORIA DEL SERVIDOR],0)</f>
        <v>0</v>
      </c>
      <c r="J8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6" t="str">
        <f>IF(ISTEXT(Tabla15[[#This Row],[CARRERA]]),Tabla15[[#This Row],[CARRERA]],Tabla15[[#This Row],[STATUS_01]])</f>
        <v>FIJO</v>
      </c>
      <c r="L865" s="72">
        <v>10000</v>
      </c>
      <c r="M865" s="76">
        <v>0</v>
      </c>
      <c r="N865" s="72">
        <v>304</v>
      </c>
      <c r="O865" s="72">
        <v>287</v>
      </c>
      <c r="P865" s="33">
        <f>Tabla15[[#This Row],[sbruto]]-Tabla15[[#This Row],[ISR]]-Tabla15[[#This Row],[SFS]]-Tabla15[[#This Row],[AFP]]-Tabla15[[#This Row],[sneto]]</f>
        <v>2552.4499999999998</v>
      </c>
      <c r="Q865" s="33">
        <v>6856.55</v>
      </c>
      <c r="R865" s="56" t="str">
        <f>_xlfn.XLOOKUP(Tabla15[[#This Row],[cedula]],Tabla8[Numero Documento],Tabla8[Gen])</f>
        <v>M</v>
      </c>
      <c r="S865" s="56" t="str">
        <f>_xlfn.XLOOKUP(Tabla15[[#This Row],[cedula]],Tabla8[Numero Documento],Tabla8[Lugar Funciones Codigo])</f>
        <v>01.83.02.00.03</v>
      </c>
      <c r="T865">
        <v>710</v>
      </c>
    </row>
    <row r="866" spans="1:20" hidden="1">
      <c r="A866" s="56" t="s">
        <v>2522</v>
      </c>
      <c r="B866" s="56" t="s">
        <v>2238</v>
      </c>
      <c r="C866" s="56" t="s">
        <v>2556</v>
      </c>
      <c r="D866" s="56" t="str">
        <f>Tabla15[[#This Row],[cedula]]&amp;Tabla15[[#This Row],[prog]]&amp;LEFT(Tabla15[[#This Row],[TIPO]],3)</f>
        <v>4022706324113FIJ</v>
      </c>
      <c r="E866" s="56" t="str">
        <f>_xlfn.XLOOKUP(Tabla15[[#This Row],[cedula]],Tabla8[Numero Documento],Tabla8[Empleado])</f>
        <v>TATIANA MARIA MEJIA PABLO</v>
      </c>
      <c r="F866" s="56" t="str">
        <f>_xlfn.XLOOKUP(Tabla15[[#This Row],[cedula]],Tabla8[Numero Documento],Tabla8[Cargo])</f>
        <v>ACOMODADOR (A)</v>
      </c>
      <c r="G866" s="56" t="str">
        <f>_xlfn.XLOOKUP(Tabla15[[#This Row],[cedula]],Tabla8[Numero Documento],Tabla8[Lugar de Funciones])</f>
        <v>CENTRO DE LA CULTURA DE SANTIAGO</v>
      </c>
      <c r="H866" s="107" t="s">
        <v>11</v>
      </c>
      <c r="I866" s="78">
        <f>_xlfn.XLOOKUP(Tabla15[[#This Row],[cedula]],TCARRERA[CEDULA],TCARRERA[CATEGORIA DEL SERVIDOR],0)</f>
        <v>0</v>
      </c>
      <c r="J8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6" t="str">
        <f>IF(ISTEXT(Tabla15[[#This Row],[CARRERA]]),Tabla15[[#This Row],[CARRERA]],Tabla15[[#This Row],[STATUS_01]])</f>
        <v>FIJO</v>
      </c>
      <c r="L866" s="72">
        <v>10000</v>
      </c>
      <c r="M866" s="76">
        <v>0</v>
      </c>
      <c r="N866" s="72">
        <v>304</v>
      </c>
      <c r="O866" s="72">
        <v>287</v>
      </c>
      <c r="P866" s="33">
        <f>Tabla15[[#This Row],[sbruto]]-Tabla15[[#This Row],[ISR]]-Tabla15[[#This Row],[SFS]]-Tabla15[[#This Row],[AFP]]-Tabla15[[#This Row],[sneto]]</f>
        <v>25</v>
      </c>
      <c r="Q866" s="33">
        <v>9384</v>
      </c>
      <c r="R866" s="56" t="str">
        <f>_xlfn.XLOOKUP(Tabla15[[#This Row],[cedula]],Tabla8[Numero Documento],Tabla8[Gen])</f>
        <v>F</v>
      </c>
      <c r="S866" s="56" t="str">
        <f>_xlfn.XLOOKUP(Tabla15[[#This Row],[cedula]],Tabla8[Numero Documento],Tabla8[Lugar Funciones Codigo])</f>
        <v>01.83.02.00.03</v>
      </c>
      <c r="T866">
        <v>729</v>
      </c>
    </row>
    <row r="867" spans="1:20" hidden="1">
      <c r="A867" s="56" t="s">
        <v>2522</v>
      </c>
      <c r="B867" s="56" t="s">
        <v>2254</v>
      </c>
      <c r="C867" s="56" t="s">
        <v>2556</v>
      </c>
      <c r="D867" s="56" t="str">
        <f>Tabla15[[#This Row],[cedula]]&amp;Tabla15[[#This Row],[prog]]&amp;LEFT(Tabla15[[#This Row],[TIPO]],3)</f>
        <v>0310326868013FIJ</v>
      </c>
      <c r="E867" s="56" t="str">
        <f>_xlfn.XLOOKUP(Tabla15[[#This Row],[cedula]],Tabla8[Numero Documento],Tabla8[Empleado])</f>
        <v>YEIMY MARGARITA GARCIA ALMONTE</v>
      </c>
      <c r="F867" s="56" t="str">
        <f>_xlfn.XLOOKUP(Tabla15[[#This Row],[cedula]],Tabla8[Numero Documento],Tabla8[Cargo])</f>
        <v>CONSERJE</v>
      </c>
      <c r="G867" s="56" t="str">
        <f>_xlfn.XLOOKUP(Tabla15[[#This Row],[cedula]],Tabla8[Numero Documento],Tabla8[Lugar de Funciones])</f>
        <v>CENTRO DE LA CULTURA DE SANTIAGO</v>
      </c>
      <c r="H867" s="107" t="s">
        <v>11</v>
      </c>
      <c r="I867" s="78">
        <f>_xlfn.XLOOKUP(Tabla15[[#This Row],[cedula]],TCARRERA[CEDULA],TCARRERA[CATEGORIA DEL SERVIDOR],0)</f>
        <v>0</v>
      </c>
      <c r="J86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6" t="str">
        <f>IF(ISTEXT(Tabla15[[#This Row],[CARRERA]]),Tabla15[[#This Row],[CARRERA]],Tabla15[[#This Row],[STATUS_01]])</f>
        <v>ESTATUTO SIMPLIFICADO</v>
      </c>
      <c r="L867" s="72">
        <v>10000</v>
      </c>
      <c r="M867" s="76">
        <v>0</v>
      </c>
      <c r="N867" s="72">
        <v>304</v>
      </c>
      <c r="O867" s="72">
        <v>287</v>
      </c>
      <c r="P867" s="33">
        <f>Tabla15[[#This Row],[sbruto]]-Tabla15[[#This Row],[ISR]]-Tabla15[[#This Row],[SFS]]-Tabla15[[#This Row],[AFP]]-Tabla15[[#This Row],[sneto]]</f>
        <v>25</v>
      </c>
      <c r="Q867" s="33">
        <v>9384</v>
      </c>
      <c r="R867" s="56" t="str">
        <f>_xlfn.XLOOKUP(Tabla15[[#This Row],[cedula]],Tabla8[Numero Documento],Tabla8[Gen])</f>
        <v>F</v>
      </c>
      <c r="S867" s="56" t="str">
        <f>_xlfn.XLOOKUP(Tabla15[[#This Row],[cedula]],Tabla8[Numero Documento],Tabla8[Lugar Funciones Codigo])</f>
        <v>01.83.02.00.03</v>
      </c>
      <c r="T867">
        <v>751</v>
      </c>
    </row>
    <row r="868" spans="1:20" hidden="1">
      <c r="A868" s="56" t="s">
        <v>2522</v>
      </c>
      <c r="B868" s="56" t="s">
        <v>2258</v>
      </c>
      <c r="C868" s="56" t="s">
        <v>2556</v>
      </c>
      <c r="D868" s="56" t="str">
        <f>Tabla15[[#This Row],[cedula]]&amp;Tabla15[[#This Row],[prog]]&amp;LEFT(Tabla15[[#This Row],[TIPO]],3)</f>
        <v>0310102581913FIJ</v>
      </c>
      <c r="E868" s="56" t="str">
        <f>_xlfn.XLOOKUP(Tabla15[[#This Row],[cedula]],Tabla8[Numero Documento],Tabla8[Empleado])</f>
        <v>ZOILA CABRERA PEREZ</v>
      </c>
      <c r="F868" s="56" t="str">
        <f>_xlfn.XLOOKUP(Tabla15[[#This Row],[cedula]],Tabla8[Numero Documento],Tabla8[Cargo])</f>
        <v>CONTABLE</v>
      </c>
      <c r="G868" s="56" t="str">
        <f>_xlfn.XLOOKUP(Tabla15[[#This Row],[cedula]],Tabla8[Numero Documento],Tabla8[Lugar de Funciones])</f>
        <v>CENTRO DE LA CULTURA DE SANTIAGO</v>
      </c>
      <c r="H868" s="107" t="s">
        <v>11</v>
      </c>
      <c r="I868" s="78">
        <f>_xlfn.XLOOKUP(Tabla15[[#This Row],[cedula]],TCARRERA[CEDULA],TCARRERA[CATEGORIA DEL SERVIDOR],0)</f>
        <v>0</v>
      </c>
      <c r="J8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6" t="str">
        <f>IF(ISTEXT(Tabla15[[#This Row],[CARRERA]]),Tabla15[[#This Row],[CARRERA]],Tabla15[[#This Row],[STATUS_01]])</f>
        <v>FIJO</v>
      </c>
      <c r="L868" s="72">
        <v>10000</v>
      </c>
      <c r="M868" s="74">
        <v>0</v>
      </c>
      <c r="N868" s="72">
        <v>304</v>
      </c>
      <c r="O868" s="72">
        <v>287</v>
      </c>
      <c r="P868" s="33">
        <f>Tabla15[[#This Row],[sbruto]]-Tabla15[[#This Row],[ISR]]-Tabla15[[#This Row],[SFS]]-Tabla15[[#This Row],[AFP]]-Tabla15[[#This Row],[sneto]]</f>
        <v>75</v>
      </c>
      <c r="Q868" s="33">
        <v>9334</v>
      </c>
      <c r="R868" s="56" t="str">
        <f>_xlfn.XLOOKUP(Tabla15[[#This Row],[cedula]],Tabla8[Numero Documento],Tabla8[Gen])</f>
        <v>F</v>
      </c>
      <c r="S868" s="56" t="str">
        <f>_xlfn.XLOOKUP(Tabla15[[#This Row],[cedula]],Tabla8[Numero Documento],Tabla8[Lugar Funciones Codigo])</f>
        <v>01.83.02.00.03</v>
      </c>
      <c r="T868">
        <v>756</v>
      </c>
    </row>
    <row r="869" spans="1:20" hidden="1">
      <c r="A869" s="56" t="s">
        <v>2521</v>
      </c>
      <c r="B869" s="56" t="s">
        <v>2700</v>
      </c>
      <c r="C869" s="56" t="s">
        <v>2552</v>
      </c>
      <c r="D869" s="56" t="str">
        <f>Tabla15[[#This Row],[cedula]]&amp;Tabla15[[#This Row],[prog]]&amp;LEFT(Tabla15[[#This Row],[TIPO]],3)</f>
        <v>0011757831001TEM</v>
      </c>
      <c r="E869" s="56" t="str">
        <f>_xlfn.XLOOKUP(Tabla15[[#This Row],[cedula]],Tabla8[Numero Documento],Tabla8[Empleado])</f>
        <v>PEDRO MIGUEL SANTOS MARTINEZ</v>
      </c>
      <c r="F869" s="56" t="str">
        <f>_xlfn.XLOOKUP(Tabla15[[#This Row],[cedula]],Tabla8[Numero Documento],Tabla8[Cargo])</f>
        <v>ENCARGADO (A)</v>
      </c>
      <c r="G869" s="56" t="str">
        <f>_xlfn.XLOOKUP(Tabla15[[#This Row],[cedula]],Tabla8[Numero Documento],Tabla8[Lugar de Funciones])</f>
        <v>CENTRO DE LA CULTURA NARCISO GONZALEZ</v>
      </c>
      <c r="H869" s="107" t="s">
        <v>2743</v>
      </c>
      <c r="I869" s="78">
        <f>_xlfn.XLOOKUP(Tabla15[[#This Row],[cedula]],TCARRERA[CEDULA],TCARRERA[CATEGORIA DEL SERVIDOR],0)</f>
        <v>0</v>
      </c>
      <c r="J8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6" t="str">
        <f>IF(ISTEXT(Tabla15[[#This Row],[CARRERA]]),Tabla15[[#This Row],[CARRERA]],Tabla15[[#This Row],[STATUS_01]])</f>
        <v>TEMPORALES</v>
      </c>
      <c r="L869" s="72">
        <v>135000</v>
      </c>
      <c r="M869" s="73">
        <v>20338.240000000002</v>
      </c>
      <c r="N869" s="72">
        <v>4104</v>
      </c>
      <c r="O869" s="72">
        <v>3874.5</v>
      </c>
      <c r="P869" s="33">
        <f>Tabla15[[#This Row],[sbruto]]-Tabla15[[#This Row],[ISR]]-Tabla15[[#This Row],[SFS]]-Tabla15[[#This Row],[AFP]]-Tabla15[[#This Row],[sneto]]</f>
        <v>25</v>
      </c>
      <c r="Q869" s="33">
        <v>106658.26</v>
      </c>
      <c r="R869" s="56" t="str">
        <f>_xlfn.XLOOKUP(Tabla15[[#This Row],[cedula]],Tabla8[Numero Documento],Tabla8[Gen])</f>
        <v>M</v>
      </c>
      <c r="S869" s="56" t="str">
        <f>_xlfn.XLOOKUP(Tabla15[[#This Row],[cedula]],Tabla8[Numero Documento],Tabla8[Lugar Funciones Codigo])</f>
        <v>01.83.02.00.04</v>
      </c>
      <c r="T869">
        <v>971</v>
      </c>
    </row>
    <row r="870" spans="1:20" hidden="1">
      <c r="A870" s="56" t="s">
        <v>2522</v>
      </c>
      <c r="B870" s="56" t="s">
        <v>2251</v>
      </c>
      <c r="C870" s="56" t="s">
        <v>2556</v>
      </c>
      <c r="D870" s="56" t="str">
        <f>Tabla15[[#This Row],[cedula]]&amp;Tabla15[[#This Row],[prog]]&amp;LEFT(Tabla15[[#This Row],[TIPO]],3)</f>
        <v>0011710116213FIJ</v>
      </c>
      <c r="E870" s="56" t="str">
        <f>_xlfn.XLOOKUP(Tabla15[[#This Row],[cedula]],Tabla8[Numero Documento],Tabla8[Empleado])</f>
        <v>WILLIAMS ROSARIO GERONIMO</v>
      </c>
      <c r="F870" s="56" t="str">
        <f>_xlfn.XLOOKUP(Tabla15[[#This Row],[cedula]],Tabla8[Numero Documento],Tabla8[Cargo])</f>
        <v>SUB DIRECTOR</v>
      </c>
      <c r="G870" s="56" t="str">
        <f>_xlfn.XLOOKUP(Tabla15[[#This Row],[cedula]],Tabla8[Numero Documento],Tabla8[Lugar de Funciones])</f>
        <v>CENTRO DE LA CULTURA NARCISO GONZALEZ</v>
      </c>
      <c r="H870" s="107" t="s">
        <v>11</v>
      </c>
      <c r="I870" s="78">
        <f>_xlfn.XLOOKUP(Tabla15[[#This Row],[cedula]],TCARRERA[CEDULA],TCARRERA[CATEGORIA DEL SERVIDOR],0)</f>
        <v>0</v>
      </c>
      <c r="J8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6" t="str">
        <f>IF(ISTEXT(Tabla15[[#This Row],[CARRERA]]),Tabla15[[#This Row],[CARRERA]],Tabla15[[#This Row],[STATUS_01]])</f>
        <v>FIJO</v>
      </c>
      <c r="L870" s="72">
        <v>90000</v>
      </c>
      <c r="M870" s="76">
        <v>9753.1200000000008</v>
      </c>
      <c r="N870" s="72">
        <v>2736</v>
      </c>
      <c r="O870" s="72">
        <v>2583</v>
      </c>
      <c r="P870" s="33">
        <f>Tabla15[[#This Row],[sbruto]]-Tabla15[[#This Row],[ISR]]-Tabla15[[#This Row],[SFS]]-Tabla15[[#This Row],[AFP]]-Tabla15[[#This Row],[sneto]]</f>
        <v>19907.010000000002</v>
      </c>
      <c r="Q870" s="33">
        <v>55020.87</v>
      </c>
      <c r="R870" s="56" t="str">
        <f>_xlfn.XLOOKUP(Tabla15[[#This Row],[cedula]],Tabla8[Numero Documento],Tabla8[Gen])</f>
        <v>M</v>
      </c>
      <c r="S870" s="56" t="str">
        <f>_xlfn.XLOOKUP(Tabla15[[#This Row],[cedula]],Tabla8[Numero Documento],Tabla8[Lugar Funciones Codigo])</f>
        <v>01.83.02.00.04</v>
      </c>
      <c r="T870">
        <v>746</v>
      </c>
    </row>
    <row r="871" spans="1:20" hidden="1">
      <c r="A871" s="56" t="s">
        <v>2522</v>
      </c>
      <c r="B871" s="56" t="s">
        <v>1108</v>
      </c>
      <c r="C871" s="56" t="s">
        <v>2556</v>
      </c>
      <c r="D871" s="56" t="str">
        <f>Tabla15[[#This Row],[cedula]]&amp;Tabla15[[#This Row],[prog]]&amp;LEFT(Tabla15[[#This Row],[TIPO]],3)</f>
        <v>0100071434313FIJ</v>
      </c>
      <c r="E871" s="56" t="str">
        <f>_xlfn.XLOOKUP(Tabla15[[#This Row],[cedula]],Tabla8[Numero Documento],Tabla8[Empleado])</f>
        <v>DEGNI MALENNY VAZQUEZ DIAZ</v>
      </c>
      <c r="F871" s="56" t="str">
        <f>_xlfn.XLOOKUP(Tabla15[[#This Row],[cedula]],Tabla8[Numero Documento],Tabla8[Cargo])</f>
        <v>COORD. OPERATIVO</v>
      </c>
      <c r="G871" s="56" t="str">
        <f>_xlfn.XLOOKUP(Tabla15[[#This Row],[cedula]],Tabla8[Numero Documento],Tabla8[Lugar de Funciones])</f>
        <v>CENTRO DE LA CULTURA NARCISO GONZALEZ</v>
      </c>
      <c r="H871" s="107" t="s">
        <v>11</v>
      </c>
      <c r="I871" s="78" t="str">
        <f>_xlfn.XLOOKUP(Tabla15[[#This Row],[cedula]],TCARRERA[CEDULA],TCARRERA[CATEGORIA DEL SERVIDOR],0)</f>
        <v>CARRERA ADMINISTRATIVA</v>
      </c>
      <c r="J8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1" s="56" t="str">
        <f>IF(ISTEXT(Tabla15[[#This Row],[CARRERA]]),Tabla15[[#This Row],[CARRERA]],Tabla15[[#This Row],[STATUS_01]])</f>
        <v>CARRERA ADMINISTRATIVA</v>
      </c>
      <c r="L871" s="72">
        <v>70000</v>
      </c>
      <c r="M871" s="76">
        <v>5368.48</v>
      </c>
      <c r="N871" s="72">
        <v>2128</v>
      </c>
      <c r="O871" s="72">
        <v>2009</v>
      </c>
      <c r="P871" s="33">
        <f>Tabla15[[#This Row],[sbruto]]-Tabla15[[#This Row],[ISR]]-Tabla15[[#This Row],[SFS]]-Tabla15[[#This Row],[AFP]]-Tabla15[[#This Row],[sneto]]</f>
        <v>7605.0000000000073</v>
      </c>
      <c r="Q871" s="33">
        <v>52889.52</v>
      </c>
      <c r="R871" s="56" t="str">
        <f>_xlfn.XLOOKUP(Tabla15[[#This Row],[cedula]],Tabla8[Numero Documento],Tabla8[Gen])</f>
        <v>F</v>
      </c>
      <c r="S871" s="56" t="str">
        <f>_xlfn.XLOOKUP(Tabla15[[#This Row],[cedula]],Tabla8[Numero Documento],Tabla8[Lugar Funciones Codigo])</f>
        <v>01.83.02.00.04</v>
      </c>
      <c r="T871">
        <v>539</v>
      </c>
    </row>
    <row r="872" spans="1:20" hidden="1">
      <c r="A872" s="56" t="s">
        <v>2522</v>
      </c>
      <c r="B872" s="56" t="s">
        <v>2161</v>
      </c>
      <c r="C872" s="56" t="s">
        <v>2556</v>
      </c>
      <c r="D872" s="56" t="str">
        <f>Tabla15[[#This Row],[cedula]]&amp;Tabla15[[#This Row],[prog]]&amp;LEFT(Tabla15[[#This Row],[TIPO]],3)</f>
        <v>0011375723113FIJ</v>
      </c>
      <c r="E872" s="56" t="str">
        <f>_xlfn.XLOOKUP(Tabla15[[#This Row],[cedula]],Tabla8[Numero Documento],Tabla8[Empleado])</f>
        <v>JAVICH RAMON PERALTA LIRIANO</v>
      </c>
      <c r="F872" s="56" t="str">
        <f>_xlfn.XLOOKUP(Tabla15[[#This Row],[cedula]],Tabla8[Numero Documento],Tabla8[Cargo])</f>
        <v>REGIDOR DE ESCENA</v>
      </c>
      <c r="G872" s="56" t="str">
        <f>_xlfn.XLOOKUP(Tabla15[[#This Row],[cedula]],Tabla8[Numero Documento],Tabla8[Lugar de Funciones])</f>
        <v>CENTRO DE LA CULTURA NARCISO GONZALEZ</v>
      </c>
      <c r="H872" s="107" t="s">
        <v>11</v>
      </c>
      <c r="I872" s="78">
        <f>_xlfn.XLOOKUP(Tabla15[[#This Row],[cedula]],TCARRERA[CEDULA],TCARRERA[CATEGORIA DEL SERVIDOR],0)</f>
        <v>0</v>
      </c>
      <c r="J8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6" t="str">
        <f>IF(ISTEXT(Tabla15[[#This Row],[CARRERA]]),Tabla15[[#This Row],[CARRERA]],Tabla15[[#This Row],[STATUS_01]])</f>
        <v>FIJO</v>
      </c>
      <c r="L872" s="72">
        <v>55000</v>
      </c>
      <c r="M872" s="76">
        <v>2559.6799999999998</v>
      </c>
      <c r="N872" s="72">
        <v>1672</v>
      </c>
      <c r="O872" s="72">
        <v>1578.5</v>
      </c>
      <c r="P872" s="33">
        <f>Tabla15[[#This Row],[sbruto]]-Tabla15[[#This Row],[ISR]]-Tabla15[[#This Row],[SFS]]-Tabla15[[#This Row],[AFP]]-Tabla15[[#This Row],[sneto]]</f>
        <v>5071</v>
      </c>
      <c r="Q872" s="33">
        <v>44118.82</v>
      </c>
      <c r="R872" s="56" t="str">
        <f>_xlfn.XLOOKUP(Tabla15[[#This Row],[cedula]],Tabla8[Numero Documento],Tabla8[Gen])</f>
        <v>M</v>
      </c>
      <c r="S872" s="56" t="str">
        <f>_xlfn.XLOOKUP(Tabla15[[#This Row],[cedula]],Tabla8[Numero Documento],Tabla8[Lugar Funciones Codigo])</f>
        <v>01.83.02.00.04</v>
      </c>
      <c r="T872">
        <v>601</v>
      </c>
    </row>
    <row r="873" spans="1:20" hidden="1">
      <c r="A873" s="56" t="s">
        <v>2521</v>
      </c>
      <c r="B873" s="56" t="s">
        <v>3083</v>
      </c>
      <c r="C873" s="56" t="s">
        <v>2552</v>
      </c>
      <c r="D873" s="56" t="str">
        <f>Tabla15[[#This Row],[cedula]]&amp;Tabla15[[#This Row],[prog]]&amp;LEFT(Tabla15[[#This Row],[TIPO]],3)</f>
        <v>0011034578201TEM</v>
      </c>
      <c r="E873" s="56" t="str">
        <f>_xlfn.XLOOKUP(Tabla15[[#This Row],[cedula]],Tabla8[Numero Documento],Tabla8[Empleado])</f>
        <v>VINICIO JULIO RODRIGUEZ RAMOS</v>
      </c>
      <c r="F873" s="56" t="str">
        <f>_xlfn.XLOOKUP(Tabla15[[#This Row],[cedula]],Tabla8[Numero Documento],Tabla8[Cargo])</f>
        <v>COORDINADOR (A)</v>
      </c>
      <c r="G873" s="56" t="str">
        <f>_xlfn.XLOOKUP(Tabla15[[#This Row],[cedula]],Tabla8[Numero Documento],Tabla8[Lugar de Funciones])</f>
        <v>CENTRO DE LA CULTURA NARCISO GONZALEZ</v>
      </c>
      <c r="H873" s="107" t="s">
        <v>2743</v>
      </c>
      <c r="I873" s="78">
        <f>_xlfn.XLOOKUP(Tabla15[[#This Row],[cedula]],TCARRERA[CEDULA],TCARRERA[CATEGORIA DEL SERVIDOR],0)</f>
        <v>0</v>
      </c>
      <c r="J87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3" s="56" t="str">
        <f>IF(ISTEXT(Tabla15[[#This Row],[CARRERA]]),Tabla15[[#This Row],[CARRERA]],Tabla15[[#This Row],[STATUS_01]])</f>
        <v>TEMPORALES</v>
      </c>
      <c r="L873" s="72">
        <v>55000</v>
      </c>
      <c r="M873" s="76">
        <v>2559.6799999999998</v>
      </c>
      <c r="N873" s="72">
        <v>1672</v>
      </c>
      <c r="O873" s="72">
        <v>1578.5</v>
      </c>
      <c r="P873" s="33">
        <f>Tabla15[[#This Row],[sbruto]]-Tabla15[[#This Row],[ISR]]-Tabla15[[#This Row],[SFS]]-Tabla15[[#This Row],[AFP]]-Tabla15[[#This Row],[sneto]]</f>
        <v>25</v>
      </c>
      <c r="Q873" s="33">
        <v>49164.82</v>
      </c>
      <c r="R873" s="56" t="str">
        <f>_xlfn.XLOOKUP(Tabla15[[#This Row],[cedula]],Tabla8[Numero Documento],Tabla8[Gen])</f>
        <v>M</v>
      </c>
      <c r="S873" s="56" t="str">
        <f>_xlfn.XLOOKUP(Tabla15[[#This Row],[cedula]],Tabla8[Numero Documento],Tabla8[Lugar Funciones Codigo])</f>
        <v>01.83.02.00.04</v>
      </c>
      <c r="T873">
        <v>1024</v>
      </c>
    </row>
    <row r="874" spans="1:20" hidden="1">
      <c r="A874" s="56" t="s">
        <v>2522</v>
      </c>
      <c r="B874" s="56" t="s">
        <v>1354</v>
      </c>
      <c r="C874" s="56" t="s">
        <v>2556</v>
      </c>
      <c r="D874" s="56" t="str">
        <f>Tabla15[[#This Row],[cedula]]&amp;Tabla15[[#This Row],[prog]]&amp;LEFT(Tabla15[[#This Row],[TIPO]],3)</f>
        <v>0010378351013FIJ</v>
      </c>
      <c r="E874" s="56" t="str">
        <f>_xlfn.XLOOKUP(Tabla15[[#This Row],[cedula]],Tabla8[Numero Documento],Tabla8[Empleado])</f>
        <v>SARAH IVELISSE VASQUEZ DIAZ</v>
      </c>
      <c r="F874" s="56" t="str">
        <f>_xlfn.XLOOKUP(Tabla15[[#This Row],[cedula]],Tabla8[Numero Documento],Tabla8[Cargo])</f>
        <v>COORDINADOR (A)</v>
      </c>
      <c r="G874" s="56" t="str">
        <f>_xlfn.XLOOKUP(Tabla15[[#This Row],[cedula]],Tabla8[Numero Documento],Tabla8[Lugar de Funciones])</f>
        <v>CENTRO DE LA CULTURA NARCISO GONZALEZ</v>
      </c>
      <c r="H874" s="107" t="s">
        <v>11</v>
      </c>
      <c r="I874" s="78" t="str">
        <f>_xlfn.XLOOKUP(Tabla15[[#This Row],[cedula]],TCARRERA[CEDULA],TCARRERA[CATEGORIA DEL SERVIDOR],0)</f>
        <v>CARRERA ADMINISTRATIVA</v>
      </c>
      <c r="J8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6" t="str">
        <f>IF(ISTEXT(Tabla15[[#This Row],[CARRERA]]),Tabla15[[#This Row],[CARRERA]],Tabla15[[#This Row],[STATUS_01]])</f>
        <v>CARRERA ADMINISTRATIVA</v>
      </c>
      <c r="L874" s="72">
        <v>50000</v>
      </c>
      <c r="M874" s="76">
        <v>1617.38</v>
      </c>
      <c r="N874" s="72">
        <v>1520</v>
      </c>
      <c r="O874" s="72">
        <v>1435</v>
      </c>
      <c r="P874" s="33">
        <f>Tabla15[[#This Row],[sbruto]]-Tabla15[[#This Row],[ISR]]-Tabla15[[#This Row],[SFS]]-Tabla15[[#This Row],[AFP]]-Tabla15[[#This Row],[sneto]]</f>
        <v>20388.960000000003</v>
      </c>
      <c r="Q874" s="33">
        <v>25038.66</v>
      </c>
      <c r="R874" s="56" t="str">
        <f>_xlfn.XLOOKUP(Tabla15[[#This Row],[cedula]],Tabla8[Numero Documento],Tabla8[Gen])</f>
        <v>F</v>
      </c>
      <c r="S874" s="56" t="str">
        <f>_xlfn.XLOOKUP(Tabla15[[#This Row],[cedula]],Tabla8[Numero Documento],Tabla8[Lugar Funciones Codigo])</f>
        <v>01.83.02.00.04</v>
      </c>
      <c r="T874">
        <v>721</v>
      </c>
    </row>
    <row r="875" spans="1:20" hidden="1">
      <c r="A875" s="56" t="s">
        <v>2522</v>
      </c>
      <c r="B875" s="56" t="s">
        <v>2143</v>
      </c>
      <c r="C875" s="56" t="s">
        <v>2556</v>
      </c>
      <c r="D875" s="56" t="str">
        <f>Tabla15[[#This Row],[cedula]]&amp;Tabla15[[#This Row],[prog]]&amp;LEFT(Tabla15[[#This Row],[TIPO]],3)</f>
        <v>0011445495213FIJ</v>
      </c>
      <c r="E875" s="56" t="str">
        <f>_xlfn.XLOOKUP(Tabla15[[#This Row],[cedula]],Tabla8[Numero Documento],Tabla8[Empleado])</f>
        <v>GAUDELYS ROSALIA VALDEZ GOMEZ</v>
      </c>
      <c r="F875" s="56" t="str">
        <f>_xlfn.XLOOKUP(Tabla15[[#This Row],[cedula]],Tabla8[Numero Documento],Tabla8[Cargo])</f>
        <v>AUXILIAR</v>
      </c>
      <c r="G875" s="56" t="str">
        <f>_xlfn.XLOOKUP(Tabla15[[#This Row],[cedula]],Tabla8[Numero Documento],Tabla8[Lugar de Funciones])</f>
        <v>CENTRO DE LA CULTURA NARCISO GONZALEZ</v>
      </c>
      <c r="H875" s="107" t="s">
        <v>11</v>
      </c>
      <c r="I875" s="78">
        <f>_xlfn.XLOOKUP(Tabla15[[#This Row],[cedula]],TCARRERA[CEDULA],TCARRERA[CATEGORIA DEL SERVIDOR],0)</f>
        <v>0</v>
      </c>
      <c r="J87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6" t="str">
        <f>IF(ISTEXT(Tabla15[[#This Row],[CARRERA]]),Tabla15[[#This Row],[CARRERA]],Tabla15[[#This Row],[STATUS_01]])</f>
        <v>FIJO</v>
      </c>
      <c r="L875" s="72">
        <v>45000</v>
      </c>
      <c r="M875" s="76">
        <v>675.09</v>
      </c>
      <c r="N875" s="72">
        <v>1368</v>
      </c>
      <c r="O875" s="72">
        <v>1291.5</v>
      </c>
      <c r="P875" s="33">
        <f>Tabla15[[#This Row],[sbruto]]-Tabla15[[#This Row],[ISR]]-Tabla15[[#This Row],[SFS]]-Tabla15[[#This Row],[AFP]]-Tabla15[[#This Row],[sneto]]</f>
        <v>10825.220000000005</v>
      </c>
      <c r="Q875" s="33">
        <v>30840.19</v>
      </c>
      <c r="R875" s="56" t="str">
        <f>_xlfn.XLOOKUP(Tabla15[[#This Row],[cedula]],Tabla8[Numero Documento],Tabla8[Gen])</f>
        <v>F</v>
      </c>
      <c r="S875" s="56" t="str">
        <f>_xlfn.XLOOKUP(Tabla15[[#This Row],[cedula]],Tabla8[Numero Documento],Tabla8[Lugar Funciones Codigo])</f>
        <v>01.83.02.00.04</v>
      </c>
      <c r="T875">
        <v>581</v>
      </c>
    </row>
    <row r="876" spans="1:20" hidden="1">
      <c r="A876" s="56" t="s">
        <v>2522</v>
      </c>
      <c r="B876" s="56" t="s">
        <v>2242</v>
      </c>
      <c r="C876" s="56" t="s">
        <v>2556</v>
      </c>
      <c r="D876" s="56" t="str">
        <f>Tabla15[[#This Row],[cedula]]&amp;Tabla15[[#This Row],[prog]]&amp;LEFT(Tabla15[[#This Row],[TIPO]],3)</f>
        <v>0010251391813FIJ</v>
      </c>
      <c r="E876" s="56" t="str">
        <f>_xlfn.XLOOKUP(Tabla15[[#This Row],[cedula]],Tabla8[Numero Documento],Tabla8[Empleado])</f>
        <v>VICTOR LIXANDRO CAMACHO ROSARIO</v>
      </c>
      <c r="F876" s="56" t="str">
        <f>_xlfn.XLOOKUP(Tabla15[[#This Row],[cedula]],Tabla8[Numero Documento],Tabla8[Cargo])</f>
        <v>SUPERVISOR MANTENIMIENTO</v>
      </c>
      <c r="G876" s="56" t="str">
        <f>_xlfn.XLOOKUP(Tabla15[[#This Row],[cedula]],Tabla8[Numero Documento],Tabla8[Lugar de Funciones])</f>
        <v>CENTRO DE LA CULTURA NARCISO GONZALEZ</v>
      </c>
      <c r="H876" s="107" t="s">
        <v>11</v>
      </c>
      <c r="I876" s="78">
        <f>_xlfn.XLOOKUP(Tabla15[[#This Row],[cedula]],TCARRERA[CEDULA],TCARRERA[CATEGORIA DEL SERVIDOR],0)</f>
        <v>0</v>
      </c>
      <c r="J8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6" t="str">
        <f>IF(ISTEXT(Tabla15[[#This Row],[CARRERA]]),Tabla15[[#This Row],[CARRERA]],Tabla15[[#This Row],[STATUS_01]])</f>
        <v>FIJO</v>
      </c>
      <c r="L876" s="72">
        <v>40000</v>
      </c>
      <c r="M876" s="73">
        <v>442.65</v>
      </c>
      <c r="N876" s="72">
        <v>1216</v>
      </c>
      <c r="O876" s="72">
        <v>1148</v>
      </c>
      <c r="P876" s="33">
        <f>Tabla15[[#This Row],[sbruto]]-Tabla15[[#This Row],[ISR]]-Tabla15[[#This Row],[SFS]]-Tabla15[[#This Row],[AFP]]-Tabla15[[#This Row],[sneto]]</f>
        <v>3683.5499999999956</v>
      </c>
      <c r="Q876" s="33">
        <v>33509.800000000003</v>
      </c>
      <c r="R876" s="56" t="str">
        <f>_xlfn.XLOOKUP(Tabla15[[#This Row],[cedula]],Tabla8[Numero Documento],Tabla8[Gen])</f>
        <v>M</v>
      </c>
      <c r="S876" s="56" t="str">
        <f>_xlfn.XLOOKUP(Tabla15[[#This Row],[cedula]],Tabla8[Numero Documento],Tabla8[Lugar Funciones Codigo])</f>
        <v>01.83.02.00.04</v>
      </c>
      <c r="T876">
        <v>735</v>
      </c>
    </row>
    <row r="877" spans="1:20" hidden="1">
      <c r="A877" s="56" t="s">
        <v>2521</v>
      </c>
      <c r="B877" s="56" t="s">
        <v>2976</v>
      </c>
      <c r="C877" s="56" t="s">
        <v>2552</v>
      </c>
      <c r="D877" s="56" t="str">
        <f>Tabla15[[#This Row],[cedula]]&amp;Tabla15[[#This Row],[prog]]&amp;LEFT(Tabla15[[#This Row],[TIPO]],3)</f>
        <v>0011275579801TEM</v>
      </c>
      <c r="E877" s="56" t="str">
        <f>_xlfn.XLOOKUP(Tabla15[[#This Row],[cedula]],Tabla8[Numero Documento],Tabla8[Empleado])</f>
        <v>JULIO CESAR BREA ROSA</v>
      </c>
      <c r="F877" s="56" t="str">
        <f>_xlfn.XLOOKUP(Tabla15[[#This Row],[cedula]],Tabla8[Numero Documento],Tabla8[Cargo])</f>
        <v>MAESTRO (A)</v>
      </c>
      <c r="G877" s="56" t="str">
        <f>_xlfn.XLOOKUP(Tabla15[[#This Row],[cedula]],Tabla8[Numero Documento],Tabla8[Lugar de Funciones])</f>
        <v>CENTRO DE LA CULTURA NARCISO GONZALEZ</v>
      </c>
      <c r="H877" s="107" t="s">
        <v>2743</v>
      </c>
      <c r="I877" s="78">
        <f>_xlfn.XLOOKUP(Tabla15[[#This Row],[cedula]],TCARRERA[CEDULA],TCARRERA[CATEGORIA DEL SERVIDOR],0)</f>
        <v>0</v>
      </c>
      <c r="J87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7" s="56" t="str">
        <f>IF(ISTEXT(Tabla15[[#This Row],[CARRERA]]),Tabla15[[#This Row],[CARRERA]],Tabla15[[#This Row],[STATUS_01]])</f>
        <v>TEMPORALES</v>
      </c>
      <c r="L877" s="72">
        <v>36000</v>
      </c>
      <c r="M877" s="73">
        <v>0</v>
      </c>
      <c r="N877" s="72">
        <v>1094.4000000000001</v>
      </c>
      <c r="O877" s="72">
        <v>1033.2</v>
      </c>
      <c r="P877" s="33">
        <f>Tabla15[[#This Row],[sbruto]]-Tabla15[[#This Row],[ISR]]-Tabla15[[#This Row],[SFS]]-Tabla15[[#This Row],[AFP]]-Tabla15[[#This Row],[sneto]]</f>
        <v>11071</v>
      </c>
      <c r="Q877" s="33">
        <v>22801.4</v>
      </c>
      <c r="R877" s="56" t="str">
        <f>_xlfn.XLOOKUP(Tabla15[[#This Row],[cedula]],Tabla8[Numero Documento],Tabla8[Gen])</f>
        <v>M</v>
      </c>
      <c r="S877" s="56" t="str">
        <f>_xlfn.XLOOKUP(Tabla15[[#This Row],[cedula]],Tabla8[Numero Documento],Tabla8[Lugar Funciones Codigo])</f>
        <v>01.83.02.00.04</v>
      </c>
      <c r="T877">
        <v>907</v>
      </c>
    </row>
    <row r="878" spans="1:20" hidden="1">
      <c r="A878" s="56" t="s">
        <v>2521</v>
      </c>
      <c r="B878" s="56" t="s">
        <v>3023</v>
      </c>
      <c r="C878" s="56" t="s">
        <v>2552</v>
      </c>
      <c r="D878" s="56" t="str">
        <f>Tabla15[[#This Row],[cedula]]&amp;Tabla15[[#This Row],[prog]]&amp;LEFT(Tabla15[[#This Row],[TIPO]],3)</f>
        <v>4022213765101TEM</v>
      </c>
      <c r="E878" s="56" t="str">
        <f>_xlfn.XLOOKUP(Tabla15[[#This Row],[cedula]],Tabla8[Numero Documento],Tabla8[Empleado])</f>
        <v>NERCIDO BELTRE RODRIGUEZ</v>
      </c>
      <c r="F878" s="56" t="str">
        <f>_xlfn.XLOOKUP(Tabla15[[#This Row],[cedula]],Tabla8[Numero Documento],Tabla8[Cargo])</f>
        <v>MAESTRO (A)</v>
      </c>
      <c r="G878" s="56" t="str">
        <f>_xlfn.XLOOKUP(Tabla15[[#This Row],[cedula]],Tabla8[Numero Documento],Tabla8[Lugar de Funciones])</f>
        <v>CENTRO DE LA CULTURA NARCISO GONZALEZ</v>
      </c>
      <c r="H878" s="107" t="s">
        <v>2743</v>
      </c>
      <c r="I878" s="78">
        <f>_xlfn.XLOOKUP(Tabla15[[#This Row],[cedula]],TCARRERA[CEDULA],TCARRERA[CATEGORIA DEL SERVIDOR],0)</f>
        <v>0</v>
      </c>
      <c r="J8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8" s="56" t="str">
        <f>IF(ISTEXT(Tabla15[[#This Row],[CARRERA]]),Tabla15[[#This Row],[CARRERA]],Tabla15[[#This Row],[STATUS_01]])</f>
        <v>TEMPORALES</v>
      </c>
      <c r="L878" s="72">
        <v>36000</v>
      </c>
      <c r="M878" s="75">
        <v>0</v>
      </c>
      <c r="N878" s="72">
        <v>1094.4000000000001</v>
      </c>
      <c r="O878" s="72">
        <v>1033.2</v>
      </c>
      <c r="P878" s="33">
        <f>Tabla15[[#This Row],[sbruto]]-Tabla15[[#This Row],[ISR]]-Tabla15[[#This Row],[SFS]]-Tabla15[[#This Row],[AFP]]-Tabla15[[#This Row],[sneto]]</f>
        <v>25</v>
      </c>
      <c r="Q878" s="33">
        <v>33847.4</v>
      </c>
      <c r="R878" s="56" t="str">
        <f>_xlfn.XLOOKUP(Tabla15[[#This Row],[cedula]],Tabla8[Numero Documento],Tabla8[Gen])</f>
        <v>M</v>
      </c>
      <c r="S878" s="56" t="str">
        <f>_xlfn.XLOOKUP(Tabla15[[#This Row],[cedula]],Tabla8[Numero Documento],Tabla8[Lugar Funciones Codigo])</f>
        <v>01.83.02.00.04</v>
      </c>
      <c r="T878">
        <v>961</v>
      </c>
    </row>
    <row r="879" spans="1:20" hidden="1">
      <c r="A879" s="56" t="s">
        <v>2522</v>
      </c>
      <c r="B879" s="56" t="s">
        <v>2253</v>
      </c>
      <c r="C879" s="56" t="s">
        <v>2556</v>
      </c>
      <c r="D879" s="56" t="str">
        <f>Tabla15[[#This Row],[cedula]]&amp;Tabla15[[#This Row],[prog]]&amp;LEFT(Tabla15[[#This Row],[TIPO]],3)</f>
        <v>4022404462413FIJ</v>
      </c>
      <c r="E879" s="56" t="str">
        <f>_xlfn.XLOOKUP(Tabla15[[#This Row],[cedula]],Tabla8[Numero Documento],Tabla8[Empleado])</f>
        <v>YANILETTE PEREZ FERMIN</v>
      </c>
      <c r="F879" s="56" t="str">
        <f>_xlfn.XLOOKUP(Tabla15[[#This Row],[cedula]],Tabla8[Numero Documento],Tabla8[Cargo])</f>
        <v>SECRETARIO (A)</v>
      </c>
      <c r="G879" s="56" t="str">
        <f>_xlfn.XLOOKUP(Tabla15[[#This Row],[cedula]],Tabla8[Numero Documento],Tabla8[Lugar de Funciones])</f>
        <v>CENTRO DE LA CULTURA NARCISO GONZALEZ</v>
      </c>
      <c r="H879" s="107" t="s">
        <v>11</v>
      </c>
      <c r="I879" s="78">
        <f>_xlfn.XLOOKUP(Tabla15[[#This Row],[cedula]],TCARRERA[CEDULA],TCARRERA[CATEGORIA DEL SERVIDOR],0)</f>
        <v>0</v>
      </c>
      <c r="J8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6" t="str">
        <f>IF(ISTEXT(Tabla15[[#This Row],[CARRERA]]),Tabla15[[#This Row],[CARRERA]],Tabla15[[#This Row],[STATUS_01]])</f>
        <v>ESTATUTO SIMPLIFICADO</v>
      </c>
      <c r="L879" s="72">
        <v>35000</v>
      </c>
      <c r="M879" s="76">
        <v>0</v>
      </c>
      <c r="N879" s="72">
        <v>1064</v>
      </c>
      <c r="O879" s="72">
        <v>1004.5</v>
      </c>
      <c r="P879" s="33">
        <f>Tabla15[[#This Row],[sbruto]]-Tabla15[[#This Row],[ISR]]-Tabla15[[#This Row],[SFS]]-Tabla15[[#This Row],[AFP]]-Tabla15[[#This Row],[sneto]]</f>
        <v>1121</v>
      </c>
      <c r="Q879" s="33">
        <v>31810.5</v>
      </c>
      <c r="R879" s="56" t="str">
        <f>_xlfn.XLOOKUP(Tabla15[[#This Row],[cedula]],Tabla8[Numero Documento],Tabla8[Gen])</f>
        <v>F</v>
      </c>
      <c r="S879" s="56" t="str">
        <f>_xlfn.XLOOKUP(Tabla15[[#This Row],[cedula]],Tabla8[Numero Documento],Tabla8[Lugar Funciones Codigo])</f>
        <v>01.83.02.00.04</v>
      </c>
      <c r="T879">
        <v>749</v>
      </c>
    </row>
    <row r="880" spans="1:20" hidden="1">
      <c r="A880" s="56" t="s">
        <v>2522</v>
      </c>
      <c r="B880" s="56" t="s">
        <v>2107</v>
      </c>
      <c r="C880" s="56" t="s">
        <v>2556</v>
      </c>
      <c r="D880" s="56" t="str">
        <f>Tabla15[[#This Row],[cedula]]&amp;Tabla15[[#This Row],[prog]]&amp;LEFT(Tabla15[[#This Row],[TIPO]],3)</f>
        <v>0011435428513FIJ</v>
      </c>
      <c r="E880" s="56" t="str">
        <f>_xlfn.XLOOKUP(Tabla15[[#This Row],[cedula]],Tabla8[Numero Documento],Tabla8[Empleado])</f>
        <v>CESAR MEDINA DE OLEO</v>
      </c>
      <c r="F880" s="56" t="str">
        <f>_xlfn.XLOOKUP(Tabla15[[#This Row],[cedula]],Tabla8[Numero Documento],Tabla8[Cargo])</f>
        <v>TRAMOYISTA</v>
      </c>
      <c r="G880" s="56" t="str">
        <f>_xlfn.XLOOKUP(Tabla15[[#This Row],[cedula]],Tabla8[Numero Documento],Tabla8[Lugar de Funciones])</f>
        <v>CENTRO DE LA CULTURA NARCISO GONZALEZ</v>
      </c>
      <c r="H880" s="107" t="s">
        <v>11</v>
      </c>
      <c r="I880" s="78">
        <f>_xlfn.XLOOKUP(Tabla15[[#This Row],[cedula]],TCARRERA[CEDULA],TCARRERA[CATEGORIA DEL SERVIDOR],0)</f>
        <v>0</v>
      </c>
      <c r="J8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0" s="56" t="str">
        <f>IF(ISTEXT(Tabla15[[#This Row],[CARRERA]]),Tabla15[[#This Row],[CARRERA]],Tabla15[[#This Row],[STATUS_01]])</f>
        <v>ESTATUTO SIMPLIFICADO</v>
      </c>
      <c r="L880" s="72">
        <v>31500</v>
      </c>
      <c r="M880" s="75">
        <v>0</v>
      </c>
      <c r="N880" s="72">
        <v>957.6</v>
      </c>
      <c r="O880" s="72">
        <v>904.05</v>
      </c>
      <c r="P880" s="33">
        <f>Tabla15[[#This Row],[sbruto]]-Tabla15[[#This Row],[ISR]]-Tabla15[[#This Row],[SFS]]-Tabla15[[#This Row],[AFP]]-Tabla15[[#This Row],[sneto]]</f>
        <v>12429.140000000003</v>
      </c>
      <c r="Q880" s="33">
        <v>17209.21</v>
      </c>
      <c r="R880" s="56" t="str">
        <f>_xlfn.XLOOKUP(Tabla15[[#This Row],[cedula]],Tabla8[Numero Documento],Tabla8[Gen])</f>
        <v>M</v>
      </c>
      <c r="S880" s="56" t="str">
        <f>_xlfn.XLOOKUP(Tabla15[[#This Row],[cedula]],Tabla8[Numero Documento],Tabla8[Lugar Funciones Codigo])</f>
        <v>01.83.02.00.04</v>
      </c>
      <c r="T880">
        <v>528</v>
      </c>
    </row>
    <row r="881" spans="1:20" hidden="1">
      <c r="A881" s="56" t="s">
        <v>2522</v>
      </c>
      <c r="B881" s="56" t="s">
        <v>2184</v>
      </c>
      <c r="C881" s="56" t="s">
        <v>2556</v>
      </c>
      <c r="D881" s="56" t="str">
        <f>Tabla15[[#This Row],[cedula]]&amp;Tabla15[[#This Row],[prog]]&amp;LEFT(Tabla15[[#This Row],[TIPO]],3)</f>
        <v>0010179433713FIJ</v>
      </c>
      <c r="E881" s="56" t="str">
        <f>_xlfn.XLOOKUP(Tabla15[[#This Row],[cedula]],Tabla8[Numero Documento],Tabla8[Empleado])</f>
        <v>JUAN MENA GOMEZ</v>
      </c>
      <c r="F881" s="56" t="str">
        <f>_xlfn.XLOOKUP(Tabla15[[#This Row],[cedula]],Tabla8[Numero Documento],Tabla8[Cargo])</f>
        <v>SUPERVISOR MANTENIMIENTO</v>
      </c>
      <c r="G881" s="56" t="str">
        <f>_xlfn.XLOOKUP(Tabla15[[#This Row],[cedula]],Tabla8[Numero Documento],Tabla8[Lugar de Funciones])</f>
        <v>CENTRO DE LA CULTURA NARCISO GONZALEZ</v>
      </c>
      <c r="H881" s="107" t="s">
        <v>11</v>
      </c>
      <c r="I881" s="78">
        <f>_xlfn.XLOOKUP(Tabla15[[#This Row],[cedula]],TCARRERA[CEDULA],TCARRERA[CATEGORIA DEL SERVIDOR],0)</f>
        <v>0</v>
      </c>
      <c r="J8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6" t="str">
        <f>IF(ISTEXT(Tabla15[[#This Row],[CARRERA]]),Tabla15[[#This Row],[CARRERA]],Tabla15[[#This Row],[STATUS_01]])</f>
        <v>FIJO</v>
      </c>
      <c r="L881" s="72">
        <v>30000</v>
      </c>
      <c r="M881" s="73">
        <v>0</v>
      </c>
      <c r="N881" s="72">
        <v>912</v>
      </c>
      <c r="O881" s="72">
        <v>861</v>
      </c>
      <c r="P881" s="33">
        <f>Tabla15[[#This Row],[sbruto]]-Tabla15[[#This Row],[ISR]]-Tabla15[[#This Row],[SFS]]-Tabla15[[#This Row],[AFP]]-Tabla15[[#This Row],[sneto]]</f>
        <v>25</v>
      </c>
      <c r="Q881" s="33">
        <v>28202</v>
      </c>
      <c r="R881" s="56" t="str">
        <f>_xlfn.XLOOKUP(Tabla15[[#This Row],[cedula]],Tabla8[Numero Documento],Tabla8[Gen])</f>
        <v>M</v>
      </c>
      <c r="S881" s="56" t="str">
        <f>_xlfn.XLOOKUP(Tabla15[[#This Row],[cedula]],Tabla8[Numero Documento],Tabla8[Lugar Funciones Codigo])</f>
        <v>01.83.02.00.04</v>
      </c>
      <c r="T881">
        <v>628</v>
      </c>
    </row>
    <row r="882" spans="1:20" hidden="1">
      <c r="A882" s="56" t="s">
        <v>2522</v>
      </c>
      <c r="B882" s="56" t="s">
        <v>1315</v>
      </c>
      <c r="C882" s="56" t="s">
        <v>2556</v>
      </c>
      <c r="D882" s="56" t="str">
        <f>Tabla15[[#This Row],[cedula]]&amp;Tabla15[[#This Row],[prog]]&amp;LEFT(Tabla15[[#This Row],[TIPO]],3)</f>
        <v>0010339444113FIJ</v>
      </c>
      <c r="E882" s="56" t="str">
        <f>_xlfn.XLOOKUP(Tabla15[[#This Row],[cedula]],Tabla8[Numero Documento],Tabla8[Empleado])</f>
        <v>FIDELINA DEL ROSARIO VARGAS</v>
      </c>
      <c r="F882" s="56" t="str">
        <f>_xlfn.XLOOKUP(Tabla15[[#This Row],[cedula]],Tabla8[Numero Documento],Tabla8[Cargo])</f>
        <v>AUX. DE CONTABILIDAD</v>
      </c>
      <c r="G882" s="56" t="str">
        <f>_xlfn.XLOOKUP(Tabla15[[#This Row],[cedula]],Tabla8[Numero Documento],Tabla8[Lugar de Funciones])</f>
        <v>CENTRO DE LA CULTURA NARCISO GONZALEZ</v>
      </c>
      <c r="H882" s="107" t="s">
        <v>11</v>
      </c>
      <c r="I882" s="78" t="str">
        <f>_xlfn.XLOOKUP(Tabla15[[#This Row],[cedula]],TCARRERA[CEDULA],TCARRERA[CATEGORIA DEL SERVIDOR],0)</f>
        <v>CARRERA ADMINISTRATIVA</v>
      </c>
      <c r="J8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6" t="str">
        <f>IF(ISTEXT(Tabla15[[#This Row],[CARRERA]]),Tabla15[[#This Row],[CARRERA]],Tabla15[[#This Row],[STATUS_01]])</f>
        <v>CARRERA ADMINISTRATIVA</v>
      </c>
      <c r="L882" s="72">
        <v>26617.88</v>
      </c>
      <c r="M882" s="76">
        <v>0</v>
      </c>
      <c r="N882" s="72">
        <v>809.18</v>
      </c>
      <c r="O882" s="72">
        <v>763.93</v>
      </c>
      <c r="P882" s="33">
        <f>Tabla15[[#This Row],[sbruto]]-Tabla15[[#This Row],[ISR]]-Tabla15[[#This Row],[SFS]]-Tabla15[[#This Row],[AFP]]-Tabla15[[#This Row],[sneto]]</f>
        <v>1642.0200000000004</v>
      </c>
      <c r="Q882" s="33">
        <v>23402.75</v>
      </c>
      <c r="R882" s="56" t="str">
        <f>_xlfn.XLOOKUP(Tabla15[[#This Row],[cedula]],Tabla8[Numero Documento],Tabla8[Gen])</f>
        <v>F</v>
      </c>
      <c r="S882" s="56" t="str">
        <f>_xlfn.XLOOKUP(Tabla15[[#This Row],[cedula]],Tabla8[Numero Documento],Tabla8[Lugar Funciones Codigo])</f>
        <v>01.83.02.00.04</v>
      </c>
      <c r="T882">
        <v>572</v>
      </c>
    </row>
    <row r="883" spans="1:20" hidden="1">
      <c r="A883" s="56" t="s">
        <v>2522</v>
      </c>
      <c r="B883" s="56" t="s">
        <v>1329</v>
      </c>
      <c r="C883" s="56" t="s">
        <v>2556</v>
      </c>
      <c r="D883" s="56" t="str">
        <f>Tabla15[[#This Row],[cedula]]&amp;Tabla15[[#This Row],[prog]]&amp;LEFT(Tabla15[[#This Row],[TIPO]],3)</f>
        <v>0010360197713FIJ</v>
      </c>
      <c r="E883" s="56" t="str">
        <f>_xlfn.XLOOKUP(Tabla15[[#This Row],[cedula]],Tabla8[Numero Documento],Tabla8[Empleado])</f>
        <v>LUZ DEYANIRA DE LA ROSA PILIER</v>
      </c>
      <c r="F883" s="56" t="str">
        <f>_xlfn.XLOOKUP(Tabla15[[#This Row],[cedula]],Tabla8[Numero Documento],Tabla8[Cargo])</f>
        <v>ENC. DE SERVICIOS GENERALES</v>
      </c>
      <c r="G883" s="56" t="str">
        <f>_xlfn.XLOOKUP(Tabla15[[#This Row],[cedula]],Tabla8[Numero Documento],Tabla8[Lugar de Funciones])</f>
        <v>CENTRO DE LA CULTURA NARCISO GONZALEZ</v>
      </c>
      <c r="H883" s="107" t="s">
        <v>11</v>
      </c>
      <c r="I883" s="78" t="str">
        <f>_xlfn.XLOOKUP(Tabla15[[#This Row],[cedula]],TCARRERA[CEDULA],TCARRERA[CATEGORIA DEL SERVIDOR],0)</f>
        <v>CARRERA ADMINISTRATIVA</v>
      </c>
      <c r="J8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6" t="str">
        <f>IF(ISTEXT(Tabla15[[#This Row],[CARRERA]]),Tabla15[[#This Row],[CARRERA]],Tabla15[[#This Row],[STATUS_01]])</f>
        <v>CARRERA ADMINISTRATIVA</v>
      </c>
      <c r="L883" s="72">
        <v>26250</v>
      </c>
      <c r="M883" s="76">
        <v>0</v>
      </c>
      <c r="N883" s="72">
        <v>798</v>
      </c>
      <c r="O883" s="72">
        <v>753.38</v>
      </c>
      <c r="P883" s="33">
        <f>Tabla15[[#This Row],[sbruto]]-Tabla15[[#This Row],[ISR]]-Tabla15[[#This Row],[SFS]]-Tabla15[[#This Row],[AFP]]-Tabla15[[#This Row],[sneto]]</f>
        <v>20103.55</v>
      </c>
      <c r="Q883" s="33">
        <v>4595.07</v>
      </c>
      <c r="R883" s="56" t="str">
        <f>_xlfn.XLOOKUP(Tabla15[[#This Row],[cedula]],Tabla8[Numero Documento],Tabla8[Gen])</f>
        <v>M</v>
      </c>
      <c r="S883" s="56" t="str">
        <f>_xlfn.XLOOKUP(Tabla15[[#This Row],[cedula]],Tabla8[Numero Documento],Tabla8[Lugar Funciones Codigo])</f>
        <v>01.83.02.00.04</v>
      </c>
      <c r="T883">
        <v>656</v>
      </c>
    </row>
    <row r="884" spans="1:20" hidden="1">
      <c r="A884" s="56" t="s">
        <v>2522</v>
      </c>
      <c r="B884" s="56" t="s">
        <v>1332</v>
      </c>
      <c r="C884" s="56" t="s">
        <v>2556</v>
      </c>
      <c r="D884" s="56" t="str">
        <f>Tabla15[[#This Row],[cedula]]&amp;Tabla15[[#This Row],[prog]]&amp;LEFT(Tabla15[[#This Row],[TIPO]],3)</f>
        <v>0010854345513FIJ</v>
      </c>
      <c r="E884" s="56" t="str">
        <f>_xlfn.XLOOKUP(Tabla15[[#This Row],[cedula]],Tabla8[Numero Documento],Tabla8[Empleado])</f>
        <v>MARGARITA LINARES AMADOR</v>
      </c>
      <c r="F884" s="56" t="str">
        <f>_xlfn.XLOOKUP(Tabla15[[#This Row],[cedula]],Tabla8[Numero Documento],Tabla8[Cargo])</f>
        <v>ENCARGADA CONTABILIDAD</v>
      </c>
      <c r="G884" s="56" t="str">
        <f>_xlfn.XLOOKUP(Tabla15[[#This Row],[cedula]],Tabla8[Numero Documento],Tabla8[Lugar de Funciones])</f>
        <v>CENTRO DE LA CULTURA NARCISO GONZALEZ</v>
      </c>
      <c r="H884" s="107" t="s">
        <v>11</v>
      </c>
      <c r="I884" s="78" t="str">
        <f>_xlfn.XLOOKUP(Tabla15[[#This Row],[cedula]],TCARRERA[CEDULA],TCARRERA[CATEGORIA DEL SERVIDOR],0)</f>
        <v>CARRERA ADMINISTRATIVA</v>
      </c>
      <c r="J8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4" s="56" t="str">
        <f>IF(ISTEXT(Tabla15[[#This Row],[CARRERA]]),Tabla15[[#This Row],[CARRERA]],Tabla15[[#This Row],[STATUS_01]])</f>
        <v>CARRERA ADMINISTRATIVA</v>
      </c>
      <c r="L884" s="72">
        <v>26250</v>
      </c>
      <c r="M884" s="76">
        <v>0</v>
      </c>
      <c r="N884" s="72">
        <v>798</v>
      </c>
      <c r="O884" s="72">
        <v>753.38</v>
      </c>
      <c r="P884" s="33">
        <f>Tabla15[[#This Row],[sbruto]]-Tabla15[[#This Row],[ISR]]-Tabla15[[#This Row],[SFS]]-Tabla15[[#This Row],[AFP]]-Tabla15[[#This Row],[sneto]]</f>
        <v>1733.5</v>
      </c>
      <c r="Q884" s="33">
        <v>22965.119999999999</v>
      </c>
      <c r="R884" s="56" t="str">
        <f>_xlfn.XLOOKUP(Tabla15[[#This Row],[cedula]],Tabla8[Numero Documento],Tabla8[Gen])</f>
        <v>F</v>
      </c>
      <c r="S884" s="56" t="str">
        <f>_xlfn.XLOOKUP(Tabla15[[#This Row],[cedula]],Tabla8[Numero Documento],Tabla8[Lugar Funciones Codigo])</f>
        <v>01.83.02.00.04</v>
      </c>
      <c r="T884">
        <v>661</v>
      </c>
    </row>
    <row r="885" spans="1:20" hidden="1">
      <c r="A885" s="56" t="s">
        <v>2522</v>
      </c>
      <c r="B885" s="56" t="s">
        <v>2098</v>
      </c>
      <c r="C885" s="56" t="s">
        <v>2556</v>
      </c>
      <c r="D885" s="56" t="str">
        <f>Tabla15[[#This Row],[cedula]]&amp;Tabla15[[#This Row],[prog]]&amp;LEFT(Tabla15[[#This Row],[TIPO]],3)</f>
        <v>0010011017013FIJ</v>
      </c>
      <c r="E885" s="56" t="str">
        <f>_xlfn.XLOOKUP(Tabla15[[#This Row],[cedula]],Tabla8[Numero Documento],Tabla8[Empleado])</f>
        <v>BELKIS HERNANDEZ ALMONTE</v>
      </c>
      <c r="F885" s="56" t="str">
        <f>_xlfn.XLOOKUP(Tabla15[[#This Row],[cedula]],Tabla8[Numero Documento],Tabla8[Cargo])</f>
        <v>MAESTRO DE ARTESANIA</v>
      </c>
      <c r="G885" s="56" t="str">
        <f>_xlfn.XLOOKUP(Tabla15[[#This Row],[cedula]],Tabla8[Numero Documento],Tabla8[Lugar de Funciones])</f>
        <v>CENTRO DE LA CULTURA NARCISO GONZALEZ</v>
      </c>
      <c r="H885" s="107" t="s">
        <v>11</v>
      </c>
      <c r="I885" s="78">
        <f>_xlfn.XLOOKUP(Tabla15[[#This Row],[cedula]],TCARRERA[CEDULA],TCARRERA[CATEGORIA DEL SERVIDOR],0)</f>
        <v>0</v>
      </c>
      <c r="J8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6" t="str">
        <f>IF(ISTEXT(Tabla15[[#This Row],[CARRERA]]),Tabla15[[#This Row],[CARRERA]],Tabla15[[#This Row],[STATUS_01]])</f>
        <v>ESTATUTO SIMPLIFICADO</v>
      </c>
      <c r="L885" s="72">
        <v>25000</v>
      </c>
      <c r="M885" s="76">
        <v>0</v>
      </c>
      <c r="N885" s="72">
        <v>760</v>
      </c>
      <c r="O885" s="72">
        <v>717.5</v>
      </c>
      <c r="P885" s="33">
        <f>Tabla15[[#This Row],[sbruto]]-Tabla15[[#This Row],[ISR]]-Tabla15[[#This Row],[SFS]]-Tabla15[[#This Row],[AFP]]-Tabla15[[#This Row],[sneto]]</f>
        <v>25</v>
      </c>
      <c r="Q885" s="33">
        <v>23497.5</v>
      </c>
      <c r="R885" s="56" t="str">
        <f>_xlfn.XLOOKUP(Tabla15[[#This Row],[cedula]],Tabla8[Numero Documento],Tabla8[Gen])</f>
        <v>F</v>
      </c>
      <c r="S885" s="56" t="str">
        <f>_xlfn.XLOOKUP(Tabla15[[#This Row],[cedula]],Tabla8[Numero Documento],Tabla8[Lugar Funciones Codigo])</f>
        <v>01.83.02.00.04</v>
      </c>
      <c r="T885">
        <v>513</v>
      </c>
    </row>
    <row r="886" spans="1:20" hidden="1">
      <c r="A886" s="56" t="s">
        <v>2522</v>
      </c>
      <c r="B886" s="56" t="s">
        <v>2089</v>
      </c>
      <c r="C886" s="56" t="s">
        <v>2556</v>
      </c>
      <c r="D886" s="56" t="str">
        <f>Tabla15[[#This Row],[cedula]]&amp;Tabla15[[#This Row],[prog]]&amp;LEFT(Tabla15[[#This Row],[TIPO]],3)</f>
        <v>0011773379013FIJ</v>
      </c>
      <c r="E886" s="56" t="str">
        <f>_xlfn.XLOOKUP(Tabla15[[#This Row],[cedula]],Tabla8[Numero Documento],Tabla8[Empleado])</f>
        <v>ANDRES FELIZ</v>
      </c>
      <c r="F886" s="56" t="str">
        <f>_xlfn.XLOOKUP(Tabla15[[#This Row],[cedula]],Tabla8[Numero Documento],Tabla8[Cargo])</f>
        <v>MENSAJERO EXTERNO</v>
      </c>
      <c r="G886" s="56" t="str">
        <f>_xlfn.XLOOKUP(Tabla15[[#This Row],[cedula]],Tabla8[Numero Documento],Tabla8[Lugar de Funciones])</f>
        <v>CENTRO DE LA CULTURA NARCISO GONZALEZ</v>
      </c>
      <c r="H886" s="107" t="s">
        <v>11</v>
      </c>
      <c r="I886" s="78">
        <f>_xlfn.XLOOKUP(Tabla15[[#This Row],[cedula]],TCARRERA[CEDULA],TCARRERA[CATEGORIA DEL SERVIDOR],0)</f>
        <v>0</v>
      </c>
      <c r="J8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6" t="str">
        <f>IF(ISTEXT(Tabla15[[#This Row],[CARRERA]]),Tabla15[[#This Row],[CARRERA]],Tabla15[[#This Row],[STATUS_01]])</f>
        <v>ESTATUTO SIMPLIFICADO</v>
      </c>
      <c r="L886" s="72">
        <v>24000</v>
      </c>
      <c r="M886" s="73">
        <v>0</v>
      </c>
      <c r="N886" s="72">
        <v>729.6</v>
      </c>
      <c r="O886" s="72">
        <v>688.8</v>
      </c>
      <c r="P886" s="33">
        <f>Tabla15[[#This Row],[sbruto]]-Tabla15[[#This Row],[ISR]]-Tabla15[[#This Row],[SFS]]-Tabla15[[#This Row],[AFP]]-Tabla15[[#This Row],[sneto]]</f>
        <v>2231.0000000000036</v>
      </c>
      <c r="Q886" s="33">
        <v>20350.599999999999</v>
      </c>
      <c r="R886" s="56" t="str">
        <f>_xlfn.XLOOKUP(Tabla15[[#This Row],[cedula]],Tabla8[Numero Documento],Tabla8[Gen])</f>
        <v>M</v>
      </c>
      <c r="S886" s="56" t="str">
        <f>_xlfn.XLOOKUP(Tabla15[[#This Row],[cedula]],Tabla8[Numero Documento],Tabla8[Lugar Funciones Codigo])</f>
        <v>01.83.02.00.04</v>
      </c>
      <c r="T886">
        <v>501</v>
      </c>
    </row>
    <row r="887" spans="1:20" hidden="1">
      <c r="A887" s="56" t="s">
        <v>2522</v>
      </c>
      <c r="B887" s="56" t="s">
        <v>2183</v>
      </c>
      <c r="C887" s="56" t="s">
        <v>2556</v>
      </c>
      <c r="D887" s="56" t="str">
        <f>Tabla15[[#This Row],[cedula]]&amp;Tabla15[[#This Row],[prog]]&amp;LEFT(Tabla15[[#This Row],[TIPO]],3)</f>
        <v>0011777414113FIJ</v>
      </c>
      <c r="E887" s="56" t="str">
        <f>_xlfn.XLOOKUP(Tabla15[[#This Row],[cedula]],Tabla8[Numero Documento],Tabla8[Empleado])</f>
        <v>JUAN MANUEL MARTINEZ INOA</v>
      </c>
      <c r="F887" s="56" t="str">
        <f>_xlfn.XLOOKUP(Tabla15[[#This Row],[cedula]],Tabla8[Numero Documento],Tabla8[Cargo])</f>
        <v>AYUDANTE DE MANTENIMIENTO</v>
      </c>
      <c r="G887" s="56" t="str">
        <f>_xlfn.XLOOKUP(Tabla15[[#This Row],[cedula]],Tabla8[Numero Documento],Tabla8[Lugar de Funciones])</f>
        <v>CENTRO DE LA CULTURA NARCISO GONZALEZ</v>
      </c>
      <c r="H887" s="107" t="s">
        <v>11</v>
      </c>
      <c r="I887" s="78">
        <f>_xlfn.XLOOKUP(Tabla15[[#This Row],[cedula]],TCARRERA[CEDULA],TCARRERA[CATEGORIA DEL SERVIDOR],0)</f>
        <v>0</v>
      </c>
      <c r="J8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7" s="56" t="str">
        <f>IF(ISTEXT(Tabla15[[#This Row],[CARRERA]]),Tabla15[[#This Row],[CARRERA]],Tabla15[[#This Row],[STATUS_01]])</f>
        <v>ESTATUTO SIMPLIFICADO</v>
      </c>
      <c r="L887" s="72">
        <v>24000</v>
      </c>
      <c r="M887" s="72">
        <v>0</v>
      </c>
      <c r="N887" s="72">
        <v>729.6</v>
      </c>
      <c r="O887" s="72">
        <v>688.8</v>
      </c>
      <c r="P887" s="33">
        <f>Tabla15[[#This Row],[sbruto]]-Tabla15[[#This Row],[ISR]]-Tabla15[[#This Row],[SFS]]-Tabla15[[#This Row],[AFP]]-Tabla15[[#This Row],[sneto]]</f>
        <v>25.000000000003638</v>
      </c>
      <c r="Q887" s="33">
        <v>22556.6</v>
      </c>
      <c r="R887" s="56" t="str">
        <f>_xlfn.XLOOKUP(Tabla15[[#This Row],[cedula]],Tabla8[Numero Documento],Tabla8[Gen])</f>
        <v>M</v>
      </c>
      <c r="S887" s="56" t="str">
        <f>_xlfn.XLOOKUP(Tabla15[[#This Row],[cedula]],Tabla8[Numero Documento],Tabla8[Lugar Funciones Codigo])</f>
        <v>01.83.02.00.04</v>
      </c>
      <c r="T887">
        <v>627</v>
      </c>
    </row>
    <row r="888" spans="1:20" hidden="1">
      <c r="A888" s="56" t="s">
        <v>2522</v>
      </c>
      <c r="B888" s="56" t="s">
        <v>2131</v>
      </c>
      <c r="C888" s="56" t="s">
        <v>2556</v>
      </c>
      <c r="D888" s="56" t="str">
        <f>Tabla15[[#This Row],[cedula]]&amp;Tabla15[[#This Row],[prog]]&amp;LEFT(Tabla15[[#This Row],[TIPO]],3)</f>
        <v>0310188131013FIJ</v>
      </c>
      <c r="E888" s="56" t="str">
        <f>_xlfn.XLOOKUP(Tabla15[[#This Row],[cedula]],Tabla8[Numero Documento],Tabla8[Empleado])</f>
        <v>FABIO FRANCISCO RODRIGUEZ PEREZ</v>
      </c>
      <c r="F888" s="56" t="str">
        <f>_xlfn.XLOOKUP(Tabla15[[#This Row],[cedula]],Tabla8[Numero Documento],Tabla8[Cargo])</f>
        <v>ELECTRICISTA</v>
      </c>
      <c r="G888" s="56" t="str">
        <f>_xlfn.XLOOKUP(Tabla15[[#This Row],[cedula]],Tabla8[Numero Documento],Tabla8[Lugar de Funciones])</f>
        <v>CENTRO DE LA CULTURA NARCISO GONZALEZ</v>
      </c>
      <c r="H888" s="107" t="s">
        <v>11</v>
      </c>
      <c r="I888" s="78">
        <f>_xlfn.XLOOKUP(Tabla15[[#This Row],[cedula]],TCARRERA[CEDULA],TCARRERA[CATEGORIA DEL SERVIDOR],0)</f>
        <v>0</v>
      </c>
      <c r="J8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6" t="str">
        <f>IF(ISTEXT(Tabla15[[#This Row],[CARRERA]]),Tabla15[[#This Row],[CARRERA]],Tabla15[[#This Row],[STATUS_01]])</f>
        <v>ESTATUTO SIMPLIFICADO</v>
      </c>
      <c r="L888" s="72">
        <v>22000</v>
      </c>
      <c r="M888" s="73">
        <v>0</v>
      </c>
      <c r="N888" s="72">
        <v>668.8</v>
      </c>
      <c r="O888" s="72">
        <v>631.4</v>
      </c>
      <c r="P888" s="33">
        <f>Tabla15[[#This Row],[sbruto]]-Tabla15[[#This Row],[ISR]]-Tabla15[[#This Row],[SFS]]-Tabla15[[#This Row],[AFP]]-Tabla15[[#This Row],[sneto]]</f>
        <v>6773.0499999999993</v>
      </c>
      <c r="Q888" s="33">
        <v>13926.75</v>
      </c>
      <c r="R888" s="56" t="str">
        <f>_xlfn.XLOOKUP(Tabla15[[#This Row],[cedula]],Tabla8[Numero Documento],Tabla8[Gen])</f>
        <v>M</v>
      </c>
      <c r="S888" s="56" t="str">
        <f>_xlfn.XLOOKUP(Tabla15[[#This Row],[cedula]],Tabla8[Numero Documento],Tabla8[Lugar Funciones Codigo])</f>
        <v>01.83.02.00.04</v>
      </c>
      <c r="T888">
        <v>565</v>
      </c>
    </row>
    <row r="889" spans="1:20" hidden="1">
      <c r="A889" s="56" t="s">
        <v>2522</v>
      </c>
      <c r="B889" s="56" t="s">
        <v>1337</v>
      </c>
      <c r="C889" s="56" t="s">
        <v>2556</v>
      </c>
      <c r="D889" s="56" t="str">
        <f>Tabla15[[#This Row],[cedula]]&amp;Tabla15[[#This Row],[prog]]&amp;LEFT(Tabla15[[#This Row],[TIPO]],3)</f>
        <v>0010160545913FIJ</v>
      </c>
      <c r="E889" s="56" t="str">
        <f>_xlfn.XLOOKUP(Tabla15[[#This Row],[cedula]],Tabla8[Numero Documento],Tabla8[Empleado])</f>
        <v>MARIBEL GOMEZ AQUINO</v>
      </c>
      <c r="F889" s="56" t="str">
        <f>_xlfn.XLOOKUP(Tabla15[[#This Row],[cedula]],Tabla8[Numero Documento],Tabla8[Cargo])</f>
        <v>COORDINADOR (A) DOCENTE</v>
      </c>
      <c r="G889" s="56" t="str">
        <f>_xlfn.XLOOKUP(Tabla15[[#This Row],[cedula]],Tabla8[Numero Documento],Tabla8[Lugar de Funciones])</f>
        <v>CENTRO DE LA CULTURA NARCISO GONZALEZ</v>
      </c>
      <c r="H889" s="107" t="s">
        <v>11</v>
      </c>
      <c r="I889" s="78" t="str">
        <f>_xlfn.XLOOKUP(Tabla15[[#This Row],[cedula]],TCARRERA[CEDULA],TCARRERA[CATEGORIA DEL SERVIDOR],0)</f>
        <v>CARRERA ADMINISTRATIVA</v>
      </c>
      <c r="J8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6" t="str">
        <f>IF(ISTEXT(Tabla15[[#This Row],[CARRERA]]),Tabla15[[#This Row],[CARRERA]],Tabla15[[#This Row],[STATUS_01]])</f>
        <v>CARRERA ADMINISTRATIVA</v>
      </c>
      <c r="L889" s="72">
        <v>22000</v>
      </c>
      <c r="M889" s="76">
        <v>0</v>
      </c>
      <c r="N889" s="72">
        <v>668.8</v>
      </c>
      <c r="O889" s="72">
        <v>631.4</v>
      </c>
      <c r="P889" s="33">
        <f>Tabla15[[#This Row],[sbruto]]-Tabla15[[#This Row],[ISR]]-Tabla15[[#This Row],[SFS]]-Tabla15[[#This Row],[AFP]]-Tabla15[[#This Row],[sneto]]</f>
        <v>375</v>
      </c>
      <c r="Q889" s="33">
        <v>20324.8</v>
      </c>
      <c r="R889" s="56" t="str">
        <f>_xlfn.XLOOKUP(Tabla15[[#This Row],[cedula]],Tabla8[Numero Documento],Tabla8[Gen])</f>
        <v>M</v>
      </c>
      <c r="S889" s="56" t="str">
        <f>_xlfn.XLOOKUP(Tabla15[[#This Row],[cedula]],Tabla8[Numero Documento],Tabla8[Lugar Funciones Codigo])</f>
        <v>01.83.02.00.04</v>
      </c>
      <c r="T889">
        <v>669</v>
      </c>
    </row>
    <row r="890" spans="1:20" hidden="1">
      <c r="A890" s="56" t="s">
        <v>2522</v>
      </c>
      <c r="B890" s="56" t="s">
        <v>2093</v>
      </c>
      <c r="C890" s="56" t="s">
        <v>2556</v>
      </c>
      <c r="D890" s="56" t="str">
        <f>Tabla15[[#This Row],[cedula]]&amp;Tabla15[[#This Row],[prog]]&amp;LEFT(Tabla15[[#This Row],[TIPO]],3)</f>
        <v>4023981787313FIJ</v>
      </c>
      <c r="E890" s="56" t="str">
        <f>_xlfn.XLOOKUP(Tabla15[[#This Row],[cedula]],Tabla8[Numero Documento],Tabla8[Empleado])</f>
        <v>ANGERYS MASSIEL MARTINEZ BONIFACIO</v>
      </c>
      <c r="F890" s="56" t="str">
        <f>_xlfn.XLOOKUP(Tabla15[[#This Row],[cedula]],Tabla8[Numero Documento],Tabla8[Cargo])</f>
        <v>CONSERJE</v>
      </c>
      <c r="G890" s="56" t="str">
        <f>_xlfn.XLOOKUP(Tabla15[[#This Row],[cedula]],Tabla8[Numero Documento],Tabla8[Lugar de Funciones])</f>
        <v>CENTRO DE LA CULTURA NARCISO GONZALEZ</v>
      </c>
      <c r="H890" s="107" t="s">
        <v>11</v>
      </c>
      <c r="I890" s="78">
        <f>_xlfn.XLOOKUP(Tabla15[[#This Row],[cedula]],TCARRERA[CEDULA],TCARRERA[CATEGORIA DEL SERVIDOR],0)</f>
        <v>0</v>
      </c>
      <c r="J8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6" t="str">
        <f>IF(ISTEXT(Tabla15[[#This Row],[CARRERA]]),Tabla15[[#This Row],[CARRERA]],Tabla15[[#This Row],[STATUS_01]])</f>
        <v>ESTATUTO SIMPLIFICADO</v>
      </c>
      <c r="L890" s="72">
        <v>20000</v>
      </c>
      <c r="M890" s="75">
        <v>0</v>
      </c>
      <c r="N890" s="72">
        <v>608</v>
      </c>
      <c r="O890" s="72">
        <v>574</v>
      </c>
      <c r="P890" s="33">
        <f>Tabla15[[#This Row],[sbruto]]-Tabla15[[#This Row],[ISR]]-Tabla15[[#This Row],[SFS]]-Tabla15[[#This Row],[AFP]]-Tabla15[[#This Row],[sneto]]</f>
        <v>5179.33</v>
      </c>
      <c r="Q890" s="33">
        <v>13638.67</v>
      </c>
      <c r="R890" s="56" t="str">
        <f>_xlfn.XLOOKUP(Tabla15[[#This Row],[cedula]],Tabla8[Numero Documento],Tabla8[Gen])</f>
        <v>F</v>
      </c>
      <c r="S890" s="56" t="str">
        <f>_xlfn.XLOOKUP(Tabla15[[#This Row],[cedula]],Tabla8[Numero Documento],Tabla8[Lugar Funciones Codigo])</f>
        <v>01.83.02.00.04</v>
      </c>
      <c r="T890">
        <v>506</v>
      </c>
    </row>
    <row r="891" spans="1:20" hidden="1">
      <c r="A891" s="56" t="s">
        <v>2521</v>
      </c>
      <c r="B891" s="56" t="s">
        <v>2978</v>
      </c>
      <c r="C891" s="56" t="s">
        <v>2552</v>
      </c>
      <c r="D891" s="56" t="str">
        <f>Tabla15[[#This Row],[cedula]]&amp;Tabla15[[#This Row],[prog]]&amp;LEFT(Tabla15[[#This Row],[TIPO]],3)</f>
        <v>0010248552101TEM</v>
      </c>
      <c r="E891" s="56" t="str">
        <f>_xlfn.XLOOKUP(Tabla15[[#This Row],[cedula]],Tabla8[Numero Documento],Tabla8[Empleado])</f>
        <v>KELVYN GABRIEL BRENS DE LEON</v>
      </c>
      <c r="F891" s="56" t="str">
        <f>_xlfn.XLOOKUP(Tabla15[[#This Row],[cedula]],Tabla8[Numero Documento],Tabla8[Cargo])</f>
        <v>MAESTRO (A)</v>
      </c>
      <c r="G891" s="56" t="str">
        <f>_xlfn.XLOOKUP(Tabla15[[#This Row],[cedula]],Tabla8[Numero Documento],Tabla8[Lugar de Funciones])</f>
        <v>CENTRO DE LA CULTURA NARCISO GONZALEZ</v>
      </c>
      <c r="H891" s="107" t="s">
        <v>2743</v>
      </c>
      <c r="I891" s="78">
        <f>_xlfn.XLOOKUP(Tabla15[[#This Row],[cedula]],TCARRERA[CEDULA],TCARRERA[CATEGORIA DEL SERVIDOR],0)</f>
        <v>0</v>
      </c>
      <c r="J89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1" s="56" t="str">
        <f>IF(ISTEXT(Tabla15[[#This Row],[CARRERA]]),Tabla15[[#This Row],[CARRERA]],Tabla15[[#This Row],[STATUS_01]])</f>
        <v>TEMPORALES</v>
      </c>
      <c r="L891" s="72">
        <v>20000</v>
      </c>
      <c r="M891" s="76">
        <v>0</v>
      </c>
      <c r="N891" s="72">
        <v>608</v>
      </c>
      <c r="O891" s="72">
        <v>574</v>
      </c>
      <c r="P891" s="33">
        <f>Tabla15[[#This Row],[sbruto]]-Tabla15[[#This Row],[ISR]]-Tabla15[[#This Row],[SFS]]-Tabla15[[#This Row],[AFP]]-Tabla15[[#This Row],[sneto]]</f>
        <v>25</v>
      </c>
      <c r="Q891" s="33">
        <v>18793</v>
      </c>
      <c r="R891" s="56" t="str">
        <f>_xlfn.XLOOKUP(Tabla15[[#This Row],[cedula]],Tabla8[Numero Documento],Tabla8[Gen])</f>
        <v>M</v>
      </c>
      <c r="S891" s="56" t="str">
        <f>_xlfn.XLOOKUP(Tabla15[[#This Row],[cedula]],Tabla8[Numero Documento],Tabla8[Lugar Funciones Codigo])</f>
        <v>01.83.02.00.04</v>
      </c>
      <c r="T891">
        <v>911</v>
      </c>
    </row>
    <row r="892" spans="1:20" hidden="1">
      <c r="A892" s="56" t="s">
        <v>2521</v>
      </c>
      <c r="B892" s="56" t="s">
        <v>3021</v>
      </c>
      <c r="C892" s="56" t="s">
        <v>2552</v>
      </c>
      <c r="D892" s="56" t="str">
        <f>Tabla15[[#This Row],[cedula]]&amp;Tabla15[[#This Row],[prog]]&amp;LEFT(Tabla15[[#This Row],[TIPO]],3)</f>
        <v>4021465197401TEM</v>
      </c>
      <c r="E892" s="56" t="str">
        <f>_xlfn.XLOOKUP(Tabla15[[#This Row],[cedula]],Tabla8[Numero Documento],Tabla8[Empleado])</f>
        <v>NAIROBY CASANDRA ROMAN ROSSO</v>
      </c>
      <c r="F892" s="56" t="str">
        <f>_xlfn.XLOOKUP(Tabla15[[#This Row],[cedula]],Tabla8[Numero Documento],Tabla8[Cargo])</f>
        <v>MAESTRO (A)</v>
      </c>
      <c r="G892" s="56" t="str">
        <f>_xlfn.XLOOKUP(Tabla15[[#This Row],[cedula]],Tabla8[Numero Documento],Tabla8[Lugar de Funciones])</f>
        <v>CENTRO DE LA CULTURA NARCISO GONZALEZ</v>
      </c>
      <c r="H892" s="107" t="s">
        <v>2743</v>
      </c>
      <c r="I892" s="78">
        <f>_xlfn.XLOOKUP(Tabla15[[#This Row],[cedula]],TCARRERA[CEDULA],TCARRERA[CATEGORIA DEL SERVIDOR],0)</f>
        <v>0</v>
      </c>
      <c r="J8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2" s="56" t="str">
        <f>IF(ISTEXT(Tabla15[[#This Row],[CARRERA]]),Tabla15[[#This Row],[CARRERA]],Tabla15[[#This Row],[STATUS_01]])</f>
        <v>TEMPORALES</v>
      </c>
      <c r="L892" s="72">
        <v>20000</v>
      </c>
      <c r="M892" s="76">
        <v>0</v>
      </c>
      <c r="N892" s="72">
        <v>608</v>
      </c>
      <c r="O892" s="72">
        <v>574</v>
      </c>
      <c r="P892" s="33">
        <f>Tabla15[[#This Row],[sbruto]]-Tabla15[[#This Row],[ISR]]-Tabla15[[#This Row],[SFS]]-Tabla15[[#This Row],[AFP]]-Tabla15[[#This Row],[sneto]]</f>
        <v>25</v>
      </c>
      <c r="Q892" s="33">
        <v>18793</v>
      </c>
      <c r="R892" s="56" t="str">
        <f>_xlfn.XLOOKUP(Tabla15[[#This Row],[cedula]],Tabla8[Numero Documento],Tabla8[Gen])</f>
        <v>F</v>
      </c>
      <c r="S892" s="56" t="str">
        <f>_xlfn.XLOOKUP(Tabla15[[#This Row],[cedula]],Tabla8[Numero Documento],Tabla8[Lugar Funciones Codigo])</f>
        <v>01.83.02.00.04</v>
      </c>
      <c r="T892">
        <v>958</v>
      </c>
    </row>
    <row r="893" spans="1:20" hidden="1">
      <c r="A893" s="56" t="s">
        <v>2522</v>
      </c>
      <c r="B893" s="56" t="s">
        <v>2216</v>
      </c>
      <c r="C893" s="56" t="s">
        <v>2556</v>
      </c>
      <c r="D893" s="56" t="str">
        <f>Tabla15[[#This Row],[cedula]]&amp;Tabla15[[#This Row],[prog]]&amp;LEFT(Tabla15[[#This Row],[TIPO]],3)</f>
        <v>4022211921213FIJ</v>
      </c>
      <c r="E893" s="56" t="str">
        <f>_xlfn.XLOOKUP(Tabla15[[#This Row],[cedula]],Tabla8[Numero Documento],Tabla8[Empleado])</f>
        <v>NOEL ELOY VENTURA PAULINO</v>
      </c>
      <c r="F893" s="56" t="str">
        <f>_xlfn.XLOOKUP(Tabla15[[#This Row],[cedula]],Tabla8[Numero Documento],Tabla8[Cargo])</f>
        <v>MAESTRO DE ARTESANIA</v>
      </c>
      <c r="G893" s="56" t="str">
        <f>_xlfn.XLOOKUP(Tabla15[[#This Row],[cedula]],Tabla8[Numero Documento],Tabla8[Lugar de Funciones])</f>
        <v>CENTRO DE LA CULTURA NARCISO GONZALEZ</v>
      </c>
      <c r="H893" s="107" t="s">
        <v>11</v>
      </c>
      <c r="I893" s="78">
        <f>_xlfn.XLOOKUP(Tabla15[[#This Row],[cedula]],TCARRERA[CEDULA],TCARRERA[CATEGORIA DEL SERVIDOR],0)</f>
        <v>0</v>
      </c>
      <c r="J8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6" t="str">
        <f>IF(ISTEXT(Tabla15[[#This Row],[CARRERA]]),Tabla15[[#This Row],[CARRERA]],Tabla15[[#This Row],[STATUS_01]])</f>
        <v>ESTATUTO SIMPLIFICADO</v>
      </c>
      <c r="L893" s="72">
        <v>20000</v>
      </c>
      <c r="M893" s="76">
        <v>0</v>
      </c>
      <c r="N893" s="72">
        <v>608</v>
      </c>
      <c r="O893" s="72">
        <v>574</v>
      </c>
      <c r="P893" s="33">
        <f>Tabla15[[#This Row],[sbruto]]-Tabla15[[#This Row],[ISR]]-Tabla15[[#This Row],[SFS]]-Tabla15[[#This Row],[AFP]]-Tabla15[[#This Row],[sneto]]</f>
        <v>25</v>
      </c>
      <c r="Q893" s="33">
        <v>18793</v>
      </c>
      <c r="R893" s="56" t="str">
        <f>_xlfn.XLOOKUP(Tabla15[[#This Row],[cedula]],Tabla8[Numero Documento],Tabla8[Gen])</f>
        <v>M</v>
      </c>
      <c r="S893" s="56" t="str">
        <f>_xlfn.XLOOKUP(Tabla15[[#This Row],[cedula]],Tabla8[Numero Documento],Tabla8[Lugar Funciones Codigo])</f>
        <v>01.83.02.00.04</v>
      </c>
      <c r="T893">
        <v>686</v>
      </c>
    </row>
    <row r="894" spans="1:20" hidden="1">
      <c r="A894" s="56" t="s">
        <v>2522</v>
      </c>
      <c r="B894" s="56" t="s">
        <v>4791</v>
      </c>
      <c r="C894" s="56" t="s">
        <v>2556</v>
      </c>
      <c r="D894" s="56" t="str">
        <f>Tabla15[[#This Row],[cedula]]&amp;Tabla15[[#This Row],[prog]]&amp;LEFT(Tabla15[[#This Row],[TIPO]],3)</f>
        <v>0590012981713FIJ</v>
      </c>
      <c r="E894" s="56" t="str">
        <f>_xlfn.XLOOKUP(Tabla15[[#This Row],[cedula]],Tabla8[Numero Documento],Tabla8[Empleado])</f>
        <v>RAUL ESTEVEZ TORRES</v>
      </c>
      <c r="F894" s="56" t="str">
        <f>_xlfn.XLOOKUP(Tabla15[[#This Row],[cedula]],Tabla8[Numero Documento],Tabla8[Cargo])</f>
        <v>PORTERO</v>
      </c>
      <c r="G894" s="56" t="str">
        <f>_xlfn.XLOOKUP(Tabla15[[#This Row],[cedula]],Tabla8[Numero Documento],Tabla8[Lugar de Funciones])</f>
        <v>CENTRO DE LA CULTURA NARCISO GONZALEZ</v>
      </c>
      <c r="H894" s="107" t="s">
        <v>11</v>
      </c>
      <c r="I894" s="78">
        <f>_xlfn.XLOOKUP(Tabla15[[#This Row],[cedula]],TCARRERA[CEDULA],TCARRERA[CATEGORIA DEL SERVIDOR],0)</f>
        <v>0</v>
      </c>
      <c r="J8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6" t="str">
        <f>IF(ISTEXT(Tabla15[[#This Row],[CARRERA]]),Tabla15[[#This Row],[CARRERA]],Tabla15[[#This Row],[STATUS_01]])</f>
        <v>FIJO</v>
      </c>
      <c r="L894" s="72">
        <v>20000</v>
      </c>
      <c r="M894" s="76">
        <v>0</v>
      </c>
      <c r="N894" s="72">
        <v>608</v>
      </c>
      <c r="O894" s="72">
        <v>574</v>
      </c>
      <c r="P894" s="33">
        <f>Tabla15[[#This Row],[sbruto]]-Tabla15[[#This Row],[ISR]]-Tabla15[[#This Row],[SFS]]-Tabla15[[#This Row],[AFP]]-Tabla15[[#This Row],[sneto]]</f>
        <v>25</v>
      </c>
      <c r="Q894" s="33">
        <v>18793</v>
      </c>
      <c r="R894" s="56" t="str">
        <f>_xlfn.XLOOKUP(Tabla15[[#This Row],[cedula]],Tabla8[Numero Documento],Tabla8[Gen])</f>
        <v>M</v>
      </c>
      <c r="S894" s="56" t="str">
        <f>_xlfn.XLOOKUP(Tabla15[[#This Row],[cedula]],Tabla8[Numero Documento],Tabla8[Lugar Funciones Codigo])</f>
        <v>01.83.02.00.04</v>
      </c>
      <c r="T894">
        <v>703</v>
      </c>
    </row>
    <row r="895" spans="1:20" hidden="1">
      <c r="A895" s="56" t="s">
        <v>2521</v>
      </c>
      <c r="B895" s="56" t="s">
        <v>3077</v>
      </c>
      <c r="C895" s="56" t="s">
        <v>2552</v>
      </c>
      <c r="D895" s="56" t="str">
        <f>Tabla15[[#This Row],[cedula]]&amp;Tabla15[[#This Row],[prog]]&amp;LEFT(Tabla15[[#This Row],[TIPO]],3)</f>
        <v>0010387220601TEM</v>
      </c>
      <c r="E895" s="56" t="str">
        <f>_xlfn.XLOOKUP(Tabla15[[#This Row],[cedula]],Tabla8[Numero Documento],Tabla8[Empleado])</f>
        <v>VICTOR EUGENIO PEÑA NOLASCO</v>
      </c>
      <c r="F895" s="56" t="str">
        <f>_xlfn.XLOOKUP(Tabla15[[#This Row],[cedula]],Tabla8[Numero Documento],Tabla8[Cargo])</f>
        <v>MAESTRO (A)</v>
      </c>
      <c r="G895" s="56" t="str">
        <f>_xlfn.XLOOKUP(Tabla15[[#This Row],[cedula]],Tabla8[Numero Documento],Tabla8[Lugar de Funciones])</f>
        <v>CENTRO DE LA CULTURA NARCISO GONZALEZ</v>
      </c>
      <c r="H895" s="107" t="s">
        <v>2743</v>
      </c>
      <c r="I895" s="78">
        <f>_xlfn.XLOOKUP(Tabla15[[#This Row],[cedula]],TCARRERA[CEDULA],TCARRERA[CATEGORIA DEL SERVIDOR],0)</f>
        <v>0</v>
      </c>
      <c r="J8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5" s="56" t="str">
        <f>IF(ISTEXT(Tabla15[[#This Row],[CARRERA]]),Tabla15[[#This Row],[CARRERA]],Tabla15[[#This Row],[STATUS_01]])</f>
        <v>TEMPORALES</v>
      </c>
      <c r="L895" s="72">
        <v>20000</v>
      </c>
      <c r="M895" s="73">
        <v>0</v>
      </c>
      <c r="N895" s="72">
        <v>608</v>
      </c>
      <c r="O895" s="72">
        <v>574</v>
      </c>
      <c r="P895" s="33">
        <f>Tabla15[[#This Row],[sbruto]]-Tabla15[[#This Row],[ISR]]-Tabla15[[#This Row],[SFS]]-Tabla15[[#This Row],[AFP]]-Tabla15[[#This Row],[sneto]]</f>
        <v>25</v>
      </c>
      <c r="Q895" s="33">
        <v>18793</v>
      </c>
      <c r="R895" s="56" t="str">
        <f>_xlfn.XLOOKUP(Tabla15[[#This Row],[cedula]],Tabla8[Numero Documento],Tabla8[Gen])</f>
        <v>M</v>
      </c>
      <c r="S895" s="56" t="str">
        <f>_xlfn.XLOOKUP(Tabla15[[#This Row],[cedula]],Tabla8[Numero Documento],Tabla8[Lugar Funciones Codigo])</f>
        <v>01.83.02.00.04</v>
      </c>
      <c r="T895">
        <v>1020</v>
      </c>
    </row>
    <row r="896" spans="1:20" hidden="1">
      <c r="A896" s="56" t="s">
        <v>2522</v>
      </c>
      <c r="B896" s="56" t="s">
        <v>2083</v>
      </c>
      <c r="C896" s="56" t="s">
        <v>2556</v>
      </c>
      <c r="D896" s="56" t="str">
        <f>Tabla15[[#This Row],[cedula]]&amp;Tabla15[[#This Row],[prog]]&amp;LEFT(Tabla15[[#This Row],[TIPO]],3)</f>
        <v>4022931920313FIJ</v>
      </c>
      <c r="E896" s="56" t="str">
        <f>_xlfn.XLOOKUP(Tabla15[[#This Row],[cedula]],Tabla8[Numero Documento],Tabla8[Empleado])</f>
        <v>ALBA RUBI BOBADILLA CABRERA</v>
      </c>
      <c r="F896" s="56" t="str">
        <f>_xlfn.XLOOKUP(Tabla15[[#This Row],[cedula]],Tabla8[Numero Documento],Tabla8[Cargo])</f>
        <v>RECEPCIONISTA</v>
      </c>
      <c r="G896" s="56" t="str">
        <f>_xlfn.XLOOKUP(Tabla15[[#This Row],[cedula]],Tabla8[Numero Documento],Tabla8[Lugar de Funciones])</f>
        <v>CENTRO DE LA CULTURA NARCISO GONZALEZ</v>
      </c>
      <c r="H896" s="107" t="s">
        <v>11</v>
      </c>
      <c r="I896" s="78">
        <f>_xlfn.XLOOKUP(Tabla15[[#This Row],[cedula]],TCARRERA[CEDULA],TCARRERA[CATEGORIA DEL SERVIDOR],0)</f>
        <v>0</v>
      </c>
      <c r="J8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6" t="str">
        <f>IF(ISTEXT(Tabla15[[#This Row],[CARRERA]]),Tabla15[[#This Row],[CARRERA]],Tabla15[[#This Row],[STATUS_01]])</f>
        <v>FIJO</v>
      </c>
      <c r="L896" s="72">
        <v>16500</v>
      </c>
      <c r="M896" s="74">
        <v>0</v>
      </c>
      <c r="N896" s="72">
        <v>501.6</v>
      </c>
      <c r="O896" s="72">
        <v>473.55</v>
      </c>
      <c r="P896" s="33">
        <f>Tabla15[[#This Row],[sbruto]]-Tabla15[[#This Row],[ISR]]-Tabla15[[#This Row],[SFS]]-Tabla15[[#This Row],[AFP]]-Tabla15[[#This Row],[sneto]]</f>
        <v>4616.01</v>
      </c>
      <c r="Q896" s="33">
        <v>10908.84</v>
      </c>
      <c r="R896" s="56" t="str">
        <f>_xlfn.XLOOKUP(Tabla15[[#This Row],[cedula]],Tabla8[Numero Documento],Tabla8[Gen])</f>
        <v>F</v>
      </c>
      <c r="S896" s="56" t="str">
        <f>_xlfn.XLOOKUP(Tabla15[[#This Row],[cedula]],Tabla8[Numero Documento],Tabla8[Lugar Funciones Codigo])</f>
        <v>01.83.02.00.04</v>
      </c>
      <c r="T896">
        <v>488</v>
      </c>
    </row>
    <row r="897" spans="1:20" hidden="1">
      <c r="A897" s="56" t="s">
        <v>2522</v>
      </c>
      <c r="B897" s="56" t="s">
        <v>2104</v>
      </c>
      <c r="C897" s="56" t="s">
        <v>2556</v>
      </c>
      <c r="D897" s="56" t="str">
        <f>Tabla15[[#This Row],[cedula]]&amp;Tabla15[[#This Row],[prog]]&amp;LEFT(Tabla15[[#This Row],[TIPO]],3)</f>
        <v>0010252709013FIJ</v>
      </c>
      <c r="E897" s="56" t="str">
        <f>_xlfn.XLOOKUP(Tabla15[[#This Row],[cedula]],Tabla8[Numero Documento],Tabla8[Empleado])</f>
        <v>CARMEN YVELISE MENDOZA NUÑEZ</v>
      </c>
      <c r="F897" s="56" t="str">
        <f>_xlfn.XLOOKUP(Tabla15[[#This Row],[cedula]],Tabla8[Numero Documento],Tabla8[Cargo])</f>
        <v>ACOMODADOR (A)</v>
      </c>
      <c r="G897" s="56" t="str">
        <f>_xlfn.XLOOKUP(Tabla15[[#This Row],[cedula]],Tabla8[Numero Documento],Tabla8[Lugar de Funciones])</f>
        <v>CENTRO DE LA CULTURA NARCISO GONZALEZ</v>
      </c>
      <c r="H897" s="107" t="s">
        <v>11</v>
      </c>
      <c r="I897" s="78">
        <f>_xlfn.XLOOKUP(Tabla15[[#This Row],[cedula]],TCARRERA[CEDULA],TCARRERA[CATEGORIA DEL SERVIDOR],0)</f>
        <v>0</v>
      </c>
      <c r="J8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6" t="str">
        <f>IF(ISTEXT(Tabla15[[#This Row],[CARRERA]]),Tabla15[[#This Row],[CARRERA]],Tabla15[[#This Row],[STATUS_01]])</f>
        <v>FIJO</v>
      </c>
      <c r="L897" s="72">
        <v>16500</v>
      </c>
      <c r="M897" s="73">
        <v>0</v>
      </c>
      <c r="N897" s="72">
        <v>501.6</v>
      </c>
      <c r="O897" s="72">
        <v>473.55</v>
      </c>
      <c r="P897" s="33">
        <f>Tabla15[[#This Row],[sbruto]]-Tabla15[[#This Row],[ISR]]-Tabla15[[#This Row],[SFS]]-Tabla15[[#This Row],[AFP]]-Tabla15[[#This Row],[sneto]]</f>
        <v>12387.970000000001</v>
      </c>
      <c r="Q897" s="33">
        <v>3136.88</v>
      </c>
      <c r="R897" s="56" t="str">
        <f>_xlfn.XLOOKUP(Tabla15[[#This Row],[cedula]],Tabla8[Numero Documento],Tabla8[Gen])</f>
        <v>F</v>
      </c>
      <c r="S897" s="56" t="str">
        <f>_xlfn.XLOOKUP(Tabla15[[#This Row],[cedula]],Tabla8[Numero Documento],Tabla8[Lugar Funciones Codigo])</f>
        <v>01.83.02.00.04</v>
      </c>
      <c r="T897">
        <v>525</v>
      </c>
    </row>
    <row r="898" spans="1:20" hidden="1">
      <c r="A898" s="56" t="s">
        <v>2521</v>
      </c>
      <c r="B898" s="56" t="s">
        <v>2293</v>
      </c>
      <c r="C898" s="56" t="s">
        <v>2552</v>
      </c>
      <c r="D898" s="56" t="str">
        <f>Tabla15[[#This Row],[cedula]]&amp;Tabla15[[#This Row],[prog]]&amp;LEFT(Tabla15[[#This Row],[TIPO]],3)</f>
        <v>0010184491801TEM</v>
      </c>
      <c r="E898" s="56" t="str">
        <f>_xlfn.XLOOKUP(Tabla15[[#This Row],[cedula]],Tabla8[Numero Documento],Tabla8[Empleado])</f>
        <v>CLAUDIA LISBET MORALES HERNANDEZ</v>
      </c>
      <c r="F898" s="56" t="str">
        <f>_xlfn.XLOOKUP(Tabla15[[#This Row],[cedula]],Tabla8[Numero Documento],Tabla8[Cargo])</f>
        <v>MAESTRO DE ARTESANIA</v>
      </c>
      <c r="G898" s="56" t="str">
        <f>_xlfn.XLOOKUP(Tabla15[[#This Row],[cedula]],Tabla8[Numero Documento],Tabla8[Lugar de Funciones])</f>
        <v>CENTRO DE LA CULTURA NARCISO GONZALEZ</v>
      </c>
      <c r="H898" s="107" t="s">
        <v>2743</v>
      </c>
      <c r="I898" s="78">
        <f>_xlfn.XLOOKUP(Tabla15[[#This Row],[cedula]],TCARRERA[CEDULA],TCARRERA[CATEGORIA DEL SERVIDOR],0)</f>
        <v>0</v>
      </c>
      <c r="J8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6" t="str">
        <f>IF(ISTEXT(Tabla15[[#This Row],[CARRERA]]),Tabla15[[#This Row],[CARRERA]],Tabla15[[#This Row],[STATUS_01]])</f>
        <v>ESTATUTO SIMPLIFICADO</v>
      </c>
      <c r="L898" s="72">
        <v>16500</v>
      </c>
      <c r="M898" s="75">
        <v>0</v>
      </c>
      <c r="N898" s="72">
        <v>501.6</v>
      </c>
      <c r="O898" s="72">
        <v>473.55</v>
      </c>
      <c r="P898" s="33">
        <f>Tabla15[[#This Row],[sbruto]]-Tabla15[[#This Row],[ISR]]-Tabla15[[#This Row],[SFS]]-Tabla15[[#This Row],[AFP]]-Tabla15[[#This Row],[sneto]]</f>
        <v>571</v>
      </c>
      <c r="Q898" s="33">
        <v>14953.85</v>
      </c>
      <c r="R898" s="56" t="str">
        <f>_xlfn.XLOOKUP(Tabla15[[#This Row],[cedula]],Tabla8[Numero Documento],Tabla8[Gen])</f>
        <v>F</v>
      </c>
      <c r="S898" s="56" t="str">
        <f>_xlfn.XLOOKUP(Tabla15[[#This Row],[cedula]],Tabla8[Numero Documento],Tabla8[Lugar Funciones Codigo])</f>
        <v>01.83.02.00.04</v>
      </c>
      <c r="T898">
        <v>812</v>
      </c>
    </row>
    <row r="899" spans="1:20" hidden="1">
      <c r="A899" s="56" t="s">
        <v>2522</v>
      </c>
      <c r="B899" s="56" t="s">
        <v>2133</v>
      </c>
      <c r="C899" s="56" t="s">
        <v>2556</v>
      </c>
      <c r="D899" s="56" t="str">
        <f>Tabla15[[#This Row],[cedula]]&amp;Tabla15[[#This Row],[prog]]&amp;LEFT(Tabla15[[#This Row],[TIPO]],3)</f>
        <v>2250015382413FIJ</v>
      </c>
      <c r="E899" s="56" t="str">
        <f>_xlfn.XLOOKUP(Tabla15[[#This Row],[cedula]],Tabla8[Numero Documento],Tabla8[Empleado])</f>
        <v>FELLO EDUARDO DIAZ FERREIRA</v>
      </c>
      <c r="F899" s="56" t="str">
        <f>_xlfn.XLOOKUP(Tabla15[[#This Row],[cedula]],Tabla8[Numero Documento],Tabla8[Cargo])</f>
        <v>ENC. SONIDO</v>
      </c>
      <c r="G899" s="56" t="str">
        <f>_xlfn.XLOOKUP(Tabla15[[#This Row],[cedula]],Tabla8[Numero Documento],Tabla8[Lugar de Funciones])</f>
        <v>CENTRO DE LA CULTURA NARCISO GONZALEZ</v>
      </c>
      <c r="H899" s="107" t="s">
        <v>11</v>
      </c>
      <c r="I899" s="78">
        <f>_xlfn.XLOOKUP(Tabla15[[#This Row],[cedula]],TCARRERA[CEDULA],TCARRERA[CATEGORIA DEL SERVIDOR],0)</f>
        <v>0</v>
      </c>
      <c r="J8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6" t="str">
        <f>IF(ISTEXT(Tabla15[[#This Row],[CARRERA]]),Tabla15[[#This Row],[CARRERA]],Tabla15[[#This Row],[STATUS_01]])</f>
        <v>FIJO</v>
      </c>
      <c r="L899" s="72">
        <v>16500</v>
      </c>
      <c r="M899" s="76">
        <v>0</v>
      </c>
      <c r="N899" s="72">
        <v>501.6</v>
      </c>
      <c r="O899" s="72">
        <v>473.55</v>
      </c>
      <c r="P899" s="33">
        <f>Tabla15[[#This Row],[sbruto]]-Tabla15[[#This Row],[ISR]]-Tabla15[[#This Row],[SFS]]-Tabla15[[#This Row],[AFP]]-Tabla15[[#This Row],[sneto]]</f>
        <v>325</v>
      </c>
      <c r="Q899" s="33">
        <v>15199.85</v>
      </c>
      <c r="R899" s="56" t="str">
        <f>_xlfn.XLOOKUP(Tabla15[[#This Row],[cedula]],Tabla8[Numero Documento],Tabla8[Gen])</f>
        <v>M</v>
      </c>
      <c r="S899" s="56" t="str">
        <f>_xlfn.XLOOKUP(Tabla15[[#This Row],[cedula]],Tabla8[Numero Documento],Tabla8[Lugar Funciones Codigo])</f>
        <v>01.83.02.00.04</v>
      </c>
      <c r="T899">
        <v>568</v>
      </c>
    </row>
    <row r="900" spans="1:20" hidden="1">
      <c r="A900" s="56" t="s">
        <v>2522</v>
      </c>
      <c r="B900" s="56" t="s">
        <v>2172</v>
      </c>
      <c r="C900" s="56" t="s">
        <v>2556</v>
      </c>
      <c r="D900" s="56" t="str">
        <f>Tabla15[[#This Row],[cedula]]&amp;Tabla15[[#This Row],[prog]]&amp;LEFT(Tabla15[[#This Row],[TIPO]],3)</f>
        <v>0010326001413FIJ</v>
      </c>
      <c r="E900" s="56" t="str">
        <f>_xlfn.XLOOKUP(Tabla15[[#This Row],[cedula]],Tabla8[Numero Documento],Tabla8[Empleado])</f>
        <v>JOSE MIGUEL CARVAJAL DELGADO</v>
      </c>
      <c r="F900" s="56" t="str">
        <f>_xlfn.XLOOKUP(Tabla15[[#This Row],[cedula]],Tabla8[Numero Documento],Tabla8[Cargo])</f>
        <v>ENC. DE TRAMOYA</v>
      </c>
      <c r="G900" s="56" t="str">
        <f>_xlfn.XLOOKUP(Tabla15[[#This Row],[cedula]],Tabla8[Numero Documento],Tabla8[Lugar de Funciones])</f>
        <v>CENTRO DE LA CULTURA NARCISO GONZALEZ</v>
      </c>
      <c r="H900" s="107" t="s">
        <v>11</v>
      </c>
      <c r="I900" s="78">
        <f>_xlfn.XLOOKUP(Tabla15[[#This Row],[cedula]],TCARRERA[CEDULA],TCARRERA[CATEGORIA DEL SERVIDOR],0)</f>
        <v>0</v>
      </c>
      <c r="J9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6" t="str">
        <f>IF(ISTEXT(Tabla15[[#This Row],[CARRERA]]),Tabla15[[#This Row],[CARRERA]],Tabla15[[#This Row],[STATUS_01]])</f>
        <v>FIJO</v>
      </c>
      <c r="L900" s="72">
        <v>16500</v>
      </c>
      <c r="M900" s="72">
        <v>0</v>
      </c>
      <c r="N900" s="72">
        <v>501.6</v>
      </c>
      <c r="O900" s="72">
        <v>473.55</v>
      </c>
      <c r="P900" s="33">
        <f>Tabla15[[#This Row],[sbruto]]-Tabla15[[#This Row],[ISR]]-Tabla15[[#This Row],[SFS]]-Tabla15[[#This Row],[AFP]]-Tabla15[[#This Row],[sneto]]</f>
        <v>3384.5400000000009</v>
      </c>
      <c r="Q900" s="33">
        <v>12140.31</v>
      </c>
      <c r="R900" s="56" t="str">
        <f>_xlfn.XLOOKUP(Tabla15[[#This Row],[cedula]],Tabla8[Numero Documento],Tabla8[Gen])</f>
        <v>M</v>
      </c>
      <c r="S900" s="56" t="str">
        <f>_xlfn.XLOOKUP(Tabla15[[#This Row],[cedula]],Tabla8[Numero Documento],Tabla8[Lugar Funciones Codigo])</f>
        <v>01.83.02.00.04</v>
      </c>
      <c r="T900">
        <v>616</v>
      </c>
    </row>
    <row r="901" spans="1:20" hidden="1">
      <c r="A901" s="56" t="s">
        <v>2522</v>
      </c>
      <c r="B901" s="56" t="s">
        <v>2193</v>
      </c>
      <c r="C901" s="56" t="s">
        <v>2556</v>
      </c>
      <c r="D901" s="56" t="str">
        <f>Tabla15[[#This Row],[cedula]]&amp;Tabla15[[#This Row],[prog]]&amp;LEFT(Tabla15[[#This Row],[TIPO]],3)</f>
        <v>0011860037813FIJ</v>
      </c>
      <c r="E901" s="56" t="str">
        <f>_xlfn.XLOOKUP(Tabla15[[#This Row],[cedula]],Tabla8[Numero Documento],Tabla8[Empleado])</f>
        <v>LEANDRA SOSA UREÑA</v>
      </c>
      <c r="F901" s="56" t="str">
        <f>_xlfn.XLOOKUP(Tabla15[[#This Row],[cedula]],Tabla8[Numero Documento],Tabla8[Cargo])</f>
        <v>CONSERJE</v>
      </c>
      <c r="G901" s="56" t="str">
        <f>_xlfn.XLOOKUP(Tabla15[[#This Row],[cedula]],Tabla8[Numero Documento],Tabla8[Lugar de Funciones])</f>
        <v>CENTRO DE LA CULTURA NARCISO GONZALEZ</v>
      </c>
      <c r="H901" s="107" t="s">
        <v>11</v>
      </c>
      <c r="I901" s="78">
        <f>_xlfn.XLOOKUP(Tabla15[[#This Row],[cedula]],TCARRERA[CEDULA],TCARRERA[CATEGORIA DEL SERVIDOR],0)</f>
        <v>0</v>
      </c>
      <c r="J9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6" t="str">
        <f>IF(ISTEXT(Tabla15[[#This Row],[CARRERA]]),Tabla15[[#This Row],[CARRERA]],Tabla15[[#This Row],[STATUS_01]])</f>
        <v>ESTATUTO SIMPLIFICADO</v>
      </c>
      <c r="L901" s="72">
        <v>16500</v>
      </c>
      <c r="M901" s="76">
        <v>0</v>
      </c>
      <c r="N901" s="72">
        <v>501.6</v>
      </c>
      <c r="O901" s="72">
        <v>473.55</v>
      </c>
      <c r="P901" s="33">
        <f>Tabla15[[#This Row],[sbruto]]-Tabla15[[#This Row],[ISR]]-Tabla15[[#This Row],[SFS]]-Tabla15[[#This Row],[AFP]]-Tabla15[[#This Row],[sneto]]</f>
        <v>9646.27</v>
      </c>
      <c r="Q901" s="33">
        <v>5878.58</v>
      </c>
      <c r="R901" s="56" t="str">
        <f>_xlfn.XLOOKUP(Tabla15[[#This Row],[cedula]],Tabla8[Numero Documento],Tabla8[Gen])</f>
        <v>F</v>
      </c>
      <c r="S901" s="56" t="str">
        <f>_xlfn.XLOOKUP(Tabla15[[#This Row],[cedula]],Tabla8[Numero Documento],Tabla8[Lugar Funciones Codigo])</f>
        <v>01.83.02.00.04</v>
      </c>
      <c r="T901">
        <v>643</v>
      </c>
    </row>
    <row r="902" spans="1:20" hidden="1">
      <c r="A902" s="56" t="s">
        <v>2522</v>
      </c>
      <c r="B902" s="56" t="s">
        <v>1342</v>
      </c>
      <c r="C902" s="56" t="s">
        <v>2556</v>
      </c>
      <c r="D902" s="56" t="str">
        <f>Tabla15[[#This Row],[cedula]]&amp;Tabla15[[#This Row],[prog]]&amp;LEFT(Tabla15[[#This Row],[TIPO]],3)</f>
        <v>0180008602513FIJ</v>
      </c>
      <c r="E902" s="56" t="str">
        <f>_xlfn.XLOOKUP(Tabla15[[#This Row],[cedula]],Tabla8[Numero Documento],Tabla8[Empleado])</f>
        <v>MILAGROS DEL C DE JS CASTILLO MESA</v>
      </c>
      <c r="F902" s="56" t="str">
        <f>_xlfn.XLOOKUP(Tabla15[[#This Row],[cedula]],Tabla8[Numero Documento],Tabla8[Cargo])</f>
        <v>ENC. SALONES BIB. NAC.</v>
      </c>
      <c r="G902" s="56" t="str">
        <f>_xlfn.XLOOKUP(Tabla15[[#This Row],[cedula]],Tabla8[Numero Documento],Tabla8[Lugar de Funciones])</f>
        <v>CENTRO DE LA CULTURA NARCISO GONZALEZ</v>
      </c>
      <c r="H902" s="107" t="s">
        <v>11</v>
      </c>
      <c r="I902" s="78" t="str">
        <f>_xlfn.XLOOKUP(Tabla15[[#This Row],[cedula]],TCARRERA[CEDULA],TCARRERA[CATEGORIA DEL SERVIDOR],0)</f>
        <v>CARRERA ADMINISTRATIVA</v>
      </c>
      <c r="J9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6" t="str">
        <f>IF(ISTEXT(Tabla15[[#This Row],[CARRERA]]),Tabla15[[#This Row],[CARRERA]],Tabla15[[#This Row],[STATUS_01]])</f>
        <v>CARRERA ADMINISTRATIVA</v>
      </c>
      <c r="L902" s="72">
        <v>16500</v>
      </c>
      <c r="M902" s="76">
        <v>0</v>
      </c>
      <c r="N902" s="72">
        <v>501.6</v>
      </c>
      <c r="O902" s="72">
        <v>473.55</v>
      </c>
      <c r="P902" s="33">
        <f>Tabla15[[#This Row],[sbruto]]-Tabla15[[#This Row],[ISR]]-Tabla15[[#This Row],[SFS]]-Tabla15[[#This Row],[AFP]]-Tabla15[[#This Row],[sneto]]</f>
        <v>2809.0400000000009</v>
      </c>
      <c r="Q902" s="33">
        <v>12715.81</v>
      </c>
      <c r="R902" s="56" t="str">
        <f>_xlfn.XLOOKUP(Tabla15[[#This Row],[cedula]],Tabla8[Numero Documento],Tabla8[Gen])</f>
        <v>F</v>
      </c>
      <c r="S902" s="56" t="str">
        <f>_xlfn.XLOOKUP(Tabla15[[#This Row],[cedula]],Tabla8[Numero Documento],Tabla8[Lugar Funciones Codigo])</f>
        <v>01.83.02.00.04</v>
      </c>
      <c r="T902">
        <v>677</v>
      </c>
    </row>
    <row r="903" spans="1:20" hidden="1">
      <c r="A903" s="56" t="s">
        <v>2522</v>
      </c>
      <c r="B903" s="56" t="s">
        <v>2220</v>
      </c>
      <c r="C903" s="56" t="s">
        <v>2556</v>
      </c>
      <c r="D903" s="56" t="str">
        <f>Tabla15[[#This Row],[cedula]]&amp;Tabla15[[#This Row],[prog]]&amp;LEFT(Tabla15[[#This Row],[TIPO]],3)</f>
        <v>0010369382613FIJ</v>
      </c>
      <c r="E903" s="56" t="str">
        <f>_xlfn.XLOOKUP(Tabla15[[#This Row],[cedula]],Tabla8[Numero Documento],Tabla8[Empleado])</f>
        <v>RAFAEL GUERRERO PERDOMO</v>
      </c>
      <c r="F903" s="56" t="str">
        <f>_xlfn.XLOOKUP(Tabla15[[#This Row],[cedula]],Tabla8[Numero Documento],Tabla8[Cargo])</f>
        <v>AUXILIAR MANTENIMIENTO</v>
      </c>
      <c r="G903" s="56" t="str">
        <f>_xlfn.XLOOKUP(Tabla15[[#This Row],[cedula]],Tabla8[Numero Documento],Tabla8[Lugar de Funciones])</f>
        <v>CENTRO DE LA CULTURA NARCISO GONZALEZ</v>
      </c>
      <c r="H903" s="107" t="s">
        <v>11</v>
      </c>
      <c r="I903" s="78">
        <f>_xlfn.XLOOKUP(Tabla15[[#This Row],[cedula]],TCARRERA[CEDULA],TCARRERA[CATEGORIA DEL SERVIDOR],0)</f>
        <v>0</v>
      </c>
      <c r="J9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3" s="56" t="str">
        <f>IF(ISTEXT(Tabla15[[#This Row],[CARRERA]]),Tabla15[[#This Row],[CARRERA]],Tabla15[[#This Row],[STATUS_01]])</f>
        <v>ESTATUTO SIMPLIFICADO</v>
      </c>
      <c r="L903" s="72">
        <v>16500</v>
      </c>
      <c r="M903" s="76">
        <v>0</v>
      </c>
      <c r="N903" s="72">
        <v>501.6</v>
      </c>
      <c r="O903" s="72">
        <v>473.55</v>
      </c>
      <c r="P903" s="33">
        <f>Tabla15[[#This Row],[sbruto]]-Tabla15[[#This Row],[ISR]]-Tabla15[[#This Row],[SFS]]-Tabla15[[#This Row],[AFP]]-Tabla15[[#This Row],[sneto]]</f>
        <v>11197.810000000001</v>
      </c>
      <c r="Q903" s="33">
        <v>4327.04</v>
      </c>
      <c r="R903" s="56" t="str">
        <f>_xlfn.XLOOKUP(Tabla15[[#This Row],[cedula]],Tabla8[Numero Documento],Tabla8[Gen])</f>
        <v>M</v>
      </c>
      <c r="S903" s="56" t="str">
        <f>_xlfn.XLOOKUP(Tabla15[[#This Row],[cedula]],Tabla8[Numero Documento],Tabla8[Lugar Funciones Codigo])</f>
        <v>01.83.02.00.04</v>
      </c>
      <c r="T903">
        <v>693</v>
      </c>
    </row>
    <row r="904" spans="1:20" hidden="1">
      <c r="A904" s="56" t="s">
        <v>2522</v>
      </c>
      <c r="B904" s="56" t="s">
        <v>2230</v>
      </c>
      <c r="C904" s="56" t="s">
        <v>2556</v>
      </c>
      <c r="D904" s="56" t="str">
        <f>Tabla15[[#This Row],[cedula]]&amp;Tabla15[[#This Row],[prog]]&amp;LEFT(Tabla15[[#This Row],[TIPO]],3)</f>
        <v>4022443080713FIJ</v>
      </c>
      <c r="E904" s="56" t="str">
        <f>_xlfn.XLOOKUP(Tabla15[[#This Row],[cedula]],Tabla8[Numero Documento],Tabla8[Empleado])</f>
        <v>ROSANGELA MARIA BENJAMIN UREÑA</v>
      </c>
      <c r="F904" s="56" t="str">
        <f>_xlfn.XLOOKUP(Tabla15[[#This Row],[cedula]],Tabla8[Numero Documento],Tabla8[Cargo])</f>
        <v>ACOMODADOR (A)</v>
      </c>
      <c r="G904" s="56" t="str">
        <f>_xlfn.XLOOKUP(Tabla15[[#This Row],[cedula]],Tabla8[Numero Documento],Tabla8[Lugar de Funciones])</f>
        <v>CENTRO DE LA CULTURA NARCISO GONZALEZ</v>
      </c>
      <c r="H904" s="107" t="s">
        <v>11</v>
      </c>
      <c r="I904" s="78">
        <f>_xlfn.XLOOKUP(Tabla15[[#This Row],[cedula]],TCARRERA[CEDULA],TCARRERA[CATEGORIA DEL SERVIDOR],0)</f>
        <v>0</v>
      </c>
      <c r="J9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6" t="str">
        <f>IF(ISTEXT(Tabla15[[#This Row],[CARRERA]]),Tabla15[[#This Row],[CARRERA]],Tabla15[[#This Row],[STATUS_01]])</f>
        <v>FIJO</v>
      </c>
      <c r="L904" s="72">
        <v>16500</v>
      </c>
      <c r="M904" s="76">
        <v>0</v>
      </c>
      <c r="N904" s="75">
        <v>501.6</v>
      </c>
      <c r="O904" s="75">
        <v>473.55</v>
      </c>
      <c r="P904" s="33">
        <f>Tabla15[[#This Row],[sbruto]]-Tabla15[[#This Row],[ISR]]-Tabla15[[#This Row],[SFS]]-Tabla15[[#This Row],[AFP]]-Tabla15[[#This Row],[sneto]]</f>
        <v>25</v>
      </c>
      <c r="Q904" s="33">
        <v>15499.85</v>
      </c>
      <c r="R904" s="56" t="str">
        <f>_xlfn.XLOOKUP(Tabla15[[#This Row],[cedula]],Tabla8[Numero Documento],Tabla8[Gen])</f>
        <v>F</v>
      </c>
      <c r="S904" s="56" t="str">
        <f>_xlfn.XLOOKUP(Tabla15[[#This Row],[cedula]],Tabla8[Numero Documento],Tabla8[Lugar Funciones Codigo])</f>
        <v>01.83.02.00.04</v>
      </c>
      <c r="T904">
        <v>716</v>
      </c>
    </row>
    <row r="905" spans="1:20" hidden="1">
      <c r="A905" s="56" t="s">
        <v>2522</v>
      </c>
      <c r="B905" s="56" t="s">
        <v>2240</v>
      </c>
      <c r="C905" s="56" t="s">
        <v>2556</v>
      </c>
      <c r="D905" s="56" t="str">
        <f>Tabla15[[#This Row],[cedula]]&amp;Tabla15[[#This Row],[prog]]&amp;LEFT(Tabla15[[#This Row],[TIPO]],3)</f>
        <v>0011382754713FIJ</v>
      </c>
      <c r="E905" s="56" t="str">
        <f>_xlfn.XLOOKUP(Tabla15[[#This Row],[cedula]],Tabla8[Numero Documento],Tabla8[Empleado])</f>
        <v>VICTOR DAVID MARTINEZ GARCIA</v>
      </c>
      <c r="F905" s="56" t="str">
        <f>_xlfn.XLOOKUP(Tabla15[[#This Row],[cedula]],Tabla8[Numero Documento],Tabla8[Cargo])</f>
        <v>PROFESOR (A) DE DANZA</v>
      </c>
      <c r="G905" s="56" t="str">
        <f>_xlfn.XLOOKUP(Tabla15[[#This Row],[cedula]],Tabla8[Numero Documento],Tabla8[Lugar de Funciones])</f>
        <v>CENTRO DE LA CULTURA NARCISO GONZALEZ</v>
      </c>
      <c r="H905" s="107" t="s">
        <v>11</v>
      </c>
      <c r="I905" s="78">
        <f>_xlfn.XLOOKUP(Tabla15[[#This Row],[cedula]],TCARRERA[CEDULA],TCARRERA[CATEGORIA DEL SERVIDOR],0)</f>
        <v>0</v>
      </c>
      <c r="J905" s="7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6" t="str">
        <f>IF(ISTEXT(Tabla15[[#This Row],[CARRERA]]),Tabla15[[#This Row],[CARRERA]],Tabla15[[#This Row],[STATUS_01]])</f>
        <v>FIJO</v>
      </c>
      <c r="L905" s="72">
        <v>16500</v>
      </c>
      <c r="M905" s="76">
        <v>0</v>
      </c>
      <c r="N905" s="72">
        <v>501.6</v>
      </c>
      <c r="O905" s="72">
        <v>473.55</v>
      </c>
      <c r="P905" s="33">
        <f>Tabla15[[#This Row],[sbruto]]-Tabla15[[#This Row],[ISR]]-Tabla15[[#This Row],[SFS]]-Tabla15[[#This Row],[AFP]]-Tabla15[[#This Row],[sneto]]</f>
        <v>1523</v>
      </c>
      <c r="Q905" s="33">
        <v>14001.85</v>
      </c>
      <c r="R905" s="56" t="str">
        <f>_xlfn.XLOOKUP(Tabla15[[#This Row],[cedula]],Tabla8[Numero Documento],Tabla8[Gen])</f>
        <v>M</v>
      </c>
      <c r="S905" s="56" t="str">
        <f>_xlfn.XLOOKUP(Tabla15[[#This Row],[cedula]],Tabla8[Numero Documento],Tabla8[Lugar Funciones Codigo])</f>
        <v>01.83.02.00.04</v>
      </c>
      <c r="T905">
        <v>733</v>
      </c>
    </row>
    <row r="906" spans="1:20" hidden="1">
      <c r="A906" s="56" t="s">
        <v>2522</v>
      </c>
      <c r="B906" s="56" t="s">
        <v>2259</v>
      </c>
      <c r="C906" s="56" t="s">
        <v>2556</v>
      </c>
      <c r="D906" s="56" t="str">
        <f>Tabla15[[#This Row],[cedula]]&amp;Tabla15[[#This Row],[prog]]&amp;LEFT(Tabla15[[#This Row],[TIPO]],3)</f>
        <v>0010488345913FIJ</v>
      </c>
      <c r="E906" s="56" t="str">
        <f>_xlfn.XLOOKUP(Tabla15[[#This Row],[cedula]],Tabla8[Numero Documento],Tabla8[Empleado])</f>
        <v>ZOILA MARGARITA SILVERIO DE AQUINO</v>
      </c>
      <c r="F906" s="56" t="str">
        <f>_xlfn.XLOOKUP(Tabla15[[#This Row],[cedula]],Tabla8[Numero Documento],Tabla8[Cargo])</f>
        <v>BOLETERO</v>
      </c>
      <c r="G906" s="56" t="str">
        <f>_xlfn.XLOOKUP(Tabla15[[#This Row],[cedula]],Tabla8[Numero Documento],Tabla8[Lugar de Funciones])</f>
        <v>CENTRO DE LA CULTURA NARCISO GONZALEZ</v>
      </c>
      <c r="H906" s="107" t="s">
        <v>11</v>
      </c>
      <c r="I906" s="78">
        <f>_xlfn.XLOOKUP(Tabla15[[#This Row],[cedula]],TCARRERA[CEDULA],TCARRERA[CATEGORIA DEL SERVIDOR],0)</f>
        <v>0</v>
      </c>
      <c r="J9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6" t="str">
        <f>IF(ISTEXT(Tabla15[[#This Row],[CARRERA]]),Tabla15[[#This Row],[CARRERA]],Tabla15[[#This Row],[STATUS_01]])</f>
        <v>FIJO</v>
      </c>
      <c r="L906" s="72">
        <v>16500</v>
      </c>
      <c r="M906" s="76">
        <v>0</v>
      </c>
      <c r="N906" s="75">
        <v>501.6</v>
      </c>
      <c r="O906" s="75">
        <v>473.55</v>
      </c>
      <c r="P906" s="33">
        <f>Tabla15[[#This Row],[sbruto]]-Tabla15[[#This Row],[ISR]]-Tabla15[[#This Row],[SFS]]-Tabla15[[#This Row],[AFP]]-Tabla15[[#This Row],[sneto]]</f>
        <v>1571</v>
      </c>
      <c r="Q906" s="33">
        <v>13953.85</v>
      </c>
      <c r="R906" s="56" t="str">
        <f>_xlfn.XLOOKUP(Tabla15[[#This Row],[cedula]],Tabla8[Numero Documento],Tabla8[Gen])</f>
        <v>F</v>
      </c>
      <c r="S906" s="56" t="str">
        <f>_xlfn.XLOOKUP(Tabla15[[#This Row],[cedula]],Tabla8[Numero Documento],Tabla8[Lugar Funciones Codigo])</f>
        <v>01.83.02.00.04</v>
      </c>
      <c r="T906">
        <v>757</v>
      </c>
    </row>
    <row r="907" spans="1:20" hidden="1">
      <c r="A907" s="56" t="s">
        <v>2522</v>
      </c>
      <c r="B907" s="56" t="s">
        <v>2232</v>
      </c>
      <c r="C907" s="56" t="s">
        <v>2556</v>
      </c>
      <c r="D907" s="56" t="str">
        <f>Tabla15[[#This Row],[cedula]]&amp;Tabla15[[#This Row],[prog]]&amp;LEFT(Tabla15[[#This Row],[TIPO]],3)</f>
        <v>0010751634613FIJ</v>
      </c>
      <c r="E907" s="56" t="str">
        <f>_xlfn.XLOOKUP(Tabla15[[#This Row],[cedula]],Tabla8[Numero Documento],Tabla8[Empleado])</f>
        <v>RUBEN ALBERTO VASQUEZ DIAZ</v>
      </c>
      <c r="F907" s="56" t="str">
        <f>_xlfn.XLOOKUP(Tabla15[[#This Row],[cedula]],Tabla8[Numero Documento],Tabla8[Cargo])</f>
        <v>COORD. DE ARTES PLASTICA</v>
      </c>
      <c r="G907" s="56" t="str">
        <f>_xlfn.XLOOKUP(Tabla15[[#This Row],[cedula]],Tabla8[Numero Documento],Tabla8[Lugar de Funciones])</f>
        <v>CENTRO DE LA CULTURA NARCISO GONZALEZ</v>
      </c>
      <c r="H907" s="107" t="s">
        <v>11</v>
      </c>
      <c r="I907" s="78">
        <f>_xlfn.XLOOKUP(Tabla15[[#This Row],[cedula]],TCARRERA[CEDULA],TCARRERA[CATEGORIA DEL SERVIDOR],0)</f>
        <v>0</v>
      </c>
      <c r="J9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6" t="str">
        <f>IF(ISTEXT(Tabla15[[#This Row],[CARRERA]]),Tabla15[[#This Row],[CARRERA]],Tabla15[[#This Row],[STATUS_01]])</f>
        <v>FIJO</v>
      </c>
      <c r="L907" s="72">
        <v>13771.77</v>
      </c>
      <c r="M907" s="76">
        <v>0</v>
      </c>
      <c r="N907" s="72">
        <v>418.66</v>
      </c>
      <c r="O907" s="72">
        <v>395.25</v>
      </c>
      <c r="P907" s="33">
        <f>Tabla15[[#This Row],[sbruto]]-Tabla15[[#This Row],[ISR]]-Tabla15[[#This Row],[SFS]]-Tabla15[[#This Row],[AFP]]-Tabla15[[#This Row],[sneto]]</f>
        <v>25</v>
      </c>
      <c r="Q907" s="33">
        <v>12932.86</v>
      </c>
      <c r="R907" s="56" t="str">
        <f>_xlfn.XLOOKUP(Tabla15[[#This Row],[cedula]],Tabla8[Numero Documento],Tabla8[Gen])</f>
        <v>M</v>
      </c>
      <c r="S907" s="56" t="str">
        <f>_xlfn.XLOOKUP(Tabla15[[#This Row],[cedula]],Tabla8[Numero Documento],Tabla8[Lugar Funciones Codigo])</f>
        <v>01.83.02.00.04</v>
      </c>
      <c r="T907">
        <v>719</v>
      </c>
    </row>
    <row r="908" spans="1:20" hidden="1">
      <c r="A908" s="56" t="s">
        <v>2522</v>
      </c>
      <c r="B908" s="56" t="s">
        <v>2140</v>
      </c>
      <c r="C908" s="56" t="s">
        <v>2556</v>
      </c>
      <c r="D908" s="56" t="str">
        <f>Tabla15[[#This Row],[cedula]]&amp;Tabla15[[#This Row],[prog]]&amp;LEFT(Tabla15[[#This Row],[TIPO]],3)</f>
        <v>0010906776913FIJ</v>
      </c>
      <c r="E908" s="56" t="str">
        <f>_xlfn.XLOOKUP(Tabla15[[#This Row],[cedula]],Tabla8[Numero Documento],Tabla8[Empleado])</f>
        <v>FRANCISCA JOSEFINA DIAZ</v>
      </c>
      <c r="F908" s="56" t="str">
        <f>_xlfn.XLOOKUP(Tabla15[[#This Row],[cedula]],Tabla8[Numero Documento],Tabla8[Cargo])</f>
        <v>CONSERJE</v>
      </c>
      <c r="G908" s="56" t="str">
        <f>_xlfn.XLOOKUP(Tabla15[[#This Row],[cedula]],Tabla8[Numero Documento],Tabla8[Lugar de Funciones])</f>
        <v>CENTRO DE LA CULTURA NARCISO GONZALEZ</v>
      </c>
      <c r="H908" s="107" t="s">
        <v>11</v>
      </c>
      <c r="I908" s="78">
        <f>_xlfn.XLOOKUP(Tabla15[[#This Row],[cedula]],TCARRERA[CEDULA],TCARRERA[CATEGORIA DEL SERVIDOR],0)</f>
        <v>0</v>
      </c>
      <c r="J9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8" s="56" t="str">
        <f>IF(ISTEXT(Tabla15[[#This Row],[CARRERA]]),Tabla15[[#This Row],[CARRERA]],Tabla15[[#This Row],[STATUS_01]])</f>
        <v>ESTATUTO SIMPLIFICADO</v>
      </c>
      <c r="L908" s="72">
        <v>11000</v>
      </c>
      <c r="M908" s="76">
        <v>0</v>
      </c>
      <c r="N908" s="75">
        <v>334.4</v>
      </c>
      <c r="O908" s="75">
        <v>315.7</v>
      </c>
      <c r="P908" s="33">
        <f>Tabla15[[#This Row],[sbruto]]-Tabla15[[#This Row],[ISR]]-Tabla15[[#This Row],[SFS]]-Tabla15[[#This Row],[AFP]]-Tabla15[[#This Row],[sneto]]</f>
        <v>2528.1899999999996</v>
      </c>
      <c r="Q908" s="33">
        <v>7821.71</v>
      </c>
      <c r="R908" s="56" t="str">
        <f>_xlfn.XLOOKUP(Tabla15[[#This Row],[cedula]],Tabla8[Numero Documento],Tabla8[Gen])</f>
        <v>F</v>
      </c>
      <c r="S908" s="56" t="str">
        <f>_xlfn.XLOOKUP(Tabla15[[#This Row],[cedula]],Tabla8[Numero Documento],Tabla8[Lugar Funciones Codigo])</f>
        <v>01.83.02.00.04</v>
      </c>
      <c r="T908">
        <v>578</v>
      </c>
    </row>
    <row r="909" spans="1:20" hidden="1">
      <c r="A909" s="56" t="s">
        <v>2522</v>
      </c>
      <c r="B909" s="56" t="s">
        <v>2224</v>
      </c>
      <c r="C909" s="56" t="s">
        <v>2556</v>
      </c>
      <c r="D909" s="56" t="str">
        <f>Tabla15[[#This Row],[cedula]]&amp;Tabla15[[#This Row],[prog]]&amp;LEFT(Tabla15[[#This Row],[TIPO]],3)</f>
        <v>0010274150113FIJ</v>
      </c>
      <c r="E909" s="56" t="str">
        <f>_xlfn.XLOOKUP(Tabla15[[#This Row],[cedula]],Tabla8[Numero Documento],Tabla8[Empleado])</f>
        <v>RAMONA ELVIRA MATEO</v>
      </c>
      <c r="F909" s="56" t="str">
        <f>_xlfn.XLOOKUP(Tabla15[[#This Row],[cedula]],Tabla8[Numero Documento],Tabla8[Cargo])</f>
        <v>CONSERJE</v>
      </c>
      <c r="G909" s="56" t="str">
        <f>_xlfn.XLOOKUP(Tabla15[[#This Row],[cedula]],Tabla8[Numero Documento],Tabla8[Lugar de Funciones])</f>
        <v>CENTRO DE LA CULTURA NARCISO GONZALEZ</v>
      </c>
      <c r="H909" s="107" t="s">
        <v>11</v>
      </c>
      <c r="I909" s="78">
        <f>_xlfn.XLOOKUP(Tabla15[[#This Row],[cedula]],TCARRERA[CEDULA],TCARRERA[CATEGORIA DEL SERVIDOR],0)</f>
        <v>0</v>
      </c>
      <c r="J9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6" t="str">
        <f>IF(ISTEXT(Tabla15[[#This Row],[CARRERA]]),Tabla15[[#This Row],[CARRERA]],Tabla15[[#This Row],[STATUS_01]])</f>
        <v>ESTATUTO SIMPLIFICADO</v>
      </c>
      <c r="L909" s="72">
        <v>11000</v>
      </c>
      <c r="M909" s="73">
        <v>0</v>
      </c>
      <c r="N909" s="72">
        <v>334.4</v>
      </c>
      <c r="O909" s="72">
        <v>315.7</v>
      </c>
      <c r="P909" s="33">
        <f>Tabla15[[#This Row],[sbruto]]-Tabla15[[#This Row],[ISR]]-Tabla15[[#This Row],[SFS]]-Tabla15[[#This Row],[AFP]]-Tabla15[[#This Row],[sneto]]</f>
        <v>7468.84</v>
      </c>
      <c r="Q909" s="33">
        <v>2881.06</v>
      </c>
      <c r="R909" s="56" t="str">
        <f>_xlfn.XLOOKUP(Tabla15[[#This Row],[cedula]],Tabla8[Numero Documento],Tabla8[Gen])</f>
        <v>F</v>
      </c>
      <c r="S909" s="56" t="str">
        <f>_xlfn.XLOOKUP(Tabla15[[#This Row],[cedula]],Tabla8[Numero Documento],Tabla8[Lugar Funciones Codigo])</f>
        <v>01.83.02.00.04</v>
      </c>
      <c r="T909">
        <v>701</v>
      </c>
    </row>
    <row r="910" spans="1:20" hidden="1">
      <c r="A910" s="56" t="s">
        <v>2522</v>
      </c>
      <c r="B910" s="56" t="s">
        <v>2225</v>
      </c>
      <c r="C910" s="56" t="s">
        <v>2556</v>
      </c>
      <c r="D910" s="56" t="str">
        <f>Tabla15[[#This Row],[cedula]]&amp;Tabla15[[#This Row],[prog]]&amp;LEFT(Tabla15[[#This Row],[TIPO]],3)</f>
        <v>0100108368013FIJ</v>
      </c>
      <c r="E910" s="56" t="str">
        <f>_xlfn.XLOOKUP(Tabla15[[#This Row],[cedula]],Tabla8[Numero Documento],Tabla8[Empleado])</f>
        <v>RANDY CUSTODIO BRITO</v>
      </c>
      <c r="F910" s="56" t="str">
        <f>_xlfn.XLOOKUP(Tabla15[[#This Row],[cedula]],Tabla8[Numero Documento],Tabla8[Cargo])</f>
        <v>DIRECTOR (A)</v>
      </c>
      <c r="G910" s="56" t="str">
        <f>_xlfn.XLOOKUP(Tabla15[[#This Row],[cedula]],Tabla8[Numero Documento],Tabla8[Lugar de Funciones])</f>
        <v>CENTRO CULTURAL DE AZUA</v>
      </c>
      <c r="H910" s="107" t="s">
        <v>11</v>
      </c>
      <c r="I910" s="78">
        <f>_xlfn.XLOOKUP(Tabla15[[#This Row],[cedula]],TCARRERA[CEDULA],TCARRERA[CATEGORIA DEL SERVIDOR],0)</f>
        <v>0</v>
      </c>
      <c r="J9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6" t="str">
        <f>IF(ISTEXT(Tabla15[[#This Row],[CARRERA]]),Tabla15[[#This Row],[CARRERA]],Tabla15[[#This Row],[STATUS_01]])</f>
        <v>FIJO</v>
      </c>
      <c r="L910" s="72">
        <v>100000</v>
      </c>
      <c r="M910" s="72">
        <v>12105.37</v>
      </c>
      <c r="N910" s="72">
        <v>3040</v>
      </c>
      <c r="O910" s="72">
        <v>2870</v>
      </c>
      <c r="P910" s="33">
        <f>Tabla15[[#This Row],[sbruto]]-Tabla15[[#This Row],[ISR]]-Tabla15[[#This Row],[SFS]]-Tabla15[[#This Row],[AFP]]-Tabla15[[#This Row],[sneto]]</f>
        <v>9571</v>
      </c>
      <c r="Q910" s="33">
        <v>72413.63</v>
      </c>
      <c r="R910" s="56" t="str">
        <f>_xlfn.XLOOKUP(Tabla15[[#This Row],[cedula]],Tabla8[Numero Documento],Tabla8[Gen])</f>
        <v>M</v>
      </c>
      <c r="S910" s="56" t="str">
        <f>_xlfn.XLOOKUP(Tabla15[[#This Row],[cedula]],Tabla8[Numero Documento],Tabla8[Lugar Funciones Codigo])</f>
        <v>01.83.02.00.05</v>
      </c>
      <c r="T910">
        <v>702</v>
      </c>
    </row>
    <row r="911" spans="1:20" hidden="1">
      <c r="A911" s="56" t="s">
        <v>2521</v>
      </c>
      <c r="B911" s="56" t="s">
        <v>2966</v>
      </c>
      <c r="C911" s="56" t="s">
        <v>2552</v>
      </c>
      <c r="D911" s="56" t="str">
        <f>Tabla15[[#This Row],[cedula]]&amp;Tabla15[[#This Row],[prog]]&amp;LEFT(Tabla15[[#This Row],[TIPO]],3)</f>
        <v>0100108389601TEM</v>
      </c>
      <c r="E911" s="56" t="str">
        <f>_xlfn.XLOOKUP(Tabla15[[#This Row],[cedula]],Tabla8[Numero Documento],Tabla8[Empleado])</f>
        <v>JUAN ARTURO SANCHEZ ESTEPAN</v>
      </c>
      <c r="F911" s="56" t="str">
        <f>_xlfn.XLOOKUP(Tabla15[[#This Row],[cedula]],Tabla8[Numero Documento],Tabla8[Cargo])</f>
        <v>TECNICO CONTABILIDAD</v>
      </c>
      <c r="G911" s="56" t="str">
        <f>_xlfn.XLOOKUP(Tabla15[[#This Row],[cedula]],Tabla8[Numero Documento],Tabla8[Lugar de Funciones])</f>
        <v>CENTRO CULTURAL DE AZUA</v>
      </c>
      <c r="H911" s="107" t="s">
        <v>2743</v>
      </c>
      <c r="I911" s="78">
        <f>_xlfn.XLOOKUP(Tabla15[[#This Row],[cedula]],TCARRERA[CEDULA],TCARRERA[CATEGORIA DEL SERVIDOR],0)</f>
        <v>0</v>
      </c>
      <c r="J91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1" s="56" t="str">
        <f>IF(ISTEXT(Tabla15[[#This Row],[CARRERA]]),Tabla15[[#This Row],[CARRERA]],Tabla15[[#This Row],[STATUS_01]])</f>
        <v>TEMPORALES</v>
      </c>
      <c r="L911" s="72">
        <v>36000</v>
      </c>
      <c r="M911" s="73">
        <v>0</v>
      </c>
      <c r="N911" s="72">
        <v>1094.4000000000001</v>
      </c>
      <c r="O911" s="72">
        <v>1033.2</v>
      </c>
      <c r="P911" s="33">
        <f>Tabla15[[#This Row],[sbruto]]-Tabla15[[#This Row],[ISR]]-Tabla15[[#This Row],[SFS]]-Tabla15[[#This Row],[AFP]]-Tabla15[[#This Row],[sneto]]</f>
        <v>25</v>
      </c>
      <c r="Q911" s="33">
        <v>33847.4</v>
      </c>
      <c r="R911" s="56" t="str">
        <f>_xlfn.XLOOKUP(Tabla15[[#This Row],[cedula]],Tabla8[Numero Documento],Tabla8[Gen])</f>
        <v>M</v>
      </c>
      <c r="S911" s="56" t="str">
        <f>_xlfn.XLOOKUP(Tabla15[[#This Row],[cedula]],Tabla8[Numero Documento],Tabla8[Lugar Funciones Codigo])</f>
        <v>01.83.02.00.05</v>
      </c>
      <c r="T911">
        <v>898</v>
      </c>
    </row>
    <row r="912" spans="1:20" hidden="1">
      <c r="A912" s="56" t="s">
        <v>2522</v>
      </c>
      <c r="B912" s="56" t="s">
        <v>2816</v>
      </c>
      <c r="C912" s="56" t="s">
        <v>2556</v>
      </c>
      <c r="D912" s="56" t="str">
        <f>Tabla15[[#This Row],[cedula]]&amp;Tabla15[[#This Row],[prog]]&amp;LEFT(Tabla15[[#This Row],[TIPO]],3)</f>
        <v>4021005820813FIJ</v>
      </c>
      <c r="E912" s="56" t="str">
        <f>_xlfn.XLOOKUP(Tabla15[[#This Row],[cedula]],Tabla8[Numero Documento],Tabla8[Empleado])</f>
        <v>AMANDA UNISSE LUPERON REYES</v>
      </c>
      <c r="F912" s="56" t="str">
        <f>_xlfn.XLOOKUP(Tabla15[[#This Row],[cedula]],Tabla8[Numero Documento],Tabla8[Cargo])</f>
        <v>RECEPCIONISTA</v>
      </c>
      <c r="G912" s="56" t="str">
        <f>_xlfn.XLOOKUP(Tabla15[[#This Row],[cedula]],Tabla8[Numero Documento],Tabla8[Lugar de Funciones])</f>
        <v>CENTRO CULTURAL DE AZUA</v>
      </c>
      <c r="H912" s="107" t="s">
        <v>11</v>
      </c>
      <c r="I912" s="78">
        <f>_xlfn.XLOOKUP(Tabla15[[#This Row],[cedula]],TCARRERA[CEDULA],TCARRERA[CATEGORIA DEL SERVIDOR],0)</f>
        <v>0</v>
      </c>
      <c r="J9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6" t="str">
        <f>IF(ISTEXT(Tabla15[[#This Row],[CARRERA]]),Tabla15[[#This Row],[CARRERA]],Tabla15[[#This Row],[STATUS_01]])</f>
        <v>FIJO</v>
      </c>
      <c r="L912" s="72">
        <v>25000</v>
      </c>
      <c r="M912" s="74">
        <v>0</v>
      </c>
      <c r="N912" s="72">
        <v>760</v>
      </c>
      <c r="O912" s="72">
        <v>717.5</v>
      </c>
      <c r="P912" s="33">
        <f>Tabla15[[#This Row],[sbruto]]-Tabla15[[#This Row],[ISR]]-Tabla15[[#This Row],[SFS]]-Tabla15[[#This Row],[AFP]]-Tabla15[[#This Row],[sneto]]</f>
        <v>5571</v>
      </c>
      <c r="Q912" s="33">
        <v>17951.5</v>
      </c>
      <c r="R912" s="56" t="str">
        <f>_xlfn.XLOOKUP(Tabla15[[#This Row],[cedula]],Tabla8[Numero Documento],Tabla8[Gen])</f>
        <v>F</v>
      </c>
      <c r="S912" s="56" t="str">
        <f>_xlfn.XLOOKUP(Tabla15[[#This Row],[cedula]],Tabla8[Numero Documento],Tabla8[Lugar Funciones Codigo])</f>
        <v>01.83.02.00.05</v>
      </c>
      <c r="T912">
        <v>494</v>
      </c>
    </row>
    <row r="913" spans="1:20" hidden="1">
      <c r="A913" s="56" t="s">
        <v>2522</v>
      </c>
      <c r="B913" s="56" t="s">
        <v>2826</v>
      </c>
      <c r="C913" s="56" t="s">
        <v>2556</v>
      </c>
      <c r="D913" s="56" t="str">
        <f>Tabla15[[#This Row],[cedula]]&amp;Tabla15[[#This Row],[prog]]&amp;LEFT(Tabla15[[#This Row],[TIPO]],3)</f>
        <v>0100119364613FIJ</v>
      </c>
      <c r="E913" s="56" t="str">
        <f>_xlfn.XLOOKUP(Tabla15[[#This Row],[cedula]],Tabla8[Numero Documento],Tabla8[Empleado])</f>
        <v>ELIEZER AGRAMONTE</v>
      </c>
      <c r="F913" s="56" t="str">
        <f>_xlfn.XLOOKUP(Tabla15[[#This Row],[cedula]],Tabla8[Numero Documento],Tabla8[Cargo])</f>
        <v>VIGILANTE DE SALA</v>
      </c>
      <c r="G913" s="56" t="str">
        <f>_xlfn.XLOOKUP(Tabla15[[#This Row],[cedula]],Tabla8[Numero Documento],Tabla8[Lugar de Funciones])</f>
        <v>CENTRO CULTURAL DE AZUA</v>
      </c>
      <c r="H913" s="107" t="s">
        <v>11</v>
      </c>
      <c r="I913" s="78">
        <f>_xlfn.XLOOKUP(Tabla15[[#This Row],[cedula]],TCARRERA[CEDULA],TCARRERA[CATEGORIA DEL SERVIDOR],0)</f>
        <v>0</v>
      </c>
      <c r="J9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6" t="str">
        <f>IF(ISTEXT(Tabla15[[#This Row],[CARRERA]]),Tabla15[[#This Row],[CARRERA]],Tabla15[[#This Row],[STATUS_01]])</f>
        <v>FIJO</v>
      </c>
      <c r="L913" s="72">
        <v>25000</v>
      </c>
      <c r="M913" s="76">
        <v>0</v>
      </c>
      <c r="N913" s="72">
        <v>760</v>
      </c>
      <c r="O913" s="72">
        <v>717.5</v>
      </c>
      <c r="P913" s="33">
        <f>Tabla15[[#This Row],[sbruto]]-Tabla15[[#This Row],[ISR]]-Tabla15[[#This Row],[SFS]]-Tabla15[[#This Row],[AFP]]-Tabla15[[#This Row],[sneto]]</f>
        <v>25</v>
      </c>
      <c r="Q913" s="33">
        <v>23497.5</v>
      </c>
      <c r="R913" s="56" t="str">
        <f>_xlfn.XLOOKUP(Tabla15[[#This Row],[cedula]],Tabla8[Numero Documento],Tabla8[Gen])</f>
        <v>M</v>
      </c>
      <c r="S913" s="56" t="str">
        <f>_xlfn.XLOOKUP(Tabla15[[#This Row],[cedula]],Tabla8[Numero Documento],Tabla8[Lugar Funciones Codigo])</f>
        <v>01.83.02.00.05</v>
      </c>
      <c r="T913">
        <v>552</v>
      </c>
    </row>
    <row r="914" spans="1:20" hidden="1">
      <c r="A914" s="56" t="s">
        <v>2521</v>
      </c>
      <c r="B914" s="56" t="s">
        <v>2299</v>
      </c>
      <c r="C914" s="56" t="s">
        <v>2552</v>
      </c>
      <c r="D914" s="56" t="str">
        <f>Tabla15[[#This Row],[cedula]]&amp;Tabla15[[#This Row],[prog]]&amp;LEFT(Tabla15[[#This Row],[TIPO]],3)</f>
        <v>4022608025301TEM</v>
      </c>
      <c r="E914" s="56" t="str">
        <f>_xlfn.XLOOKUP(Tabla15[[#This Row],[cedula]],Tabla8[Numero Documento],Tabla8[Empleado])</f>
        <v>DI BLASIO TAVERAS MEDINA</v>
      </c>
      <c r="F914" s="56" t="str">
        <f>_xlfn.XLOOKUP(Tabla15[[#This Row],[cedula]],Tabla8[Numero Documento],Tabla8[Cargo])</f>
        <v>ENCARGADO (A)</v>
      </c>
      <c r="G914" s="56" t="str">
        <f>_xlfn.XLOOKUP(Tabla15[[#This Row],[cedula]],Tabla8[Numero Documento],Tabla8[Lugar de Funciones])</f>
        <v>CENTRO CULTURAL SAN JUAN DE LA MAGUANA</v>
      </c>
      <c r="H914" s="107" t="s">
        <v>2743</v>
      </c>
      <c r="I914" s="78">
        <f>_xlfn.XLOOKUP(Tabla15[[#This Row],[cedula]],TCARRERA[CEDULA],TCARRERA[CATEGORIA DEL SERVIDOR],0)</f>
        <v>0</v>
      </c>
      <c r="J9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4" s="56" t="str">
        <f>IF(ISTEXT(Tabla15[[#This Row],[CARRERA]]),Tabla15[[#This Row],[CARRERA]],Tabla15[[#This Row],[STATUS_01]])</f>
        <v>TEMPORALES</v>
      </c>
      <c r="L914" s="72">
        <v>100000</v>
      </c>
      <c r="M914" s="72">
        <v>12105.37</v>
      </c>
      <c r="N914" s="72">
        <v>3040</v>
      </c>
      <c r="O914" s="72">
        <v>2870</v>
      </c>
      <c r="P914" s="33">
        <f>Tabla15[[#This Row],[sbruto]]-Tabla15[[#This Row],[ISR]]-Tabla15[[#This Row],[SFS]]-Tabla15[[#This Row],[AFP]]-Tabla15[[#This Row],[sneto]]</f>
        <v>25</v>
      </c>
      <c r="Q914" s="33">
        <v>81959.63</v>
      </c>
      <c r="R914" s="56" t="str">
        <f>_xlfn.XLOOKUP(Tabla15[[#This Row],[cedula]],Tabla8[Numero Documento],Tabla8[Gen])</f>
        <v>M</v>
      </c>
      <c r="S914" s="56" t="str">
        <f>_xlfn.XLOOKUP(Tabla15[[#This Row],[cedula]],Tabla8[Numero Documento],Tabla8[Lugar Funciones Codigo])</f>
        <v>01.83.02.00.06</v>
      </c>
      <c r="T914">
        <v>824</v>
      </c>
    </row>
    <row r="915" spans="1:20" hidden="1">
      <c r="A915" s="56" t="s">
        <v>2522</v>
      </c>
      <c r="B915" s="56" t="s">
        <v>2120</v>
      </c>
      <c r="C915" s="56" t="s">
        <v>2556</v>
      </c>
      <c r="D915" s="56" t="str">
        <f>Tabla15[[#This Row],[cedula]]&amp;Tabla15[[#This Row],[prog]]&amp;LEFT(Tabla15[[#This Row],[TIPO]],3)</f>
        <v>0120119445113FIJ</v>
      </c>
      <c r="E915" s="56" t="str">
        <f>_xlfn.XLOOKUP(Tabla15[[#This Row],[cedula]],Tabla8[Numero Documento],Tabla8[Empleado])</f>
        <v>ELIANNA NOEMI ALCANTARA SANCHEZ</v>
      </c>
      <c r="F915" s="56" t="str">
        <f>_xlfn.XLOOKUP(Tabla15[[#This Row],[cedula]],Tabla8[Numero Documento],Tabla8[Cargo])</f>
        <v>SECRETARIA</v>
      </c>
      <c r="G915" s="56" t="str">
        <f>_xlfn.XLOOKUP(Tabla15[[#This Row],[cedula]],Tabla8[Numero Documento],Tabla8[Lugar de Funciones])</f>
        <v>CENTRO CULTURAL SAN JUAN DE LA MAGUANA</v>
      </c>
      <c r="H915" s="107" t="s">
        <v>11</v>
      </c>
      <c r="I915" s="78">
        <f>_xlfn.XLOOKUP(Tabla15[[#This Row],[cedula]],TCARRERA[CEDULA],TCARRERA[CATEGORIA DEL SERVIDOR],0)</f>
        <v>0</v>
      </c>
      <c r="J9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5" s="56" t="str">
        <f>IF(ISTEXT(Tabla15[[#This Row],[CARRERA]]),Tabla15[[#This Row],[CARRERA]],Tabla15[[#This Row],[STATUS_01]])</f>
        <v>ESTATUTO SIMPLIFICADO</v>
      </c>
      <c r="L915" s="72">
        <v>25000</v>
      </c>
      <c r="M915" s="76">
        <v>0</v>
      </c>
      <c r="N915" s="75">
        <v>760</v>
      </c>
      <c r="O915" s="75">
        <v>717.5</v>
      </c>
      <c r="P915" s="33">
        <f>Tabla15[[#This Row],[sbruto]]-Tabla15[[#This Row],[ISR]]-Tabla15[[#This Row],[SFS]]-Tabla15[[#This Row],[AFP]]-Tabla15[[#This Row],[sneto]]</f>
        <v>1602.4500000000007</v>
      </c>
      <c r="Q915" s="33">
        <v>21920.05</v>
      </c>
      <c r="R915" s="56" t="str">
        <f>_xlfn.XLOOKUP(Tabla15[[#This Row],[cedula]],Tabla8[Numero Documento],Tabla8[Gen])</f>
        <v>F</v>
      </c>
      <c r="S915" s="56" t="str">
        <f>_xlfn.XLOOKUP(Tabla15[[#This Row],[cedula]],Tabla8[Numero Documento],Tabla8[Lugar Funciones Codigo])</f>
        <v>01.83.02.00.06</v>
      </c>
      <c r="T915">
        <v>551</v>
      </c>
    </row>
    <row r="916" spans="1:20" hidden="1">
      <c r="A916" s="56" t="s">
        <v>2522</v>
      </c>
      <c r="B916" s="56" t="s">
        <v>2194</v>
      </c>
      <c r="C916" s="56" t="s">
        <v>2556</v>
      </c>
      <c r="D916" s="56" t="str">
        <f>Tabla15[[#This Row],[cedula]]&amp;Tabla15[[#This Row],[prog]]&amp;LEFT(Tabla15[[#This Row],[TIPO]],3)</f>
        <v>0120087644713FIJ</v>
      </c>
      <c r="E916" s="56" t="str">
        <f>_xlfn.XLOOKUP(Tabla15[[#This Row],[cedula]],Tabla8[Numero Documento],Tabla8[Empleado])</f>
        <v>LEONALDO TAPIA DE LA ROSA</v>
      </c>
      <c r="F916" s="56" t="str">
        <f>_xlfn.XLOOKUP(Tabla15[[#This Row],[cedula]],Tabla8[Numero Documento],Tabla8[Cargo])</f>
        <v>JARDINERO (A)</v>
      </c>
      <c r="G916" s="56" t="str">
        <f>_xlfn.XLOOKUP(Tabla15[[#This Row],[cedula]],Tabla8[Numero Documento],Tabla8[Lugar de Funciones])</f>
        <v>CENTRO CULTURAL SAN JUAN DE LA MAGUANA</v>
      </c>
      <c r="H916" s="107" t="s">
        <v>11</v>
      </c>
      <c r="I916" s="78">
        <f>_xlfn.XLOOKUP(Tabla15[[#This Row],[cedula]],TCARRERA[CEDULA],TCARRERA[CATEGORIA DEL SERVIDOR],0)</f>
        <v>0</v>
      </c>
      <c r="J9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6" t="str">
        <f>IF(ISTEXT(Tabla15[[#This Row],[CARRERA]]),Tabla15[[#This Row],[CARRERA]],Tabla15[[#This Row],[STATUS_01]])</f>
        <v>ESTATUTO SIMPLIFICADO</v>
      </c>
      <c r="L916" s="72">
        <v>10000</v>
      </c>
      <c r="M916" s="76">
        <v>0</v>
      </c>
      <c r="N916" s="72">
        <v>304</v>
      </c>
      <c r="O916" s="72">
        <v>287</v>
      </c>
      <c r="P916" s="33">
        <f>Tabla15[[#This Row],[sbruto]]-Tabla15[[#This Row],[ISR]]-Tabla15[[#This Row],[SFS]]-Tabla15[[#This Row],[AFP]]-Tabla15[[#This Row],[sneto]]</f>
        <v>25</v>
      </c>
      <c r="Q916" s="33">
        <v>9384</v>
      </c>
      <c r="R916" s="56" t="str">
        <f>_xlfn.XLOOKUP(Tabla15[[#This Row],[cedula]],Tabla8[Numero Documento],Tabla8[Gen])</f>
        <v>M</v>
      </c>
      <c r="S916" s="56" t="str">
        <f>_xlfn.XLOOKUP(Tabla15[[#This Row],[cedula]],Tabla8[Numero Documento],Tabla8[Lugar Funciones Codigo])</f>
        <v>01.83.02.00.06</v>
      </c>
      <c r="T916">
        <v>644</v>
      </c>
    </row>
    <row r="917" spans="1:20" hidden="1">
      <c r="A917" s="56" t="s">
        <v>2522</v>
      </c>
      <c r="B917" s="56" t="s">
        <v>2221</v>
      </c>
      <c r="C917" s="56" t="s">
        <v>2556</v>
      </c>
      <c r="D917" s="56" t="str">
        <f>Tabla15[[#This Row],[cedula]]&amp;Tabla15[[#This Row],[prog]]&amp;LEFT(Tabla15[[#This Row],[TIPO]],3)</f>
        <v>0120002979913FIJ</v>
      </c>
      <c r="E917" s="56" t="str">
        <f>_xlfn.XLOOKUP(Tabla15[[#This Row],[cedula]],Tabla8[Numero Documento],Tabla8[Empleado])</f>
        <v>RAFAEL JIMENEZ</v>
      </c>
      <c r="F917" s="56" t="str">
        <f>_xlfn.XLOOKUP(Tabla15[[#This Row],[cedula]],Tabla8[Numero Documento],Tabla8[Cargo])</f>
        <v>CONSERJE</v>
      </c>
      <c r="G917" s="56" t="str">
        <f>_xlfn.XLOOKUP(Tabla15[[#This Row],[cedula]],Tabla8[Numero Documento],Tabla8[Lugar de Funciones])</f>
        <v>CENTRO CULTURAL SAN JUAN DE LA MAGUANA</v>
      </c>
      <c r="H917" s="107" t="s">
        <v>11</v>
      </c>
      <c r="I917" s="78">
        <f>_xlfn.XLOOKUP(Tabla15[[#This Row],[cedula]],TCARRERA[CEDULA],TCARRERA[CATEGORIA DEL SERVIDOR],0)</f>
        <v>0</v>
      </c>
      <c r="J9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6" t="str">
        <f>IF(ISTEXT(Tabla15[[#This Row],[CARRERA]]),Tabla15[[#This Row],[CARRERA]],Tabla15[[#This Row],[STATUS_01]])</f>
        <v>ESTATUTO SIMPLIFICADO</v>
      </c>
      <c r="L917" s="72">
        <v>10000</v>
      </c>
      <c r="M917" s="76">
        <v>0</v>
      </c>
      <c r="N917" s="72">
        <v>304</v>
      </c>
      <c r="O917" s="72">
        <v>287</v>
      </c>
      <c r="P917" s="33">
        <f>Tabla15[[#This Row],[sbruto]]-Tabla15[[#This Row],[ISR]]-Tabla15[[#This Row],[SFS]]-Tabla15[[#This Row],[AFP]]-Tabla15[[#This Row],[sneto]]</f>
        <v>25</v>
      </c>
      <c r="Q917" s="33">
        <v>9384</v>
      </c>
      <c r="R917" s="56" t="str">
        <f>_xlfn.XLOOKUP(Tabla15[[#This Row],[cedula]],Tabla8[Numero Documento],Tabla8[Gen])</f>
        <v>M</v>
      </c>
      <c r="S917" s="56" t="str">
        <f>_xlfn.XLOOKUP(Tabla15[[#This Row],[cedula]],Tabla8[Numero Documento],Tabla8[Lugar Funciones Codigo])</f>
        <v>01.83.02.00.06</v>
      </c>
      <c r="T917">
        <v>694</v>
      </c>
    </row>
    <row r="918" spans="1:20" hidden="1">
      <c r="A918" s="56" t="s">
        <v>2522</v>
      </c>
      <c r="B918" s="56" t="s">
        <v>2227</v>
      </c>
      <c r="C918" s="56" t="s">
        <v>2556</v>
      </c>
      <c r="D918" s="56" t="str">
        <f>Tabla15[[#This Row],[cedula]]&amp;Tabla15[[#This Row],[prog]]&amp;LEFT(Tabla15[[#This Row],[TIPO]],3)</f>
        <v>0160004452113FIJ</v>
      </c>
      <c r="E918" s="56" t="str">
        <f>_xlfn.XLOOKUP(Tabla15[[#This Row],[cedula]],Tabla8[Numero Documento],Tabla8[Empleado])</f>
        <v>RIGOBERTO UBRI PEREZ</v>
      </c>
      <c r="F918" s="56" t="str">
        <f>_xlfn.XLOOKUP(Tabla15[[#This Row],[cedula]],Tabla8[Numero Documento],Tabla8[Cargo])</f>
        <v>MENSAJERO</v>
      </c>
      <c r="G918" s="56" t="str">
        <f>_xlfn.XLOOKUP(Tabla15[[#This Row],[cedula]],Tabla8[Numero Documento],Tabla8[Lugar de Funciones])</f>
        <v>CENTRO CULTURAL DE ELIAS PIÑA</v>
      </c>
      <c r="H918" s="107" t="s">
        <v>11</v>
      </c>
      <c r="I918" s="78">
        <f>_xlfn.XLOOKUP(Tabla15[[#This Row],[cedula]],TCARRERA[CEDULA],TCARRERA[CATEGORIA DEL SERVIDOR],0)</f>
        <v>0</v>
      </c>
      <c r="J9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6" t="str">
        <f>IF(ISTEXT(Tabla15[[#This Row],[CARRERA]]),Tabla15[[#This Row],[CARRERA]],Tabla15[[#This Row],[STATUS_01]])</f>
        <v>FIJO</v>
      </c>
      <c r="L918" s="72">
        <v>11000</v>
      </c>
      <c r="M918" s="73">
        <v>0</v>
      </c>
      <c r="N918" s="72">
        <v>334.4</v>
      </c>
      <c r="O918" s="72">
        <v>315.7</v>
      </c>
      <c r="P918" s="33">
        <f>Tabla15[[#This Row],[sbruto]]-Tabla15[[#This Row],[ISR]]-Tabla15[[#This Row],[SFS]]-Tabla15[[#This Row],[AFP]]-Tabla15[[#This Row],[sneto]]</f>
        <v>25</v>
      </c>
      <c r="Q918" s="33">
        <v>10324.9</v>
      </c>
      <c r="R918" s="56" t="str">
        <f>_xlfn.XLOOKUP(Tabla15[[#This Row],[cedula]],Tabla8[Numero Documento],Tabla8[Gen])</f>
        <v>M</v>
      </c>
      <c r="S918" s="56" t="str">
        <f>_xlfn.XLOOKUP(Tabla15[[#This Row],[cedula]],Tabla8[Numero Documento],Tabla8[Lugar Funciones Codigo])</f>
        <v>01.83.02.00.07</v>
      </c>
      <c r="T918">
        <v>709</v>
      </c>
    </row>
    <row r="919" spans="1:20" hidden="1">
      <c r="A919" s="56" t="s">
        <v>2522</v>
      </c>
      <c r="B919" s="56" t="s">
        <v>2137</v>
      </c>
      <c r="C919" s="56" t="s">
        <v>2556</v>
      </c>
      <c r="D919" s="56" t="str">
        <f>Tabla15[[#This Row],[cedula]]&amp;Tabla15[[#This Row],[prog]]&amp;LEFT(Tabla15[[#This Row],[TIPO]],3)</f>
        <v>0160006348913FIJ</v>
      </c>
      <c r="E919" s="56" t="str">
        <f>_xlfn.XLOOKUP(Tabla15[[#This Row],[cedula]],Tabla8[Numero Documento],Tabla8[Empleado])</f>
        <v>FLERIDA UBRI ARIAS</v>
      </c>
      <c r="F919" s="56" t="str">
        <f>_xlfn.XLOOKUP(Tabla15[[#This Row],[cedula]],Tabla8[Numero Documento],Tabla8[Cargo])</f>
        <v>CONSERJE</v>
      </c>
      <c r="G919" s="56" t="str">
        <f>_xlfn.XLOOKUP(Tabla15[[#This Row],[cedula]],Tabla8[Numero Documento],Tabla8[Lugar de Funciones])</f>
        <v>CENTRO CULTURAL DE ELIAS PIÑA</v>
      </c>
      <c r="H919" s="107" t="s">
        <v>11</v>
      </c>
      <c r="I919" s="78">
        <f>_xlfn.XLOOKUP(Tabla15[[#This Row],[cedula]],TCARRERA[CEDULA],TCARRERA[CATEGORIA DEL SERVIDOR],0)</f>
        <v>0</v>
      </c>
      <c r="J9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6" t="str">
        <f>IF(ISTEXT(Tabla15[[#This Row],[CARRERA]]),Tabla15[[#This Row],[CARRERA]],Tabla15[[#This Row],[STATUS_01]])</f>
        <v>ESTATUTO SIMPLIFICADO</v>
      </c>
      <c r="L919" s="72">
        <v>10000</v>
      </c>
      <c r="M919" s="75">
        <v>0</v>
      </c>
      <c r="N919" s="72">
        <v>304</v>
      </c>
      <c r="O919" s="72">
        <v>287</v>
      </c>
      <c r="P919" s="33">
        <f>Tabla15[[#This Row],[sbruto]]-Tabla15[[#This Row],[ISR]]-Tabla15[[#This Row],[SFS]]-Tabla15[[#This Row],[AFP]]-Tabla15[[#This Row],[sneto]]</f>
        <v>325</v>
      </c>
      <c r="Q919" s="33">
        <v>9084</v>
      </c>
      <c r="R919" s="56" t="str">
        <f>_xlfn.XLOOKUP(Tabla15[[#This Row],[cedula]],Tabla8[Numero Documento],Tabla8[Gen])</f>
        <v>F</v>
      </c>
      <c r="S919" s="56" t="str">
        <f>_xlfn.XLOOKUP(Tabla15[[#This Row],[cedula]],Tabla8[Numero Documento],Tabla8[Lugar Funciones Codigo])</f>
        <v>01.83.02.00.07</v>
      </c>
      <c r="T919">
        <v>575</v>
      </c>
    </row>
    <row r="920" spans="1:20" hidden="1">
      <c r="A920" s="56" t="s">
        <v>2522</v>
      </c>
      <c r="B920" s="56" t="s">
        <v>2155</v>
      </c>
      <c r="C920" s="56" t="s">
        <v>2556</v>
      </c>
      <c r="D920" s="56" t="str">
        <f>Tabla15[[#This Row],[cedula]]&amp;Tabla15[[#This Row],[prog]]&amp;LEFT(Tabla15[[#This Row],[TIPO]],3)</f>
        <v>4022130175313FIJ</v>
      </c>
      <c r="E920" s="56" t="str">
        <f>_xlfn.XLOOKUP(Tabla15[[#This Row],[cedula]],Tabla8[Numero Documento],Tabla8[Empleado])</f>
        <v>HERMINIA LUGO PERDOMO</v>
      </c>
      <c r="F920" s="56" t="str">
        <f>_xlfn.XLOOKUP(Tabla15[[#This Row],[cedula]],Tabla8[Numero Documento],Tabla8[Cargo])</f>
        <v>SECRETARIA</v>
      </c>
      <c r="G920" s="56" t="str">
        <f>_xlfn.XLOOKUP(Tabla15[[#This Row],[cedula]],Tabla8[Numero Documento],Tabla8[Lugar de Funciones])</f>
        <v>CENTRO CULTURAL DE ELIAS PIÑA</v>
      </c>
      <c r="H920" s="107" t="s">
        <v>11</v>
      </c>
      <c r="I920" s="78">
        <f>_xlfn.XLOOKUP(Tabla15[[#This Row],[cedula]],TCARRERA[CEDULA],TCARRERA[CATEGORIA DEL SERVIDOR],0)</f>
        <v>0</v>
      </c>
      <c r="J9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0" s="56" t="str">
        <f>IF(ISTEXT(Tabla15[[#This Row],[CARRERA]]),Tabla15[[#This Row],[CARRERA]],Tabla15[[#This Row],[STATUS_01]])</f>
        <v>ESTATUTO SIMPLIFICADO</v>
      </c>
      <c r="L920" s="72">
        <v>10000</v>
      </c>
      <c r="M920" s="75">
        <v>0</v>
      </c>
      <c r="N920" s="72">
        <v>304</v>
      </c>
      <c r="O920" s="72">
        <v>287</v>
      </c>
      <c r="P920" s="33">
        <f>Tabla15[[#This Row],[sbruto]]-Tabla15[[#This Row],[ISR]]-Tabla15[[#This Row],[SFS]]-Tabla15[[#This Row],[AFP]]-Tabla15[[#This Row],[sneto]]</f>
        <v>325</v>
      </c>
      <c r="Q920" s="33">
        <v>9084</v>
      </c>
      <c r="R920" s="56" t="str">
        <f>_xlfn.XLOOKUP(Tabla15[[#This Row],[cedula]],Tabla8[Numero Documento],Tabla8[Gen])</f>
        <v>F</v>
      </c>
      <c r="S920" s="56" t="str">
        <f>_xlfn.XLOOKUP(Tabla15[[#This Row],[cedula]],Tabla8[Numero Documento],Tabla8[Lugar Funciones Codigo])</f>
        <v>01.83.02.00.07</v>
      </c>
      <c r="T920">
        <v>594</v>
      </c>
    </row>
    <row r="921" spans="1:20" hidden="1">
      <c r="A921" s="56" t="s">
        <v>2522</v>
      </c>
      <c r="B921" s="56" t="s">
        <v>2248</v>
      </c>
      <c r="C921" s="56" t="s">
        <v>2556</v>
      </c>
      <c r="D921" s="56" t="str">
        <f>Tabla15[[#This Row],[cedula]]&amp;Tabla15[[#This Row],[prog]]&amp;LEFT(Tabla15[[#This Row],[TIPO]],3)</f>
        <v>0160017769313FIJ</v>
      </c>
      <c r="E921" s="56" t="str">
        <f>_xlfn.XLOOKUP(Tabla15[[#This Row],[cedula]],Tabla8[Numero Documento],Tabla8[Empleado])</f>
        <v>WILBER ANTONIO MONTERO RAMIREZ</v>
      </c>
      <c r="F921" s="56" t="str">
        <f>_xlfn.XLOOKUP(Tabla15[[#This Row],[cedula]],Tabla8[Numero Documento],Tabla8[Cargo])</f>
        <v>ENCARGADO TECNICO</v>
      </c>
      <c r="G921" s="56" t="str">
        <f>_xlfn.XLOOKUP(Tabla15[[#This Row],[cedula]],Tabla8[Numero Documento],Tabla8[Lugar de Funciones])</f>
        <v>CENTRO CULTURAL DE ELIAS PIÑA</v>
      </c>
      <c r="H921" s="107" t="s">
        <v>11</v>
      </c>
      <c r="I921" s="78">
        <f>_xlfn.XLOOKUP(Tabla15[[#This Row],[cedula]],TCARRERA[CEDULA],TCARRERA[CATEGORIA DEL SERVIDOR],0)</f>
        <v>0</v>
      </c>
      <c r="J9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6" t="str">
        <f>IF(ISTEXT(Tabla15[[#This Row],[CARRERA]]),Tabla15[[#This Row],[CARRERA]],Tabla15[[#This Row],[STATUS_01]])</f>
        <v>FIJO</v>
      </c>
      <c r="L921" s="72">
        <v>10000</v>
      </c>
      <c r="M921" s="76">
        <v>0</v>
      </c>
      <c r="N921" s="72">
        <v>304</v>
      </c>
      <c r="O921" s="72">
        <v>287</v>
      </c>
      <c r="P921" s="33">
        <f>Tabla15[[#This Row],[sbruto]]-Tabla15[[#This Row],[ISR]]-Tabla15[[#This Row],[SFS]]-Tabla15[[#This Row],[AFP]]-Tabla15[[#This Row],[sneto]]</f>
        <v>25</v>
      </c>
      <c r="Q921" s="33">
        <v>9384</v>
      </c>
      <c r="R921" s="56" t="str">
        <f>_xlfn.XLOOKUP(Tabla15[[#This Row],[cedula]],Tabla8[Numero Documento],Tabla8[Gen])</f>
        <v>M</v>
      </c>
      <c r="S921" s="56" t="str">
        <f>_xlfn.XLOOKUP(Tabla15[[#This Row],[cedula]],Tabla8[Numero Documento],Tabla8[Lugar Funciones Codigo])</f>
        <v>01.83.02.00.07</v>
      </c>
      <c r="T921">
        <v>743</v>
      </c>
    </row>
    <row r="922" spans="1:20" hidden="1">
      <c r="A922" s="56" t="s">
        <v>2522</v>
      </c>
      <c r="B922" s="56" t="s">
        <v>1998</v>
      </c>
      <c r="C922" s="56" t="s">
        <v>2552</v>
      </c>
      <c r="D922" s="56" t="str">
        <f>Tabla15[[#This Row],[cedula]]&amp;Tabla15[[#This Row],[prog]]&amp;LEFT(Tabla15[[#This Row],[TIPO]],3)</f>
        <v>0010171561301FIJ</v>
      </c>
      <c r="E922" s="56" t="str">
        <f>_xlfn.XLOOKUP(Tabla15[[#This Row],[cedula]],Tabla8[Numero Documento],Tabla8[Empleado])</f>
        <v>YAMAL NASSER MICHELEN STEFAN</v>
      </c>
      <c r="F922" s="56" t="str">
        <f>_xlfn.XLOOKUP(Tabla15[[#This Row],[cedula]],Tabla8[Numero Documento],Tabla8[Cargo])</f>
        <v>VICEMINISTRO (A)</v>
      </c>
      <c r="G922" s="56" t="str">
        <f>_xlfn.XLOOKUP(Tabla15[[#This Row],[cedula]],Tabla8[Numero Documento],Tabla8[Lugar de Funciones])</f>
        <v>VICEMINISTERIO DE PATRIMONIO CULTURAL</v>
      </c>
      <c r="H922" s="107" t="s">
        <v>11</v>
      </c>
      <c r="I922" s="78">
        <f>_xlfn.XLOOKUP(Tabla15[[#This Row],[cedula]],TCARRERA[CEDULA],TCARRERA[CATEGORIA DEL SERVIDOR],0)</f>
        <v>0</v>
      </c>
      <c r="J922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22" s="56" t="str">
        <f>IF(ISTEXT(Tabla15[[#This Row],[CARRERA]]),Tabla15[[#This Row],[CARRERA]],Tabla15[[#This Row],[STATUS_01]])</f>
        <v>DE LIBRE NOMBRAMIENTO Y REMOCION</v>
      </c>
      <c r="L922" s="72">
        <v>220000</v>
      </c>
      <c r="M922" s="73">
        <v>40583.019999999997</v>
      </c>
      <c r="N922" s="72">
        <v>5685.41</v>
      </c>
      <c r="O922" s="72">
        <v>6314</v>
      </c>
      <c r="P922" s="33">
        <f>Tabla15[[#This Row],[sbruto]]-Tabla15[[#This Row],[ISR]]-Tabla15[[#This Row],[SFS]]-Tabla15[[#This Row],[AFP]]-Tabla15[[#This Row],[sneto]]</f>
        <v>4025</v>
      </c>
      <c r="Q922" s="33">
        <v>163392.57</v>
      </c>
      <c r="R922" s="56" t="str">
        <f>_xlfn.XLOOKUP(Tabla15[[#This Row],[cedula]],Tabla8[Numero Documento],Tabla8[Gen])</f>
        <v>M</v>
      </c>
      <c r="S922" s="56" t="str">
        <f>_xlfn.XLOOKUP(Tabla15[[#This Row],[cedula]],Tabla8[Numero Documento],Tabla8[Lugar Funciones Codigo])</f>
        <v>01.83.03</v>
      </c>
      <c r="T922">
        <v>369</v>
      </c>
    </row>
    <row r="923" spans="1:20" hidden="1">
      <c r="A923" s="56" t="s">
        <v>2522</v>
      </c>
      <c r="B923" s="56" t="s">
        <v>1913</v>
      </c>
      <c r="C923" s="56" t="s">
        <v>2552</v>
      </c>
      <c r="D923" s="56" t="str">
        <f>Tabla15[[#This Row],[cedula]]&amp;Tabla15[[#This Row],[prog]]&amp;LEFT(Tabla15[[#This Row],[TIPO]],3)</f>
        <v>0010124380601FIJ</v>
      </c>
      <c r="E923" s="56" t="str">
        <f>_xlfn.XLOOKUP(Tabla15[[#This Row],[cedula]],Tabla8[Numero Documento],Tabla8[Empleado])</f>
        <v>MARTHA ALFONSINA DE LA ESP. ROQUEL AQUINO</v>
      </c>
      <c r="F923" s="56" t="str">
        <f>_xlfn.XLOOKUP(Tabla15[[#This Row],[cedula]],Tabla8[Numero Documento],Tabla8[Cargo])</f>
        <v>DIR. DE PATRIMONIO SUB-ACUATIC</v>
      </c>
      <c r="G923" s="56" t="str">
        <f>_xlfn.XLOOKUP(Tabla15[[#This Row],[cedula]],Tabla8[Numero Documento],Tabla8[Lugar de Funciones])</f>
        <v>VICEMINISTERIO DE PATRIMONIO CULTURAL</v>
      </c>
      <c r="H923" s="107" t="s">
        <v>11</v>
      </c>
      <c r="I923" s="78">
        <f>_xlfn.XLOOKUP(Tabla15[[#This Row],[cedula]],TCARRERA[CEDULA],TCARRERA[CATEGORIA DEL SERVIDOR],0)</f>
        <v>0</v>
      </c>
      <c r="J9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6" t="str">
        <f>IF(ISTEXT(Tabla15[[#This Row],[CARRERA]]),Tabla15[[#This Row],[CARRERA]],Tabla15[[#This Row],[STATUS_01]])</f>
        <v>FIJO</v>
      </c>
      <c r="L923" s="72">
        <v>150000</v>
      </c>
      <c r="M923" s="75">
        <v>23866.62</v>
      </c>
      <c r="N923" s="72">
        <v>4560</v>
      </c>
      <c r="O923" s="72">
        <v>4305</v>
      </c>
      <c r="P923" s="33">
        <f>Tabla15[[#This Row],[sbruto]]-Tabla15[[#This Row],[ISR]]-Tabla15[[#This Row],[SFS]]-Tabla15[[#This Row],[AFP]]-Tabla15[[#This Row],[sneto]]</f>
        <v>15121</v>
      </c>
      <c r="Q923" s="33">
        <v>102147.38</v>
      </c>
      <c r="R923" s="56" t="str">
        <f>_xlfn.XLOOKUP(Tabla15[[#This Row],[cedula]],Tabla8[Numero Documento],Tabla8[Gen])</f>
        <v>F</v>
      </c>
      <c r="S923" s="56" t="str">
        <f>_xlfn.XLOOKUP(Tabla15[[#This Row],[cedula]],Tabla8[Numero Documento],Tabla8[Lugar Funciones Codigo])</f>
        <v>01.83.03</v>
      </c>
      <c r="T923">
        <v>251</v>
      </c>
    </row>
    <row r="924" spans="1:20" hidden="1">
      <c r="A924" s="56" t="s">
        <v>2522</v>
      </c>
      <c r="B924" s="56" t="s">
        <v>1155</v>
      </c>
      <c r="C924" s="56" t="s">
        <v>2552</v>
      </c>
      <c r="D924" s="56" t="str">
        <f>Tabla15[[#This Row],[cedula]]&amp;Tabla15[[#This Row],[prog]]&amp;LEFT(Tabla15[[#This Row],[TIPO]],3)</f>
        <v>0010149784001FIJ</v>
      </c>
      <c r="E924" s="56" t="str">
        <f>_xlfn.XLOOKUP(Tabla15[[#This Row],[cedula]],Tabla8[Numero Documento],Tabla8[Empleado])</f>
        <v>NERVA ELIANA FONDEUR GOMEZ</v>
      </c>
      <c r="F924" s="56" t="str">
        <f>_xlfn.XLOOKUP(Tabla15[[#This Row],[cedula]],Tabla8[Numero Documento],Tabla8[Cargo])</f>
        <v>DIRECTORA DE PROY.COOP.CULT.</v>
      </c>
      <c r="G924" s="56" t="str">
        <f>_xlfn.XLOOKUP(Tabla15[[#This Row],[cedula]],Tabla8[Numero Documento],Tabla8[Lugar de Funciones])</f>
        <v>VICEMINISTERIO DE PATRIMONIO CULTURAL</v>
      </c>
      <c r="H924" s="107" t="s">
        <v>11</v>
      </c>
      <c r="I924" s="78" t="str">
        <f>_xlfn.XLOOKUP(Tabla15[[#This Row],[cedula]],TCARRERA[CEDULA],TCARRERA[CATEGORIA DEL SERVIDOR],0)</f>
        <v>CARRERA ADMINISTRATIVA</v>
      </c>
      <c r="J9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56" t="str">
        <f>IF(ISTEXT(Tabla15[[#This Row],[CARRERA]]),Tabla15[[#This Row],[CARRERA]],Tabla15[[#This Row],[STATUS_01]])</f>
        <v>CARRERA ADMINISTRATIVA</v>
      </c>
      <c r="L924" s="72">
        <v>150000</v>
      </c>
      <c r="M924" s="76">
        <v>23866.62</v>
      </c>
      <c r="N924" s="72">
        <v>4560</v>
      </c>
      <c r="O924" s="72">
        <v>4305</v>
      </c>
      <c r="P924" s="33">
        <f>Tabla15[[#This Row],[sbruto]]-Tabla15[[#This Row],[ISR]]-Tabla15[[#This Row],[SFS]]-Tabla15[[#This Row],[AFP]]-Tabla15[[#This Row],[sneto]]</f>
        <v>75</v>
      </c>
      <c r="Q924" s="33">
        <v>117193.38</v>
      </c>
      <c r="R924" s="56" t="str">
        <f>_xlfn.XLOOKUP(Tabla15[[#This Row],[cedula]],Tabla8[Numero Documento],Tabla8[Gen])</f>
        <v>F</v>
      </c>
      <c r="S924" s="56" t="str">
        <f>_xlfn.XLOOKUP(Tabla15[[#This Row],[cedula]],Tabla8[Numero Documento],Tabla8[Lugar Funciones Codigo])</f>
        <v>01.83.03</v>
      </c>
      <c r="T924">
        <v>276</v>
      </c>
    </row>
    <row r="925" spans="1:20" hidden="1">
      <c r="A925" s="56" t="s">
        <v>2522</v>
      </c>
      <c r="B925" s="56" t="s">
        <v>1777</v>
      </c>
      <c r="C925" s="56" t="s">
        <v>2552</v>
      </c>
      <c r="D925" s="56" t="str">
        <f>Tabla15[[#This Row],[cedula]]&amp;Tabla15[[#This Row],[prog]]&amp;LEFT(Tabla15[[#This Row],[TIPO]],3)</f>
        <v>0010172001901FIJ</v>
      </c>
      <c r="E925" s="56" t="str">
        <f>_xlfn.XLOOKUP(Tabla15[[#This Row],[cedula]],Tabla8[Numero Documento],Tabla8[Empleado])</f>
        <v>AUGUSTO ANTONIO FERIA PEÑA</v>
      </c>
      <c r="F925" s="56" t="str">
        <f>_xlfn.XLOOKUP(Tabla15[[#This Row],[cedula]],Tabla8[Numero Documento],Tabla8[Cargo])</f>
        <v>DIRECTOR (A)</v>
      </c>
      <c r="G925" s="56" t="str">
        <f>_xlfn.XLOOKUP(Tabla15[[#This Row],[cedula]],Tabla8[Numero Documento],Tabla8[Lugar de Funciones])</f>
        <v>VICEMINISTERIO DE PATRIMONIO CULTURAL</v>
      </c>
      <c r="H925" s="107" t="s">
        <v>11</v>
      </c>
      <c r="I925" s="78">
        <f>_xlfn.XLOOKUP(Tabla15[[#This Row],[cedula]],TCARRERA[CEDULA],TCARRERA[CATEGORIA DEL SERVIDOR],0)</f>
        <v>0</v>
      </c>
      <c r="J9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5" s="56" t="str">
        <f>IF(ISTEXT(Tabla15[[#This Row],[CARRERA]]),Tabla15[[#This Row],[CARRERA]],Tabla15[[#This Row],[STATUS_01]])</f>
        <v>FIJO</v>
      </c>
      <c r="L925" s="72">
        <v>130000</v>
      </c>
      <c r="M925" s="76">
        <v>19162.12</v>
      </c>
      <c r="N925" s="72">
        <v>3952</v>
      </c>
      <c r="O925" s="72">
        <v>3731</v>
      </c>
      <c r="P925" s="33">
        <f>Tabla15[[#This Row],[sbruto]]-Tabla15[[#This Row],[ISR]]-Tabla15[[#This Row],[SFS]]-Tabla15[[#This Row],[AFP]]-Tabla15[[#This Row],[sneto]]</f>
        <v>15293.12000000001</v>
      </c>
      <c r="Q925" s="33">
        <v>87861.759999999995</v>
      </c>
      <c r="R925" s="56" t="str">
        <f>_xlfn.XLOOKUP(Tabla15[[#This Row],[cedula]],Tabla8[Numero Documento],Tabla8[Gen])</f>
        <v>M</v>
      </c>
      <c r="S925" s="56" t="str">
        <f>_xlfn.XLOOKUP(Tabla15[[#This Row],[cedula]],Tabla8[Numero Documento],Tabla8[Lugar Funciones Codigo])</f>
        <v>01.83.03</v>
      </c>
      <c r="T925">
        <v>38</v>
      </c>
    </row>
    <row r="926" spans="1:20" hidden="1">
      <c r="A926" s="56" t="s">
        <v>2522</v>
      </c>
      <c r="B926" s="56" t="s">
        <v>1927</v>
      </c>
      <c r="C926" s="56" t="s">
        <v>2552</v>
      </c>
      <c r="D926" s="56" t="str">
        <f>Tabla15[[#This Row],[cedula]]&amp;Tabla15[[#This Row],[prog]]&amp;LEFT(Tabla15[[#This Row],[TIPO]],3)</f>
        <v>0010089186001FIJ</v>
      </c>
      <c r="E926" s="56" t="str">
        <f>_xlfn.XLOOKUP(Tabla15[[#This Row],[cedula]],Tabla8[Numero Documento],Tabla8[Empleado])</f>
        <v>NORA ELMINDA MARIA PEREZ ORNES</v>
      </c>
      <c r="F926" s="56" t="str">
        <f>_xlfn.XLOOKUP(Tabla15[[#This Row],[cedula]],Tabla8[Numero Documento],Tabla8[Cargo])</f>
        <v>DIRECTOR CENTRO NAC. C. REST.</v>
      </c>
      <c r="G926" s="56" t="str">
        <f>_xlfn.XLOOKUP(Tabla15[[#This Row],[cedula]],Tabla8[Numero Documento],Tabla8[Lugar de Funciones])</f>
        <v>VICEMINISTERIO DE PATRIMONIO CULTURAL</v>
      </c>
      <c r="H926" s="107" t="s">
        <v>11</v>
      </c>
      <c r="I926" s="78">
        <f>_xlfn.XLOOKUP(Tabla15[[#This Row],[cedula]],TCARRERA[CEDULA],TCARRERA[CATEGORIA DEL SERVIDOR],0)</f>
        <v>0</v>
      </c>
      <c r="J9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6" t="str">
        <f>IF(ISTEXT(Tabla15[[#This Row],[CARRERA]]),Tabla15[[#This Row],[CARRERA]],Tabla15[[#This Row],[STATUS_01]])</f>
        <v>FIJO</v>
      </c>
      <c r="L926" s="72">
        <v>100000</v>
      </c>
      <c r="M926" s="76">
        <v>11711.01</v>
      </c>
      <c r="N926" s="72">
        <v>3040</v>
      </c>
      <c r="O926" s="72">
        <v>2870</v>
      </c>
      <c r="P926" s="33">
        <f>Tabla15[[#This Row],[sbruto]]-Tabla15[[#This Row],[ISR]]-Tabla15[[#This Row],[SFS]]-Tabla15[[#This Row],[AFP]]-Tabla15[[#This Row],[sneto]]</f>
        <v>1702.4500000000116</v>
      </c>
      <c r="Q926" s="33">
        <v>80676.539999999994</v>
      </c>
      <c r="R926" s="56" t="str">
        <f>_xlfn.XLOOKUP(Tabla15[[#This Row],[cedula]],Tabla8[Numero Documento],Tabla8[Gen])</f>
        <v>F</v>
      </c>
      <c r="S926" s="56" t="str">
        <f>_xlfn.XLOOKUP(Tabla15[[#This Row],[cedula]],Tabla8[Numero Documento],Tabla8[Lugar Funciones Codigo])</f>
        <v>01.83.03</v>
      </c>
      <c r="T926">
        <v>279</v>
      </c>
    </row>
    <row r="927" spans="1:20" hidden="1">
      <c r="A927" s="56" t="s">
        <v>2522</v>
      </c>
      <c r="B927" s="56" t="s">
        <v>1109</v>
      </c>
      <c r="C927" s="56" t="s">
        <v>2552</v>
      </c>
      <c r="D927" s="56" t="str">
        <f>Tabla15[[#This Row],[cedula]]&amp;Tabla15[[#This Row],[prog]]&amp;LEFT(Tabla15[[#This Row],[TIPO]],3)</f>
        <v>0010129229001FIJ</v>
      </c>
      <c r="E927" s="56" t="str">
        <f>_xlfn.XLOOKUP(Tabla15[[#This Row],[cedula]],Tabla8[Numero Documento],Tabla8[Empleado])</f>
        <v>DIGNORA ANNERY HERRERA MATEO</v>
      </c>
      <c r="F927" s="56" t="str">
        <f>_xlfn.XLOOKUP(Tabla15[[#This Row],[cedula]],Tabla8[Numero Documento],Tabla8[Cargo])</f>
        <v>COORDINADOR (A) DE PLANIFICACION</v>
      </c>
      <c r="G927" s="56" t="str">
        <f>_xlfn.XLOOKUP(Tabla15[[#This Row],[cedula]],Tabla8[Numero Documento],Tabla8[Lugar de Funciones])</f>
        <v>VICEMINISTERIO DE PATRIMONIO CULTURAL</v>
      </c>
      <c r="H927" s="107" t="s">
        <v>11</v>
      </c>
      <c r="I927" s="78" t="str">
        <f>_xlfn.XLOOKUP(Tabla15[[#This Row],[cedula]],TCARRERA[CEDULA],TCARRERA[CATEGORIA DEL SERVIDOR],0)</f>
        <v>CARRERA ADMINISTRATIVA</v>
      </c>
      <c r="J9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6" t="str">
        <f>IF(ISTEXT(Tabla15[[#This Row],[CARRERA]]),Tabla15[[#This Row],[CARRERA]],Tabla15[[#This Row],[STATUS_01]])</f>
        <v>CARRERA ADMINISTRATIVA</v>
      </c>
      <c r="L927" s="72">
        <v>65000</v>
      </c>
      <c r="M927" s="76">
        <v>4427.58</v>
      </c>
      <c r="N927" s="72">
        <v>1976</v>
      </c>
      <c r="O927" s="72">
        <v>1865.5</v>
      </c>
      <c r="P927" s="33">
        <f>Tabla15[[#This Row],[sbruto]]-Tabla15[[#This Row],[ISR]]-Tabla15[[#This Row],[SFS]]-Tabla15[[#This Row],[AFP]]-Tabla15[[#This Row],[sneto]]</f>
        <v>20683.79</v>
      </c>
      <c r="Q927" s="33">
        <v>36047.129999999997</v>
      </c>
      <c r="R927" s="56" t="str">
        <f>_xlfn.XLOOKUP(Tabla15[[#This Row],[cedula]],Tabla8[Numero Documento],Tabla8[Gen])</f>
        <v>F</v>
      </c>
      <c r="S927" s="56" t="str">
        <f>_xlfn.XLOOKUP(Tabla15[[#This Row],[cedula]],Tabla8[Numero Documento],Tabla8[Lugar Funciones Codigo])</f>
        <v>01.83.03</v>
      </c>
      <c r="T927">
        <v>78</v>
      </c>
    </row>
    <row r="928" spans="1:20" hidden="1">
      <c r="A928" s="56" t="s">
        <v>2522</v>
      </c>
      <c r="B928" s="56" t="s">
        <v>1960</v>
      </c>
      <c r="C928" s="56" t="s">
        <v>2552</v>
      </c>
      <c r="D928" s="56" t="str">
        <f>Tabla15[[#This Row],[cedula]]&amp;Tabla15[[#This Row],[prog]]&amp;LEFT(Tabla15[[#This Row],[TIPO]],3)</f>
        <v>0011151771001FIJ</v>
      </c>
      <c r="E928" s="56" t="str">
        <f>_xlfn.XLOOKUP(Tabla15[[#This Row],[cedula]],Tabla8[Numero Documento],Tabla8[Empleado])</f>
        <v>RAYSA ELIZABETH BAEZ VENTURA</v>
      </c>
      <c r="F928" s="56" t="str">
        <f>_xlfn.XLOOKUP(Tabla15[[#This Row],[cedula]],Tabla8[Numero Documento],Tabla8[Cargo])</f>
        <v>COORD. DE RECURSOS HUMANOS</v>
      </c>
      <c r="G928" s="56" t="str">
        <f>_xlfn.XLOOKUP(Tabla15[[#This Row],[cedula]],Tabla8[Numero Documento],Tabla8[Lugar de Funciones])</f>
        <v>VICEMINISTERIO DE PATRIMONIO CULTURAL</v>
      </c>
      <c r="H928" s="107" t="s">
        <v>11</v>
      </c>
      <c r="I928" s="78">
        <f>_xlfn.XLOOKUP(Tabla15[[#This Row],[cedula]],TCARRERA[CEDULA],TCARRERA[CATEGORIA DEL SERVIDOR],0)</f>
        <v>0</v>
      </c>
      <c r="J9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8" s="56" t="str">
        <f>IF(ISTEXT(Tabla15[[#This Row],[CARRERA]]),Tabla15[[#This Row],[CARRERA]],Tabla15[[#This Row],[STATUS_01]])</f>
        <v>FIJO</v>
      </c>
      <c r="L928" s="72">
        <v>65000</v>
      </c>
      <c r="M928" s="76">
        <v>4427.58</v>
      </c>
      <c r="N928" s="72">
        <v>1976</v>
      </c>
      <c r="O928" s="72">
        <v>1865.5</v>
      </c>
      <c r="P928" s="33">
        <f>Tabla15[[#This Row],[sbruto]]-Tabla15[[#This Row],[ISR]]-Tabla15[[#This Row],[SFS]]-Tabla15[[#This Row],[AFP]]-Tabla15[[#This Row],[sneto]]</f>
        <v>25</v>
      </c>
      <c r="Q928" s="33">
        <v>56705.919999999998</v>
      </c>
      <c r="R928" s="56" t="str">
        <f>_xlfn.XLOOKUP(Tabla15[[#This Row],[cedula]],Tabla8[Numero Documento],Tabla8[Gen])</f>
        <v>F</v>
      </c>
      <c r="S928" s="56" t="str">
        <f>_xlfn.XLOOKUP(Tabla15[[#This Row],[cedula]],Tabla8[Numero Documento],Tabla8[Lugar Funciones Codigo])</f>
        <v>01.83.03</v>
      </c>
      <c r="T928">
        <v>318</v>
      </c>
    </row>
    <row r="929" spans="1:20" hidden="1">
      <c r="A929" s="56" t="s">
        <v>2522</v>
      </c>
      <c r="B929" s="56" t="s">
        <v>1842</v>
      </c>
      <c r="C929" s="56" t="s">
        <v>2552</v>
      </c>
      <c r="D929" s="56" t="str">
        <f>Tabla15[[#This Row],[cedula]]&amp;Tabla15[[#This Row],[prog]]&amp;LEFT(Tabla15[[#This Row],[TIPO]],3)</f>
        <v>0010049746001FIJ</v>
      </c>
      <c r="E929" s="56" t="str">
        <f>_xlfn.XLOOKUP(Tabla15[[#This Row],[cedula]],Tabla8[Numero Documento],Tabla8[Empleado])</f>
        <v>GLEDIS MERCEDES FERNANDEZ DE LEON</v>
      </c>
      <c r="F929" s="56" t="str">
        <f>_xlfn.XLOOKUP(Tabla15[[#This Row],[cedula]],Tabla8[Numero Documento],Tabla8[Cargo])</f>
        <v>ENCARGADO TECNICO</v>
      </c>
      <c r="G929" s="56" t="str">
        <f>_xlfn.XLOOKUP(Tabla15[[#This Row],[cedula]],Tabla8[Numero Documento],Tabla8[Lugar de Funciones])</f>
        <v>VICEMINISTERIO DE PATRIMONIO CULTURAL</v>
      </c>
      <c r="H929" s="107" t="s">
        <v>11</v>
      </c>
      <c r="I929" s="78">
        <f>_xlfn.XLOOKUP(Tabla15[[#This Row],[cedula]],TCARRERA[CEDULA],TCARRERA[CATEGORIA DEL SERVIDOR],0)</f>
        <v>0</v>
      </c>
      <c r="J9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6" t="str">
        <f>IF(ISTEXT(Tabla15[[#This Row],[CARRERA]]),Tabla15[[#This Row],[CARRERA]],Tabla15[[#This Row],[STATUS_01]])</f>
        <v>FIJO</v>
      </c>
      <c r="L929" s="72">
        <v>60000</v>
      </c>
      <c r="M929" s="76">
        <v>3486.68</v>
      </c>
      <c r="N929" s="72">
        <v>1824</v>
      </c>
      <c r="O929" s="72">
        <v>1722</v>
      </c>
      <c r="P929" s="33">
        <f>Tabla15[[#This Row],[sbruto]]-Tabla15[[#This Row],[ISR]]-Tabla15[[#This Row],[SFS]]-Tabla15[[#This Row],[AFP]]-Tabla15[[#This Row],[sneto]]</f>
        <v>6471</v>
      </c>
      <c r="Q929" s="33">
        <v>46496.32</v>
      </c>
      <c r="R929" s="56" t="str">
        <f>_xlfn.XLOOKUP(Tabla15[[#This Row],[cedula]],Tabla8[Numero Documento],Tabla8[Gen])</f>
        <v>F</v>
      </c>
      <c r="S929" s="56" t="str">
        <f>_xlfn.XLOOKUP(Tabla15[[#This Row],[cedula]],Tabla8[Numero Documento],Tabla8[Lugar Funciones Codigo])</f>
        <v>01.83.03</v>
      </c>
      <c r="T929">
        <v>136</v>
      </c>
    </row>
    <row r="930" spans="1:20" hidden="1">
      <c r="A930" s="56" t="s">
        <v>2522</v>
      </c>
      <c r="B930" s="56" t="s">
        <v>2527</v>
      </c>
      <c r="C930" s="56" t="s">
        <v>2552</v>
      </c>
      <c r="D930" s="56" t="str">
        <f>Tabla15[[#This Row],[cedula]]&amp;Tabla15[[#This Row],[prog]]&amp;LEFT(Tabla15[[#This Row],[TIPO]],3)</f>
        <v>0010317973501FIJ</v>
      </c>
      <c r="E930" s="56" t="str">
        <f>_xlfn.XLOOKUP(Tabla15[[#This Row],[cedula]],Tabla8[Numero Documento],Tabla8[Empleado])</f>
        <v>INGRID SABRINA LALONDRIZ RODRIGUEZ</v>
      </c>
      <c r="F930" s="56" t="str">
        <f>_xlfn.XLOOKUP(Tabla15[[#This Row],[cedula]],Tabla8[Numero Documento],Tabla8[Cargo])</f>
        <v>ASISTENTE</v>
      </c>
      <c r="G930" s="56" t="str">
        <f>_xlfn.XLOOKUP(Tabla15[[#This Row],[cedula]],Tabla8[Numero Documento],Tabla8[Lugar de Funciones])</f>
        <v>VICEMINISTERIO DE PATRIMONIO CULTURAL</v>
      </c>
      <c r="H930" s="107" t="s">
        <v>11</v>
      </c>
      <c r="I930" s="78">
        <f>_xlfn.XLOOKUP(Tabla15[[#This Row],[cedula]],TCARRERA[CEDULA],TCARRERA[CATEGORIA DEL SERVIDOR],0)</f>
        <v>0</v>
      </c>
      <c r="J9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6" t="str">
        <f>IF(ISTEXT(Tabla15[[#This Row],[CARRERA]]),Tabla15[[#This Row],[CARRERA]],Tabla15[[#This Row],[STATUS_01]])</f>
        <v>FIJO</v>
      </c>
      <c r="L930" s="72">
        <v>60000</v>
      </c>
      <c r="M930" s="73">
        <v>3486.68</v>
      </c>
      <c r="N930" s="72">
        <v>1824</v>
      </c>
      <c r="O930" s="72">
        <v>1722</v>
      </c>
      <c r="P930" s="33">
        <f>Tabla15[[#This Row],[sbruto]]-Tabla15[[#This Row],[ISR]]-Tabla15[[#This Row],[SFS]]-Tabla15[[#This Row],[AFP]]-Tabla15[[#This Row],[sneto]]</f>
        <v>2571</v>
      </c>
      <c r="Q930" s="33">
        <v>50396.32</v>
      </c>
      <c r="R930" s="56" t="str">
        <f>_xlfn.XLOOKUP(Tabla15[[#This Row],[cedula]],Tabla8[Numero Documento],Tabla8[Gen])</f>
        <v>F</v>
      </c>
      <c r="S930" s="56" t="str">
        <f>_xlfn.XLOOKUP(Tabla15[[#This Row],[cedula]],Tabla8[Numero Documento],Tabla8[Lugar Funciones Codigo])</f>
        <v>01.83.03</v>
      </c>
      <c r="T930">
        <v>147</v>
      </c>
    </row>
    <row r="931" spans="1:20" hidden="1">
      <c r="A931" s="56" t="s">
        <v>2521</v>
      </c>
      <c r="B931" s="56" t="s">
        <v>3052</v>
      </c>
      <c r="C931" s="56" t="s">
        <v>2552</v>
      </c>
      <c r="D931" s="56" t="str">
        <f>Tabla15[[#This Row],[cedula]]&amp;Tabla15[[#This Row],[prog]]&amp;LEFT(Tabla15[[#This Row],[TIPO]],3)</f>
        <v>0500006377501TEM</v>
      </c>
      <c r="E931" s="56" t="str">
        <f>_xlfn.XLOOKUP(Tabla15[[#This Row],[cedula]],Tabla8[Numero Documento],Tabla8[Empleado])</f>
        <v>ROSA ELBA PAEZ</v>
      </c>
      <c r="F931" s="56" t="str">
        <f>_xlfn.XLOOKUP(Tabla15[[#This Row],[cedula]],Tabla8[Numero Documento],Tabla8[Cargo])</f>
        <v>COORD. OPERATIVO</v>
      </c>
      <c r="G931" s="56" t="str">
        <f>_xlfn.XLOOKUP(Tabla15[[#This Row],[cedula]],Tabla8[Numero Documento],Tabla8[Lugar de Funciones])</f>
        <v>VICEMINISTERIO DE PATRIMONIO CULTURAL</v>
      </c>
      <c r="H931" s="107" t="s">
        <v>2743</v>
      </c>
      <c r="I931" s="78">
        <f>_xlfn.XLOOKUP(Tabla15[[#This Row],[cedula]],TCARRERA[CEDULA],TCARRERA[CATEGORIA DEL SERVIDOR],0)</f>
        <v>0</v>
      </c>
      <c r="J93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1" s="56" t="str">
        <f>IF(ISTEXT(Tabla15[[#This Row],[CARRERA]]),Tabla15[[#This Row],[CARRERA]],Tabla15[[#This Row],[STATUS_01]])</f>
        <v>TEMPORALES</v>
      </c>
      <c r="L931" s="72">
        <v>60000</v>
      </c>
      <c r="M931" s="76">
        <v>3486.68</v>
      </c>
      <c r="N931" s="75">
        <v>1824</v>
      </c>
      <c r="O931" s="75">
        <v>1722</v>
      </c>
      <c r="P931" s="33">
        <f>Tabla15[[#This Row],[sbruto]]-Tabla15[[#This Row],[ISR]]-Tabla15[[#This Row],[SFS]]-Tabla15[[#This Row],[AFP]]-Tabla15[[#This Row],[sneto]]</f>
        <v>25</v>
      </c>
      <c r="Q931" s="33">
        <v>52942.32</v>
      </c>
      <c r="R931" s="56" t="str">
        <f>_xlfn.XLOOKUP(Tabla15[[#This Row],[cedula]],Tabla8[Numero Documento],Tabla8[Gen])</f>
        <v>F</v>
      </c>
      <c r="S931" s="56" t="str">
        <f>_xlfn.XLOOKUP(Tabla15[[#This Row],[cedula]],Tabla8[Numero Documento],Tabla8[Lugar Funciones Codigo])</f>
        <v>01.83.03</v>
      </c>
      <c r="T931">
        <v>992</v>
      </c>
    </row>
    <row r="932" spans="1:20" hidden="1">
      <c r="A932" s="56" t="s">
        <v>2522</v>
      </c>
      <c r="B932" s="56" t="s">
        <v>1126</v>
      </c>
      <c r="C932" s="56" t="s">
        <v>2552</v>
      </c>
      <c r="D932" s="56" t="str">
        <f>Tabla15[[#This Row],[cedula]]&amp;Tabla15[[#This Row],[prog]]&amp;LEFT(Tabla15[[#This Row],[TIPO]],3)</f>
        <v>0010135736601FIJ</v>
      </c>
      <c r="E932" s="56" t="str">
        <f>_xlfn.XLOOKUP(Tabla15[[#This Row],[cedula]],Tabla8[Numero Documento],Tabla8[Empleado])</f>
        <v>JUANA DEL CARMEN SANTANA</v>
      </c>
      <c r="F932" s="56" t="str">
        <f>_xlfn.XLOOKUP(Tabla15[[#This Row],[cedula]],Tabla8[Numero Documento],Tabla8[Cargo])</f>
        <v>ENC. DIVISION DE RESTAURO</v>
      </c>
      <c r="G932" s="56" t="str">
        <f>_xlfn.XLOOKUP(Tabla15[[#This Row],[cedula]],Tabla8[Numero Documento],Tabla8[Lugar de Funciones])</f>
        <v>VICEMINISTERIO DE PATRIMONIO CULTURAL</v>
      </c>
      <c r="H932" s="107" t="s">
        <v>11</v>
      </c>
      <c r="I932" s="78" t="str">
        <f>_xlfn.XLOOKUP(Tabla15[[#This Row],[cedula]],TCARRERA[CEDULA],TCARRERA[CATEGORIA DEL SERVIDOR],0)</f>
        <v>CARRERA ADMINISTRATIVA</v>
      </c>
      <c r="J9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6" t="str">
        <f>IF(ISTEXT(Tabla15[[#This Row],[CARRERA]]),Tabla15[[#This Row],[CARRERA]],Tabla15[[#This Row],[STATUS_01]])</f>
        <v>CARRERA ADMINISTRATIVA</v>
      </c>
      <c r="L932" s="72">
        <v>55000</v>
      </c>
      <c r="M932" s="76">
        <v>2559.6799999999998</v>
      </c>
      <c r="N932" s="72">
        <v>1672</v>
      </c>
      <c r="O932" s="72">
        <v>1578.5</v>
      </c>
      <c r="P932" s="33">
        <f>Tabla15[[#This Row],[sbruto]]-Tabla15[[#This Row],[ISR]]-Tabla15[[#This Row],[SFS]]-Tabla15[[#This Row],[AFP]]-Tabla15[[#This Row],[sneto]]</f>
        <v>14121</v>
      </c>
      <c r="Q932" s="33">
        <v>35068.82</v>
      </c>
      <c r="R932" s="56" t="str">
        <f>_xlfn.XLOOKUP(Tabla15[[#This Row],[cedula]],Tabla8[Numero Documento],Tabla8[Gen])</f>
        <v>F</v>
      </c>
      <c r="S932" s="56" t="str">
        <f>_xlfn.XLOOKUP(Tabla15[[#This Row],[cedula]],Tabla8[Numero Documento],Tabla8[Lugar Funciones Codigo])</f>
        <v>01.83.03</v>
      </c>
      <c r="T932">
        <v>186</v>
      </c>
    </row>
    <row r="933" spans="1:20" hidden="1">
      <c r="A933" s="56" t="s">
        <v>2522</v>
      </c>
      <c r="B933" s="56" t="s">
        <v>1174</v>
      </c>
      <c r="C933" s="56" t="s">
        <v>2552</v>
      </c>
      <c r="D933" s="56" t="str">
        <f>Tabla15[[#This Row],[cedula]]&amp;Tabla15[[#This Row],[prog]]&amp;LEFT(Tabla15[[#This Row],[TIPO]],3)</f>
        <v>0010545823601FIJ</v>
      </c>
      <c r="E933" s="56" t="str">
        <f>_xlfn.XLOOKUP(Tabla15[[#This Row],[cedula]],Tabla8[Numero Documento],Tabla8[Empleado])</f>
        <v>WENDY MERCEDES DEL VALLE ESPINAL</v>
      </c>
      <c r="F933" s="56" t="str">
        <f>_xlfn.XLOOKUP(Tabla15[[#This Row],[cedula]],Tabla8[Numero Documento],Tabla8[Cargo])</f>
        <v>ASISTENTE</v>
      </c>
      <c r="G933" s="56" t="str">
        <f>_xlfn.XLOOKUP(Tabla15[[#This Row],[cedula]],Tabla8[Numero Documento],Tabla8[Lugar de Funciones])</f>
        <v>VICEMINISTERIO DE PATRIMONIO CULTURAL</v>
      </c>
      <c r="H933" s="107" t="s">
        <v>11</v>
      </c>
      <c r="I933" s="78" t="str">
        <f>_xlfn.XLOOKUP(Tabla15[[#This Row],[cedula]],TCARRERA[CEDULA],TCARRERA[CATEGORIA DEL SERVIDOR],0)</f>
        <v>CARRERA ADMINISTRATIVA</v>
      </c>
      <c r="J9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6" t="str">
        <f>IF(ISTEXT(Tabla15[[#This Row],[CARRERA]]),Tabla15[[#This Row],[CARRERA]],Tabla15[[#This Row],[STATUS_01]])</f>
        <v>CARRERA ADMINISTRATIVA</v>
      </c>
      <c r="L933" s="72">
        <v>55000</v>
      </c>
      <c r="M933" s="74">
        <v>2323.06</v>
      </c>
      <c r="N933" s="72">
        <v>1672</v>
      </c>
      <c r="O933" s="72">
        <v>1578.5</v>
      </c>
      <c r="P933" s="33">
        <f>Tabla15[[#This Row],[sbruto]]-Tabla15[[#This Row],[ISR]]-Tabla15[[#This Row],[SFS]]-Tabla15[[#This Row],[AFP]]-Tabla15[[#This Row],[sneto]]</f>
        <v>37527.43</v>
      </c>
      <c r="Q933" s="33">
        <v>11899.01</v>
      </c>
      <c r="R933" s="56" t="str">
        <f>_xlfn.XLOOKUP(Tabla15[[#This Row],[cedula]],Tabla8[Numero Documento],Tabla8[Gen])</f>
        <v>F</v>
      </c>
      <c r="S933" s="56" t="str">
        <f>_xlfn.XLOOKUP(Tabla15[[#This Row],[cedula]],Tabla8[Numero Documento],Tabla8[Lugar Funciones Codigo])</f>
        <v>01.83.03</v>
      </c>
      <c r="T933">
        <v>361</v>
      </c>
    </row>
    <row r="934" spans="1:20" hidden="1">
      <c r="A934" s="56" t="s">
        <v>2522</v>
      </c>
      <c r="B934" s="56" t="s">
        <v>1138</v>
      </c>
      <c r="C934" s="56" t="s">
        <v>2552</v>
      </c>
      <c r="D934" s="56" t="str">
        <f>Tabla15[[#This Row],[cedula]]&amp;Tabla15[[#This Row],[prog]]&amp;LEFT(Tabla15[[#This Row],[TIPO]],3)</f>
        <v>0010472950401FIJ</v>
      </c>
      <c r="E934" s="56" t="str">
        <f>_xlfn.XLOOKUP(Tabla15[[#This Row],[cedula]],Tabla8[Numero Documento],Tabla8[Empleado])</f>
        <v>LUISA SANTANA</v>
      </c>
      <c r="F934" s="56" t="str">
        <f>_xlfn.XLOOKUP(Tabla15[[#This Row],[cedula]],Tabla8[Numero Documento],Tabla8[Cargo])</f>
        <v>COORD. DE RECURSOS HUMANOS</v>
      </c>
      <c r="G934" s="56" t="str">
        <f>_xlfn.XLOOKUP(Tabla15[[#This Row],[cedula]],Tabla8[Numero Documento],Tabla8[Lugar de Funciones])</f>
        <v>VICEMINISTERIO DE PATRIMONIO CULTURAL</v>
      </c>
      <c r="H934" s="107" t="s">
        <v>11</v>
      </c>
      <c r="I934" s="78" t="str">
        <f>_xlfn.XLOOKUP(Tabla15[[#This Row],[cedula]],TCARRERA[CEDULA],TCARRERA[CATEGORIA DEL SERVIDOR],0)</f>
        <v>CARRERA ADMINISTRATIVA</v>
      </c>
      <c r="J9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6" t="str">
        <f>IF(ISTEXT(Tabla15[[#This Row],[CARRERA]]),Tabla15[[#This Row],[CARRERA]],Tabla15[[#This Row],[STATUS_01]])</f>
        <v>CARRERA ADMINISTRATIVA</v>
      </c>
      <c r="L934" s="72">
        <v>50000</v>
      </c>
      <c r="M934" s="76">
        <v>1854</v>
      </c>
      <c r="N934" s="72">
        <v>1520</v>
      </c>
      <c r="O934" s="72">
        <v>1435</v>
      </c>
      <c r="P934" s="33">
        <f>Tabla15[[#This Row],[sbruto]]-Tabla15[[#This Row],[ISR]]-Tabla15[[#This Row],[SFS]]-Tabla15[[#This Row],[AFP]]-Tabla15[[#This Row],[sneto]]</f>
        <v>13160</v>
      </c>
      <c r="Q934" s="33">
        <v>32031</v>
      </c>
      <c r="R934" s="56" t="str">
        <f>_xlfn.XLOOKUP(Tabla15[[#This Row],[cedula]],Tabla8[Numero Documento],Tabla8[Gen])</f>
        <v>F</v>
      </c>
      <c r="S934" s="56" t="str">
        <f>_xlfn.XLOOKUP(Tabla15[[#This Row],[cedula]],Tabla8[Numero Documento],Tabla8[Lugar Funciones Codigo])</f>
        <v>01.83.03</v>
      </c>
      <c r="T934">
        <v>231</v>
      </c>
    </row>
    <row r="935" spans="1:20" hidden="1">
      <c r="A935" s="56" t="s">
        <v>2522</v>
      </c>
      <c r="B935" s="56" t="s">
        <v>1164</v>
      </c>
      <c r="C935" s="56" t="s">
        <v>2552</v>
      </c>
      <c r="D935" s="56" t="str">
        <f>Tabla15[[#This Row],[cedula]]&amp;Tabla15[[#This Row],[prog]]&amp;LEFT(Tabla15[[#This Row],[TIPO]],3)</f>
        <v>0010403304801FIJ</v>
      </c>
      <c r="E935" s="56" t="str">
        <f>_xlfn.XLOOKUP(Tabla15[[#This Row],[cedula]],Tabla8[Numero Documento],Tabla8[Empleado])</f>
        <v>ROSA MARGARITA VALERIO</v>
      </c>
      <c r="F935" s="56" t="str">
        <f>_xlfn.XLOOKUP(Tabla15[[#This Row],[cedula]],Tabla8[Numero Documento],Tabla8[Cargo])</f>
        <v>ENC. DPTO. DE CONTABILIDAD</v>
      </c>
      <c r="G935" s="56" t="str">
        <f>_xlfn.XLOOKUP(Tabla15[[#This Row],[cedula]],Tabla8[Numero Documento],Tabla8[Lugar de Funciones])</f>
        <v>VICEMINISTERIO DE PATRIMONIO CULTURAL</v>
      </c>
      <c r="H935" s="107" t="s">
        <v>11</v>
      </c>
      <c r="I935" s="78" t="str">
        <f>_xlfn.XLOOKUP(Tabla15[[#This Row],[cedula]],TCARRERA[CEDULA],TCARRERA[CATEGORIA DEL SERVIDOR],0)</f>
        <v>CARRERA ADMINISTRATIVA</v>
      </c>
      <c r="J9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5" s="56" t="str">
        <f>IF(ISTEXT(Tabla15[[#This Row],[CARRERA]]),Tabla15[[#This Row],[CARRERA]],Tabla15[[#This Row],[STATUS_01]])</f>
        <v>CARRERA ADMINISTRATIVA</v>
      </c>
      <c r="L935" s="72">
        <v>50000</v>
      </c>
      <c r="M935" s="73">
        <v>1854</v>
      </c>
      <c r="N935" s="72">
        <v>1520</v>
      </c>
      <c r="O935" s="72">
        <v>1435</v>
      </c>
      <c r="P935" s="33">
        <f>Tabla15[[#This Row],[sbruto]]-Tabla15[[#This Row],[ISR]]-Tabla15[[#This Row],[SFS]]-Tabla15[[#This Row],[AFP]]-Tabla15[[#This Row],[sneto]]</f>
        <v>27229.08</v>
      </c>
      <c r="Q935" s="33">
        <v>17961.919999999998</v>
      </c>
      <c r="R935" s="56" t="str">
        <f>_xlfn.XLOOKUP(Tabla15[[#This Row],[cedula]],Tabla8[Numero Documento],Tabla8[Gen])</f>
        <v>F</v>
      </c>
      <c r="S935" s="56" t="str">
        <f>_xlfn.XLOOKUP(Tabla15[[#This Row],[cedula]],Tabla8[Numero Documento],Tabla8[Lugar Funciones Codigo])</f>
        <v>01.83.03</v>
      </c>
      <c r="T935">
        <v>326</v>
      </c>
    </row>
    <row r="936" spans="1:20" hidden="1">
      <c r="A936" s="56" t="s">
        <v>2522</v>
      </c>
      <c r="B936" s="56" t="s">
        <v>1091</v>
      </c>
      <c r="C936" s="56" t="s">
        <v>2552</v>
      </c>
      <c r="D936" s="56" t="str">
        <f>Tabla15[[#This Row],[cedula]]&amp;Tabla15[[#This Row],[prog]]&amp;LEFT(Tabla15[[#This Row],[TIPO]],3)</f>
        <v>0010056188501FIJ</v>
      </c>
      <c r="E936" s="56" t="str">
        <f>_xlfn.XLOOKUP(Tabla15[[#This Row],[cedula]],Tabla8[Numero Documento],Tabla8[Empleado])</f>
        <v>ADOLFO RINCON JAVIER</v>
      </c>
      <c r="F936" s="56" t="str">
        <f>_xlfn.XLOOKUP(Tabla15[[#This Row],[cedula]],Tabla8[Numero Documento],Tabla8[Cargo])</f>
        <v>ENC.DE CONSERVACION Y RESTAURO</v>
      </c>
      <c r="G936" s="56" t="str">
        <f>_xlfn.XLOOKUP(Tabla15[[#This Row],[cedula]],Tabla8[Numero Documento],Tabla8[Lugar de Funciones])</f>
        <v>VICEMINISTERIO DE PATRIMONIO CULTURAL</v>
      </c>
      <c r="H936" s="107" t="s">
        <v>11</v>
      </c>
      <c r="I936" s="78" t="str">
        <f>_xlfn.XLOOKUP(Tabla15[[#This Row],[cedula]],TCARRERA[CEDULA],TCARRERA[CATEGORIA DEL SERVIDOR],0)</f>
        <v>CARRERA ADMINISTRATIVA</v>
      </c>
      <c r="J9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6" t="str">
        <f>IF(ISTEXT(Tabla15[[#This Row],[CARRERA]]),Tabla15[[#This Row],[CARRERA]],Tabla15[[#This Row],[STATUS_01]])</f>
        <v>CARRERA ADMINISTRATIVA</v>
      </c>
      <c r="L936" s="72">
        <v>45000</v>
      </c>
      <c r="M936" s="76">
        <v>4898</v>
      </c>
      <c r="N936" s="75">
        <v>1368</v>
      </c>
      <c r="O936" s="75">
        <v>1291.5</v>
      </c>
      <c r="P936" s="33">
        <f>Tabla15[[#This Row],[sbruto]]-Tabla15[[#This Row],[ISR]]-Tabla15[[#This Row],[SFS]]-Tabla15[[#This Row],[AFP]]-Tabla15[[#This Row],[sneto]]</f>
        <v>19049.91</v>
      </c>
      <c r="Q936" s="33">
        <v>18392.59</v>
      </c>
      <c r="R936" s="56" t="str">
        <f>_xlfn.XLOOKUP(Tabla15[[#This Row],[cedula]],Tabla8[Numero Documento],Tabla8[Gen])</f>
        <v>M</v>
      </c>
      <c r="S936" s="56" t="str">
        <f>_xlfn.XLOOKUP(Tabla15[[#This Row],[cedula]],Tabla8[Numero Documento],Tabla8[Lugar Funciones Codigo])</f>
        <v>01.83.03</v>
      </c>
      <c r="T936">
        <v>1</v>
      </c>
    </row>
    <row r="937" spans="1:20" hidden="1">
      <c r="A937" s="56" t="s">
        <v>2522</v>
      </c>
      <c r="B937" s="56" t="s">
        <v>1093</v>
      </c>
      <c r="C937" s="56" t="s">
        <v>2552</v>
      </c>
      <c r="D937" s="56" t="str">
        <f>Tabla15[[#This Row],[cedula]]&amp;Tabla15[[#This Row],[prog]]&amp;LEFT(Tabla15[[#This Row],[TIPO]],3)</f>
        <v>0010332836501FIJ</v>
      </c>
      <c r="E937" s="56" t="str">
        <f>_xlfn.XLOOKUP(Tabla15[[#This Row],[cedula]],Tabla8[Numero Documento],Tabla8[Empleado])</f>
        <v>ALTAGRACIA RINCON HENRIQUEZ</v>
      </c>
      <c r="F937" s="56" t="str">
        <f>_xlfn.XLOOKUP(Tabla15[[#This Row],[cedula]],Tabla8[Numero Documento],Tabla8[Cargo])</f>
        <v>TECNICO DE RESTAURACION</v>
      </c>
      <c r="G937" s="56" t="str">
        <f>_xlfn.XLOOKUP(Tabla15[[#This Row],[cedula]],Tabla8[Numero Documento],Tabla8[Lugar de Funciones])</f>
        <v>VICEMINISTERIO DE PATRIMONIO CULTURAL</v>
      </c>
      <c r="H937" s="107" t="s">
        <v>11</v>
      </c>
      <c r="I937" s="78" t="str">
        <f>_xlfn.XLOOKUP(Tabla15[[#This Row],[cedula]],TCARRERA[CEDULA],TCARRERA[CATEGORIA DEL SERVIDOR],0)</f>
        <v>CARRERA ADMINISTRATIVA</v>
      </c>
      <c r="J9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6" t="str">
        <f>IF(ISTEXT(Tabla15[[#This Row],[CARRERA]]),Tabla15[[#This Row],[CARRERA]],Tabla15[[#This Row],[STATUS_01]])</f>
        <v>CARRERA ADMINISTRATIVA</v>
      </c>
      <c r="L937" s="72">
        <v>45000</v>
      </c>
      <c r="M937" s="73">
        <v>1148.33</v>
      </c>
      <c r="N937" s="72">
        <v>1368</v>
      </c>
      <c r="O937" s="72">
        <v>1291.5</v>
      </c>
      <c r="P937" s="33">
        <f>Tabla15[[#This Row],[sbruto]]-Tabla15[[#This Row],[ISR]]-Tabla15[[#This Row],[SFS]]-Tabla15[[#This Row],[AFP]]-Tabla15[[#This Row],[sneto]]</f>
        <v>15791.589999999997</v>
      </c>
      <c r="Q937" s="33">
        <v>25400.58</v>
      </c>
      <c r="R937" s="56" t="str">
        <f>_xlfn.XLOOKUP(Tabla15[[#This Row],[cedula]],Tabla8[Numero Documento],Tabla8[Gen])</f>
        <v>F</v>
      </c>
      <c r="S937" s="56" t="str">
        <f>_xlfn.XLOOKUP(Tabla15[[#This Row],[cedula]],Tabla8[Numero Documento],Tabla8[Lugar Funciones Codigo])</f>
        <v>01.83.03</v>
      </c>
      <c r="T937">
        <v>15</v>
      </c>
    </row>
    <row r="938" spans="1:20" hidden="1">
      <c r="A938" s="56" t="s">
        <v>2522</v>
      </c>
      <c r="B938" s="56" t="s">
        <v>1097</v>
      </c>
      <c r="C938" s="56" t="s">
        <v>2552</v>
      </c>
      <c r="D938" s="56" t="str">
        <f>Tabla15[[#This Row],[cedula]]&amp;Tabla15[[#This Row],[prog]]&amp;LEFT(Tabla15[[#This Row],[TIPO]],3)</f>
        <v>0011001152501FIJ</v>
      </c>
      <c r="E938" s="56" t="str">
        <f>_xlfn.XLOOKUP(Tabla15[[#This Row],[cedula]],Tabla8[Numero Documento],Tabla8[Empleado])</f>
        <v>ANA MARIA BELLO QUEZADA</v>
      </c>
      <c r="F938" s="56" t="str">
        <f>_xlfn.XLOOKUP(Tabla15[[#This Row],[cedula]],Tabla8[Numero Documento],Tabla8[Cargo])</f>
        <v>TECNICO DE RESTAURACION</v>
      </c>
      <c r="G938" s="56" t="str">
        <f>_xlfn.XLOOKUP(Tabla15[[#This Row],[cedula]],Tabla8[Numero Documento],Tabla8[Lugar de Funciones])</f>
        <v>VICEMINISTERIO DE PATRIMONIO CULTURAL</v>
      </c>
      <c r="H938" s="107" t="s">
        <v>11</v>
      </c>
      <c r="I938" s="78" t="str">
        <f>_xlfn.XLOOKUP(Tabla15[[#This Row],[cedula]],TCARRERA[CEDULA],TCARRERA[CATEGORIA DEL SERVIDOR],0)</f>
        <v>CARRERA ADMINISTRATIVA</v>
      </c>
      <c r="J9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6" t="str">
        <f>IF(ISTEXT(Tabla15[[#This Row],[CARRERA]]),Tabla15[[#This Row],[CARRERA]],Tabla15[[#This Row],[STATUS_01]])</f>
        <v>CARRERA ADMINISTRATIVA</v>
      </c>
      <c r="L938" s="72">
        <v>45000</v>
      </c>
      <c r="M938" s="76">
        <v>1148.33</v>
      </c>
      <c r="N938" s="72">
        <v>1368</v>
      </c>
      <c r="O938" s="72">
        <v>1291.5</v>
      </c>
      <c r="P938" s="33">
        <f>Tabla15[[#This Row],[sbruto]]-Tabla15[[#This Row],[ISR]]-Tabla15[[#This Row],[SFS]]-Tabla15[[#This Row],[AFP]]-Tabla15[[#This Row],[sneto]]</f>
        <v>5137.0899999999965</v>
      </c>
      <c r="Q938" s="33">
        <v>36055.08</v>
      </c>
      <c r="R938" s="56" t="str">
        <f>_xlfn.XLOOKUP(Tabla15[[#This Row],[cedula]],Tabla8[Numero Documento],Tabla8[Gen])</f>
        <v>F</v>
      </c>
      <c r="S938" s="56" t="str">
        <f>_xlfn.XLOOKUP(Tabla15[[#This Row],[cedula]],Tabla8[Numero Documento],Tabla8[Lugar Funciones Codigo])</f>
        <v>01.83.03</v>
      </c>
      <c r="T938">
        <v>22</v>
      </c>
    </row>
    <row r="939" spans="1:20" hidden="1">
      <c r="A939" s="56" t="s">
        <v>2522</v>
      </c>
      <c r="B939" s="56" t="s">
        <v>1115</v>
      </c>
      <c r="C939" s="56" t="s">
        <v>2552</v>
      </c>
      <c r="D939" s="56" t="str">
        <f>Tabla15[[#This Row],[cedula]]&amp;Tabla15[[#This Row],[prog]]&amp;LEFT(Tabla15[[#This Row],[TIPO]],3)</f>
        <v>0020044098001FIJ</v>
      </c>
      <c r="E939" s="56" t="str">
        <f>_xlfn.XLOOKUP(Tabla15[[#This Row],[cedula]],Tabla8[Numero Documento],Tabla8[Empleado])</f>
        <v>FRANCISCA CABRERA REYNOSO DE BRITO</v>
      </c>
      <c r="F939" s="56" t="str">
        <f>_xlfn.XLOOKUP(Tabla15[[#This Row],[cedula]],Tabla8[Numero Documento],Tabla8[Cargo])</f>
        <v>ENC. SECCION CORRESPONDENCIA Y ARCHIVO</v>
      </c>
      <c r="G939" s="56" t="str">
        <f>_xlfn.XLOOKUP(Tabla15[[#This Row],[cedula]],Tabla8[Numero Documento],Tabla8[Lugar de Funciones])</f>
        <v>VICEMINISTERIO DE PATRIMONIO CULTURAL</v>
      </c>
      <c r="H939" s="107" t="s">
        <v>11</v>
      </c>
      <c r="I939" s="78" t="str">
        <f>_xlfn.XLOOKUP(Tabla15[[#This Row],[cedula]],TCARRERA[CEDULA],TCARRERA[CATEGORIA DEL SERVIDOR],0)</f>
        <v>CARRERA ADMINISTRATIVA</v>
      </c>
      <c r="J9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6" t="str">
        <f>IF(ISTEXT(Tabla15[[#This Row],[CARRERA]]),Tabla15[[#This Row],[CARRERA]],Tabla15[[#This Row],[STATUS_01]])</f>
        <v>CARRERA ADMINISTRATIVA</v>
      </c>
      <c r="L939" s="72">
        <v>45000</v>
      </c>
      <c r="M939" s="76">
        <v>1148.33</v>
      </c>
      <c r="N939" s="72">
        <v>1368</v>
      </c>
      <c r="O939" s="72">
        <v>1291.5</v>
      </c>
      <c r="P939" s="33">
        <f>Tabla15[[#This Row],[sbruto]]-Tabla15[[#This Row],[ISR]]-Tabla15[[#This Row],[SFS]]-Tabla15[[#This Row],[AFP]]-Tabla15[[#This Row],[sneto]]</f>
        <v>15128.41</v>
      </c>
      <c r="Q939" s="33">
        <v>26063.759999999998</v>
      </c>
      <c r="R939" s="56" t="str">
        <f>_xlfn.XLOOKUP(Tabla15[[#This Row],[cedula]],Tabla8[Numero Documento],Tabla8[Gen])</f>
        <v>F</v>
      </c>
      <c r="S939" s="56" t="str">
        <f>_xlfn.XLOOKUP(Tabla15[[#This Row],[cedula]],Tabla8[Numero Documento],Tabla8[Lugar Funciones Codigo])</f>
        <v>01.83.03</v>
      </c>
      <c r="T939">
        <v>117</v>
      </c>
    </row>
    <row r="940" spans="1:20" hidden="1">
      <c r="A940" s="56" t="s">
        <v>2522</v>
      </c>
      <c r="B940" s="56" t="s">
        <v>1833</v>
      </c>
      <c r="C940" s="56" t="s">
        <v>2552</v>
      </c>
      <c r="D940" s="56" t="str">
        <f>Tabla15[[#This Row],[cedula]]&amp;Tabla15[[#This Row],[prog]]&amp;LEFT(Tabla15[[#This Row],[TIPO]],3)</f>
        <v>0011876067701FIJ</v>
      </c>
      <c r="E940" s="56" t="str">
        <f>_xlfn.XLOOKUP(Tabla15[[#This Row],[cedula]],Tabla8[Numero Documento],Tabla8[Empleado])</f>
        <v>FRANKLIN ALBERTO SANCHEZ</v>
      </c>
      <c r="F940" s="56" t="str">
        <f>_xlfn.XLOOKUP(Tabla15[[#This Row],[cedula]],Tabla8[Numero Documento],Tabla8[Cargo])</f>
        <v>RESTAURADOR</v>
      </c>
      <c r="G940" s="56" t="str">
        <f>_xlfn.XLOOKUP(Tabla15[[#This Row],[cedula]],Tabla8[Numero Documento],Tabla8[Lugar de Funciones])</f>
        <v>VICEMINISTERIO DE PATRIMONIO CULTURAL</v>
      </c>
      <c r="H940" s="107" t="s">
        <v>11</v>
      </c>
      <c r="I940" s="78">
        <f>_xlfn.XLOOKUP(Tabla15[[#This Row],[cedula]],TCARRERA[CEDULA],TCARRERA[CATEGORIA DEL SERVIDOR],0)</f>
        <v>0</v>
      </c>
      <c r="J9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0" s="56" t="str">
        <f>IF(ISTEXT(Tabla15[[#This Row],[CARRERA]]),Tabla15[[#This Row],[CARRERA]],Tabla15[[#This Row],[STATUS_01]])</f>
        <v>FIJO</v>
      </c>
      <c r="L940" s="72">
        <v>45000</v>
      </c>
      <c r="M940" s="73">
        <v>1148.33</v>
      </c>
      <c r="N940" s="72">
        <v>1368</v>
      </c>
      <c r="O940" s="72">
        <v>1291.5</v>
      </c>
      <c r="P940" s="33">
        <f>Tabla15[[#This Row],[sbruto]]-Tabla15[[#This Row],[ISR]]-Tabla15[[#This Row],[SFS]]-Tabla15[[#This Row],[AFP]]-Tabla15[[#This Row],[sneto]]</f>
        <v>14289.009999999998</v>
      </c>
      <c r="Q940" s="33">
        <v>26903.16</v>
      </c>
      <c r="R940" s="56" t="str">
        <f>_xlfn.XLOOKUP(Tabla15[[#This Row],[cedula]],Tabla8[Numero Documento],Tabla8[Gen])</f>
        <v>M</v>
      </c>
      <c r="S940" s="56" t="str">
        <f>_xlfn.XLOOKUP(Tabla15[[#This Row],[cedula]],Tabla8[Numero Documento],Tabla8[Lugar Funciones Codigo])</f>
        <v>01.83.03</v>
      </c>
      <c r="T940">
        <v>126</v>
      </c>
    </row>
    <row r="941" spans="1:20" hidden="1">
      <c r="A941" s="56" t="s">
        <v>2522</v>
      </c>
      <c r="B941" s="56" t="s">
        <v>1122</v>
      </c>
      <c r="C941" s="56" t="s">
        <v>2552</v>
      </c>
      <c r="D941" s="56" t="str">
        <f>Tabla15[[#This Row],[cedula]]&amp;Tabla15[[#This Row],[prog]]&amp;LEFT(Tabla15[[#This Row],[TIPO]],3)</f>
        <v>0011364937001FIJ</v>
      </c>
      <c r="E941" s="56" t="str">
        <f>_xlfn.XLOOKUP(Tabla15[[#This Row],[cedula]],Tabla8[Numero Documento],Tabla8[Empleado])</f>
        <v>JOSE LUIS CHARLA TELLERIA</v>
      </c>
      <c r="F941" s="56" t="str">
        <f>_xlfn.XLOOKUP(Tabla15[[#This Row],[cedula]],Tabla8[Numero Documento],Tabla8[Cargo])</f>
        <v>ENCUADERNADOR</v>
      </c>
      <c r="G941" s="56" t="str">
        <f>_xlfn.XLOOKUP(Tabla15[[#This Row],[cedula]],Tabla8[Numero Documento],Tabla8[Lugar de Funciones])</f>
        <v>VICEMINISTERIO DE PATRIMONIO CULTURAL</v>
      </c>
      <c r="H941" s="107" t="s">
        <v>11</v>
      </c>
      <c r="I941" s="78" t="str">
        <f>_xlfn.XLOOKUP(Tabla15[[#This Row],[cedula]],TCARRERA[CEDULA],TCARRERA[CATEGORIA DEL SERVIDOR],0)</f>
        <v>CARRERA ADMINISTRATIVA</v>
      </c>
      <c r="J9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6" t="str">
        <f>IF(ISTEXT(Tabla15[[#This Row],[CARRERA]]),Tabla15[[#This Row],[CARRERA]],Tabla15[[#This Row],[STATUS_01]])</f>
        <v>CARRERA ADMINISTRATIVA</v>
      </c>
      <c r="L941" s="72">
        <v>45000</v>
      </c>
      <c r="M941" s="76">
        <v>1148.33</v>
      </c>
      <c r="N941" s="72">
        <v>1368</v>
      </c>
      <c r="O941" s="72">
        <v>1291.5</v>
      </c>
      <c r="P941" s="33">
        <f>Tabla15[[#This Row],[sbruto]]-Tabla15[[#This Row],[ISR]]-Tabla15[[#This Row],[SFS]]-Tabla15[[#This Row],[AFP]]-Tabla15[[#This Row],[sneto]]</f>
        <v>14278.259999999998</v>
      </c>
      <c r="Q941" s="33">
        <v>26913.91</v>
      </c>
      <c r="R941" s="56" t="str">
        <f>_xlfn.XLOOKUP(Tabla15[[#This Row],[cedula]],Tabla8[Numero Documento],Tabla8[Gen])</f>
        <v>F</v>
      </c>
      <c r="S941" s="56" t="str">
        <f>_xlfn.XLOOKUP(Tabla15[[#This Row],[cedula]],Tabla8[Numero Documento],Tabla8[Lugar Funciones Codigo])</f>
        <v>01.83.03</v>
      </c>
      <c r="T941">
        <v>170</v>
      </c>
    </row>
    <row r="942" spans="1:20" hidden="1">
      <c r="A942" s="56" t="s">
        <v>2524</v>
      </c>
      <c r="B942" s="56" t="s">
        <v>1129</v>
      </c>
      <c r="C942" s="56" t="s">
        <v>2552</v>
      </c>
      <c r="D942" s="56" t="str">
        <f>Tabla15[[#This Row],[cedula]]&amp;Tabla15[[#This Row],[prog]]&amp;LEFT(Tabla15[[#This Row],[TIPO]],3)</f>
        <v>0010036045201TRA</v>
      </c>
      <c r="E942" s="56" t="str">
        <f>_xlfn.XLOOKUP(Tabla15[[#This Row],[cedula]],Tabla8[Numero Documento],Tabla8[Empleado])</f>
        <v>JULIO CARRERA GERONIMO</v>
      </c>
      <c r="F942" s="56" t="str">
        <f>_xlfn.XLOOKUP(Tabla15[[#This Row],[cedula]],Tabla8[Numero Documento],Tabla8[Cargo])</f>
        <v>ENC. SEC. RESTAURACION FOTOGRA</v>
      </c>
      <c r="G942" s="56" t="str">
        <f>_xlfn.XLOOKUP(Tabla15[[#This Row],[cedula]],Tabla8[Numero Documento],Tabla8[Lugar de Funciones])</f>
        <v>VICEMINISTERIO DE PATRIMONIO CULTURAL</v>
      </c>
      <c r="H942" s="107" t="s">
        <v>2519</v>
      </c>
      <c r="I942" s="78" t="str">
        <f>_xlfn.XLOOKUP(Tabla15[[#This Row],[cedula]],TCARRERA[CEDULA],TCARRERA[CATEGORIA DEL SERVIDOR],0)</f>
        <v>CARRERA ADMINISTRATIVA</v>
      </c>
      <c r="J942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942" s="56" t="str">
        <f>IF(ISTEXT(Tabla15[[#This Row],[CARRERA]]),Tabla15[[#This Row],[CARRERA]],Tabla15[[#This Row],[STATUS_01]])</f>
        <v>CARRERA ADMINISTRATIVA</v>
      </c>
      <c r="L942" s="72">
        <v>45000</v>
      </c>
      <c r="M942" s="75">
        <v>1148.33</v>
      </c>
      <c r="N942" s="72">
        <v>1368</v>
      </c>
      <c r="O942" s="72">
        <v>1291.5</v>
      </c>
      <c r="P942" s="33">
        <f>Tabla15[[#This Row],[sbruto]]-Tabla15[[#This Row],[ISR]]-Tabla15[[#This Row],[SFS]]-Tabla15[[#This Row],[AFP]]-Tabla15[[#This Row],[sneto]]</f>
        <v>1621</v>
      </c>
      <c r="Q942" s="33">
        <v>39571.17</v>
      </c>
      <c r="R942" s="56" t="str">
        <f>_xlfn.XLOOKUP(Tabla15[[#This Row],[cedula]],Tabla8[Numero Documento],Tabla8[Gen])</f>
        <v>M</v>
      </c>
      <c r="S942" s="56" t="str">
        <f>_xlfn.XLOOKUP(Tabla15[[#This Row],[cedula]],Tabla8[Numero Documento],Tabla8[Lugar Funciones Codigo])</f>
        <v>01.83.03</v>
      </c>
      <c r="T942">
        <v>1076</v>
      </c>
    </row>
    <row r="943" spans="1:20" hidden="1">
      <c r="A943" s="56" t="s">
        <v>2522</v>
      </c>
      <c r="B943" s="56" t="s">
        <v>1139</v>
      </c>
      <c r="C943" s="56" t="s">
        <v>2552</v>
      </c>
      <c r="D943" s="56" t="str">
        <f>Tabla15[[#This Row],[cedula]]&amp;Tabla15[[#This Row],[prog]]&amp;LEFT(Tabla15[[#This Row],[TIPO]],3)</f>
        <v>0010385410501FIJ</v>
      </c>
      <c r="E943" s="56" t="str">
        <f>_xlfn.XLOOKUP(Tabla15[[#This Row],[cedula]],Tabla8[Numero Documento],Tabla8[Empleado])</f>
        <v>MAIRA MEJIA MELO</v>
      </c>
      <c r="F943" s="56" t="str">
        <f>_xlfn.XLOOKUP(Tabla15[[#This Row],[cedula]],Tabla8[Numero Documento],Tabla8[Cargo])</f>
        <v>ENC. FILMOTECA</v>
      </c>
      <c r="G943" s="56" t="str">
        <f>_xlfn.XLOOKUP(Tabla15[[#This Row],[cedula]],Tabla8[Numero Documento],Tabla8[Lugar de Funciones])</f>
        <v>VICEMINISTERIO DE PATRIMONIO CULTURAL</v>
      </c>
      <c r="H943" s="107" t="s">
        <v>11</v>
      </c>
      <c r="I943" s="78" t="str">
        <f>_xlfn.XLOOKUP(Tabla15[[#This Row],[cedula]],TCARRERA[CEDULA],TCARRERA[CATEGORIA DEL SERVIDOR],0)</f>
        <v>CARRERA ADMINISTRATIVA</v>
      </c>
      <c r="J9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6" t="str">
        <f>IF(ISTEXT(Tabla15[[#This Row],[CARRERA]]),Tabla15[[#This Row],[CARRERA]],Tabla15[[#This Row],[STATUS_01]])</f>
        <v>CARRERA ADMINISTRATIVA</v>
      </c>
      <c r="L943" s="72">
        <v>45000</v>
      </c>
      <c r="M943" s="75">
        <v>1148.33</v>
      </c>
      <c r="N943" s="75">
        <v>1368</v>
      </c>
      <c r="O943" s="75">
        <v>1291.5</v>
      </c>
      <c r="P943" s="33">
        <f>Tabla15[[#This Row],[sbruto]]-Tabla15[[#This Row],[ISR]]-Tabla15[[#This Row],[SFS]]-Tabla15[[#This Row],[AFP]]-Tabla15[[#This Row],[sneto]]</f>
        <v>16542.629999999997</v>
      </c>
      <c r="Q943" s="33">
        <v>24649.54</v>
      </c>
      <c r="R943" s="56" t="str">
        <f>_xlfn.XLOOKUP(Tabla15[[#This Row],[cedula]],Tabla8[Numero Documento],Tabla8[Gen])</f>
        <v>F</v>
      </c>
      <c r="S943" s="56" t="str">
        <f>_xlfn.XLOOKUP(Tabla15[[#This Row],[cedula]],Tabla8[Numero Documento],Tabla8[Lugar Funciones Codigo])</f>
        <v>01.83.03</v>
      </c>
      <c r="T943">
        <v>233</v>
      </c>
    </row>
    <row r="944" spans="1:20" hidden="1">
      <c r="A944" s="56" t="s">
        <v>2522</v>
      </c>
      <c r="B944" s="56" t="s">
        <v>1907</v>
      </c>
      <c r="C944" s="56" t="s">
        <v>2552</v>
      </c>
      <c r="D944" s="56" t="str">
        <f>Tabla15[[#This Row],[cedula]]&amp;Tabla15[[#This Row],[prog]]&amp;LEFT(Tabla15[[#This Row],[TIPO]],3)</f>
        <v>0010360301501FIJ</v>
      </c>
      <c r="E944" s="56" t="str">
        <f>_xlfn.XLOOKUP(Tabla15[[#This Row],[cedula]],Tabla8[Numero Documento],Tabla8[Empleado])</f>
        <v>MARCOS HENRIQUEZ HEREDIA</v>
      </c>
      <c r="F944" s="56" t="str">
        <f>_xlfn.XLOOKUP(Tabla15[[#This Row],[cedula]],Tabla8[Numero Documento],Tabla8[Cargo])</f>
        <v>RESTAURADOR</v>
      </c>
      <c r="G944" s="56" t="str">
        <f>_xlfn.XLOOKUP(Tabla15[[#This Row],[cedula]],Tabla8[Numero Documento],Tabla8[Lugar de Funciones])</f>
        <v>VICEMINISTERIO DE PATRIMONIO CULTURAL</v>
      </c>
      <c r="H944" s="107" t="s">
        <v>11</v>
      </c>
      <c r="I944" s="78">
        <f>_xlfn.XLOOKUP(Tabla15[[#This Row],[cedula]],TCARRERA[CEDULA],TCARRERA[CATEGORIA DEL SERVIDOR],0)</f>
        <v>0</v>
      </c>
      <c r="J9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6" t="str">
        <f>IF(ISTEXT(Tabla15[[#This Row],[CARRERA]]),Tabla15[[#This Row],[CARRERA]],Tabla15[[#This Row],[STATUS_01]])</f>
        <v>FIJO</v>
      </c>
      <c r="L944" s="72">
        <v>45000</v>
      </c>
      <c r="M944" s="73">
        <v>1148.33</v>
      </c>
      <c r="N944" s="72">
        <v>1368</v>
      </c>
      <c r="O944" s="72">
        <v>1291.5</v>
      </c>
      <c r="P944" s="33">
        <f>Tabla15[[#This Row],[sbruto]]-Tabla15[[#This Row],[ISR]]-Tabla15[[#This Row],[SFS]]-Tabla15[[#This Row],[AFP]]-Tabla15[[#This Row],[sneto]]</f>
        <v>17190.55</v>
      </c>
      <c r="Q944" s="33">
        <v>24001.62</v>
      </c>
      <c r="R944" s="56" t="str">
        <f>_xlfn.XLOOKUP(Tabla15[[#This Row],[cedula]],Tabla8[Numero Documento],Tabla8[Gen])</f>
        <v>M</v>
      </c>
      <c r="S944" s="56" t="str">
        <f>_xlfn.XLOOKUP(Tabla15[[#This Row],[cedula]],Tabla8[Numero Documento],Tabla8[Lugar Funciones Codigo])</f>
        <v>01.83.03</v>
      </c>
      <c r="T944">
        <v>237</v>
      </c>
    </row>
    <row r="945" spans="1:20" hidden="1">
      <c r="A945" s="56" t="s">
        <v>2522</v>
      </c>
      <c r="B945" s="56" t="s">
        <v>1140</v>
      </c>
      <c r="C945" s="56" t="s">
        <v>2552</v>
      </c>
      <c r="D945" s="56" t="str">
        <f>Tabla15[[#This Row],[cedula]]&amp;Tabla15[[#This Row],[prog]]&amp;LEFT(Tabla15[[#This Row],[TIPO]],3)</f>
        <v>0010078754801FIJ</v>
      </c>
      <c r="E945" s="56" t="str">
        <f>_xlfn.XLOOKUP(Tabla15[[#This Row],[cedula]],Tabla8[Numero Documento],Tabla8[Empleado])</f>
        <v>MARGARITA ROSARIO</v>
      </c>
      <c r="F945" s="56" t="str">
        <f>_xlfn.XLOOKUP(Tabla15[[#This Row],[cedula]],Tabla8[Numero Documento],Tabla8[Cargo])</f>
        <v>TECNICO DE RESTAURACION</v>
      </c>
      <c r="G945" s="56" t="str">
        <f>_xlfn.XLOOKUP(Tabla15[[#This Row],[cedula]],Tabla8[Numero Documento],Tabla8[Lugar de Funciones])</f>
        <v>VICEMINISTERIO DE PATRIMONIO CULTURAL</v>
      </c>
      <c r="H945" s="107" t="s">
        <v>11</v>
      </c>
      <c r="I945" s="78" t="str">
        <f>_xlfn.XLOOKUP(Tabla15[[#This Row],[cedula]],TCARRERA[CEDULA],TCARRERA[CATEGORIA DEL SERVIDOR],0)</f>
        <v>CARRERA ADMINISTRATIVA</v>
      </c>
      <c r="J9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6" t="str">
        <f>IF(ISTEXT(Tabla15[[#This Row],[CARRERA]]),Tabla15[[#This Row],[CARRERA]],Tabla15[[#This Row],[STATUS_01]])</f>
        <v>CARRERA ADMINISTRATIVA</v>
      </c>
      <c r="L945" s="72">
        <v>45000</v>
      </c>
      <c r="M945" s="76">
        <v>1148.33</v>
      </c>
      <c r="N945" s="72">
        <v>1368</v>
      </c>
      <c r="O945" s="72">
        <v>1291.5</v>
      </c>
      <c r="P945" s="33">
        <f>Tabla15[[#This Row],[sbruto]]-Tabla15[[#This Row],[ISR]]-Tabla15[[#This Row],[SFS]]-Tabla15[[#This Row],[AFP]]-Tabla15[[#This Row],[sneto]]</f>
        <v>27893.42</v>
      </c>
      <c r="Q945" s="33">
        <v>13298.75</v>
      </c>
      <c r="R945" s="56" t="str">
        <f>_xlfn.XLOOKUP(Tabla15[[#This Row],[cedula]],Tabla8[Numero Documento],Tabla8[Gen])</f>
        <v>F</v>
      </c>
      <c r="S945" s="56" t="str">
        <f>_xlfn.XLOOKUP(Tabla15[[#This Row],[cedula]],Tabla8[Numero Documento],Tabla8[Lugar Funciones Codigo])</f>
        <v>01.83.03</v>
      </c>
      <c r="T945">
        <v>238</v>
      </c>
    </row>
    <row r="946" spans="1:20" hidden="1">
      <c r="A946" s="56" t="s">
        <v>2522</v>
      </c>
      <c r="B946" s="56" t="s">
        <v>1153</v>
      </c>
      <c r="C946" s="56" t="s">
        <v>2552</v>
      </c>
      <c r="D946" s="56" t="str">
        <f>Tabla15[[#This Row],[cedula]]&amp;Tabla15[[#This Row],[prog]]&amp;LEFT(Tabla15[[#This Row],[TIPO]],3)</f>
        <v>0011294643901FIJ</v>
      </c>
      <c r="E946" s="56" t="str">
        <f>_xlfn.XLOOKUP(Tabla15[[#This Row],[cedula]],Tabla8[Numero Documento],Tabla8[Empleado])</f>
        <v>MONICA VASQUEZ GONZALEZ</v>
      </c>
      <c r="F946" s="56" t="str">
        <f>_xlfn.XLOOKUP(Tabla15[[#This Row],[cedula]],Tabla8[Numero Documento],Tabla8[Cargo])</f>
        <v>ENCARGADA DE DIGITACION</v>
      </c>
      <c r="G946" s="56" t="str">
        <f>_xlfn.XLOOKUP(Tabla15[[#This Row],[cedula]],Tabla8[Numero Documento],Tabla8[Lugar de Funciones])</f>
        <v>VICEMINISTERIO DE PATRIMONIO CULTURAL</v>
      </c>
      <c r="H946" s="107" t="s">
        <v>11</v>
      </c>
      <c r="I946" s="78" t="str">
        <f>_xlfn.XLOOKUP(Tabla15[[#This Row],[cedula]],TCARRERA[CEDULA],TCARRERA[CATEGORIA DEL SERVIDOR],0)</f>
        <v>CARRERA ADMINISTRATIVA</v>
      </c>
      <c r="J9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6" t="str">
        <f>IF(ISTEXT(Tabla15[[#This Row],[CARRERA]]),Tabla15[[#This Row],[CARRERA]],Tabla15[[#This Row],[STATUS_01]])</f>
        <v>CARRERA ADMINISTRATIVA</v>
      </c>
      <c r="L946" s="72">
        <v>45000</v>
      </c>
      <c r="M946" s="76">
        <v>1148.33</v>
      </c>
      <c r="N946" s="72">
        <v>1368</v>
      </c>
      <c r="O946" s="72">
        <v>1291.5</v>
      </c>
      <c r="P946" s="33">
        <f>Tabla15[[#This Row],[sbruto]]-Tabla15[[#This Row],[ISR]]-Tabla15[[#This Row],[SFS]]-Tabla15[[#This Row],[AFP]]-Tabla15[[#This Row],[sneto]]</f>
        <v>30516.799999999996</v>
      </c>
      <c r="Q946" s="33">
        <v>10675.37</v>
      </c>
      <c r="R946" s="56" t="str">
        <f>_xlfn.XLOOKUP(Tabla15[[#This Row],[cedula]],Tabla8[Numero Documento],Tabla8[Gen])</f>
        <v>F</v>
      </c>
      <c r="S946" s="56" t="str">
        <f>_xlfn.XLOOKUP(Tabla15[[#This Row],[cedula]],Tabla8[Numero Documento],Tabla8[Lugar Funciones Codigo])</f>
        <v>01.83.03</v>
      </c>
      <c r="T946">
        <v>272</v>
      </c>
    </row>
    <row r="947" spans="1:20" hidden="1">
      <c r="A947" s="56" t="s">
        <v>2522</v>
      </c>
      <c r="B947" s="56" t="s">
        <v>1157</v>
      </c>
      <c r="C947" s="56" t="s">
        <v>2552</v>
      </c>
      <c r="D947" s="56" t="str">
        <f>Tabla15[[#This Row],[cedula]]&amp;Tabla15[[#This Row],[prog]]&amp;LEFT(Tabla15[[#This Row],[TIPO]],3)</f>
        <v>0030032727701FIJ</v>
      </c>
      <c r="E947" s="56" t="str">
        <f>_xlfn.XLOOKUP(Tabla15[[#This Row],[cedula]],Tabla8[Numero Documento],Tabla8[Empleado])</f>
        <v>ORISTELIA ARIAS MOSCAT</v>
      </c>
      <c r="F947" s="56" t="str">
        <f>_xlfn.XLOOKUP(Tabla15[[#This Row],[cedula]],Tabla8[Numero Documento],Tabla8[Cargo])</f>
        <v>ENC. CONTROL DE CALIDAD</v>
      </c>
      <c r="G947" s="56" t="str">
        <f>_xlfn.XLOOKUP(Tabla15[[#This Row],[cedula]],Tabla8[Numero Documento],Tabla8[Lugar de Funciones])</f>
        <v>VICEMINISTERIO DE PATRIMONIO CULTURAL</v>
      </c>
      <c r="H947" s="107" t="s">
        <v>11</v>
      </c>
      <c r="I947" s="78" t="str">
        <f>_xlfn.XLOOKUP(Tabla15[[#This Row],[cedula]],TCARRERA[CEDULA],TCARRERA[CATEGORIA DEL SERVIDOR],0)</f>
        <v>CARRERA ADMINISTRATIVA</v>
      </c>
      <c r="J9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6" t="str">
        <f>IF(ISTEXT(Tabla15[[#This Row],[CARRERA]]),Tabla15[[#This Row],[CARRERA]],Tabla15[[#This Row],[STATUS_01]])</f>
        <v>CARRERA ADMINISTRATIVA</v>
      </c>
      <c r="L947" s="72">
        <v>45000</v>
      </c>
      <c r="M947" s="74">
        <v>1148.33</v>
      </c>
      <c r="N947" s="72">
        <v>1368</v>
      </c>
      <c r="O947" s="72">
        <v>1291.5</v>
      </c>
      <c r="P947" s="33">
        <f>Tabla15[[#This Row],[sbruto]]-Tabla15[[#This Row],[ISR]]-Tabla15[[#This Row],[SFS]]-Tabla15[[#This Row],[AFP]]-Tabla15[[#This Row],[sneto]]</f>
        <v>21899.67</v>
      </c>
      <c r="Q947" s="33">
        <v>19292.5</v>
      </c>
      <c r="R947" s="56" t="str">
        <f>_xlfn.XLOOKUP(Tabla15[[#This Row],[cedula]],Tabla8[Numero Documento],Tabla8[Gen])</f>
        <v>F</v>
      </c>
      <c r="S947" s="56" t="str">
        <f>_xlfn.XLOOKUP(Tabla15[[#This Row],[cedula]],Tabla8[Numero Documento],Tabla8[Lugar Funciones Codigo])</f>
        <v>01.83.03</v>
      </c>
      <c r="T947">
        <v>284</v>
      </c>
    </row>
    <row r="948" spans="1:20" hidden="1">
      <c r="A948" s="56" t="s">
        <v>2522</v>
      </c>
      <c r="B948" s="56" t="s">
        <v>1176</v>
      </c>
      <c r="C948" s="56" t="s">
        <v>2552</v>
      </c>
      <c r="D948" s="56" t="str">
        <f>Tabla15[[#This Row],[cedula]]&amp;Tabla15[[#This Row],[prog]]&amp;LEFT(Tabla15[[#This Row],[TIPO]],3)</f>
        <v>0011717985301FIJ</v>
      </c>
      <c r="E948" s="56" t="str">
        <f>_xlfn.XLOOKUP(Tabla15[[#This Row],[cedula]],Tabla8[Numero Documento],Tabla8[Empleado])</f>
        <v>YISSEL MONTERO</v>
      </c>
      <c r="F948" s="56" t="str">
        <f>_xlfn.XLOOKUP(Tabla15[[#This Row],[cedula]],Tabla8[Numero Documento],Tabla8[Cargo])</f>
        <v>DIGITADOR</v>
      </c>
      <c r="G948" s="56" t="str">
        <f>_xlfn.XLOOKUP(Tabla15[[#This Row],[cedula]],Tabla8[Numero Documento],Tabla8[Lugar de Funciones])</f>
        <v>VICEMINISTERIO DE PATRIMONIO CULTURAL</v>
      </c>
      <c r="H948" s="107" t="s">
        <v>11</v>
      </c>
      <c r="I948" s="78" t="str">
        <f>_xlfn.XLOOKUP(Tabla15[[#This Row],[cedula]],TCARRERA[CEDULA],TCARRERA[CATEGORIA DEL SERVIDOR],0)</f>
        <v>CARRERA ADMINISTRATIVA</v>
      </c>
      <c r="J9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6" t="str">
        <f>IF(ISTEXT(Tabla15[[#This Row],[CARRERA]]),Tabla15[[#This Row],[CARRERA]],Tabla15[[#This Row],[STATUS_01]])</f>
        <v>CARRERA ADMINISTRATIVA</v>
      </c>
      <c r="L948" s="72">
        <v>45000</v>
      </c>
      <c r="M948" s="75">
        <v>1148.33</v>
      </c>
      <c r="N948" s="75">
        <v>1368</v>
      </c>
      <c r="O948" s="75">
        <v>1291.5</v>
      </c>
      <c r="P948" s="33">
        <f>Tabla15[[#This Row],[sbruto]]-Tabla15[[#This Row],[ISR]]-Tabla15[[#This Row],[SFS]]-Tabla15[[#This Row],[AFP]]-Tabla15[[#This Row],[sneto]]</f>
        <v>11974.579999999998</v>
      </c>
      <c r="Q948" s="33">
        <v>29217.59</v>
      </c>
      <c r="R948" s="56" t="str">
        <f>_xlfn.XLOOKUP(Tabla15[[#This Row],[cedula]],Tabla8[Numero Documento],Tabla8[Gen])</f>
        <v>F</v>
      </c>
      <c r="S948" s="56" t="str">
        <f>_xlfn.XLOOKUP(Tabla15[[#This Row],[cedula]],Tabla8[Numero Documento],Tabla8[Lugar Funciones Codigo])</f>
        <v>01.83.03</v>
      </c>
      <c r="T948">
        <v>377</v>
      </c>
    </row>
    <row r="949" spans="1:20" hidden="1">
      <c r="A949" s="56" t="s">
        <v>2521</v>
      </c>
      <c r="B949" s="56" t="s">
        <v>2698</v>
      </c>
      <c r="C949" s="56" t="s">
        <v>2552</v>
      </c>
      <c r="D949" s="56" t="str">
        <f>Tabla15[[#This Row],[cedula]]&amp;Tabla15[[#This Row],[prog]]&amp;LEFT(Tabla15[[#This Row],[TIPO]],3)</f>
        <v>0011348281401TEM</v>
      </c>
      <c r="E949" s="56" t="str">
        <f>_xlfn.XLOOKUP(Tabla15[[#This Row],[cedula]],Tabla8[Numero Documento],Tabla8[Empleado])</f>
        <v>CRISTIAN ANTONIO MATOS FELIZ</v>
      </c>
      <c r="F949" s="56" t="str">
        <f>_xlfn.XLOOKUP(Tabla15[[#This Row],[cedula]],Tabla8[Numero Documento],Tabla8[Cargo])</f>
        <v>TECNICO DE REGISTRO DE OBRAS</v>
      </c>
      <c r="G949" s="56" t="str">
        <f>_xlfn.XLOOKUP(Tabla15[[#This Row],[cedula]],Tabla8[Numero Documento],Tabla8[Lugar de Funciones])</f>
        <v>VICEMINISTERIO DE PATRIMONIO CULTURAL</v>
      </c>
      <c r="H949" s="107" t="s">
        <v>2743</v>
      </c>
      <c r="I949" s="78">
        <f>_xlfn.XLOOKUP(Tabla15[[#This Row],[cedula]],TCARRERA[CEDULA],TCARRERA[CATEGORIA DEL SERVIDOR],0)</f>
        <v>0</v>
      </c>
      <c r="J9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9" s="56" t="str">
        <f>IF(ISTEXT(Tabla15[[#This Row],[CARRERA]]),Tabla15[[#This Row],[CARRERA]],Tabla15[[#This Row],[STATUS_01]])</f>
        <v>TEMPORALES</v>
      </c>
      <c r="L949" s="72">
        <v>36000</v>
      </c>
      <c r="M949" s="76">
        <v>0</v>
      </c>
      <c r="N949" s="75">
        <v>1094.4000000000001</v>
      </c>
      <c r="O949" s="75">
        <v>1033.2</v>
      </c>
      <c r="P949" s="33">
        <f>Tabla15[[#This Row],[sbruto]]-Tabla15[[#This Row],[ISR]]-Tabla15[[#This Row],[SFS]]-Tabla15[[#This Row],[AFP]]-Tabla15[[#This Row],[sneto]]</f>
        <v>10071</v>
      </c>
      <c r="Q949" s="33">
        <v>23801.4</v>
      </c>
      <c r="R949" s="56" t="str">
        <f>_xlfn.XLOOKUP(Tabla15[[#This Row],[cedula]],Tabla8[Numero Documento],Tabla8[Gen])</f>
        <v>M</v>
      </c>
      <c r="S949" s="56" t="str">
        <f>_xlfn.XLOOKUP(Tabla15[[#This Row],[cedula]],Tabla8[Numero Documento],Tabla8[Lugar Funciones Codigo])</f>
        <v>01.83.03</v>
      </c>
      <c r="T949">
        <v>814</v>
      </c>
    </row>
    <row r="950" spans="1:20" hidden="1">
      <c r="A950" s="56" t="s">
        <v>2521</v>
      </c>
      <c r="B950" s="56" t="s">
        <v>3147</v>
      </c>
      <c r="C950" s="56" t="s">
        <v>2552</v>
      </c>
      <c r="D950" s="56" t="str">
        <f>Tabla15[[#This Row],[cedula]]&amp;Tabla15[[#This Row],[prog]]&amp;LEFT(Tabla15[[#This Row],[TIPO]],3)</f>
        <v>4020042432901TEM</v>
      </c>
      <c r="E950" s="56" t="str">
        <f>_xlfn.XLOOKUP(Tabla15[[#This Row],[cedula]],Tabla8[Numero Documento],Tabla8[Empleado])</f>
        <v>HEIDY LEIDY ORTIZ MENDEZ</v>
      </c>
      <c r="F950" s="56" t="str">
        <f>_xlfn.XLOOKUP(Tabla15[[#This Row],[cedula]],Tabla8[Numero Documento],Tabla8[Cargo])</f>
        <v>TECNICO DE REGISTRO DE OBRAS</v>
      </c>
      <c r="G950" s="56" t="str">
        <f>_xlfn.XLOOKUP(Tabla15[[#This Row],[cedula]],Tabla8[Numero Documento],Tabla8[Lugar de Funciones])</f>
        <v>VICEMINISTERIO DE PATRIMONIO CULTURAL</v>
      </c>
      <c r="H950" s="107" t="s">
        <v>2743</v>
      </c>
      <c r="I950" s="78">
        <f>_xlfn.XLOOKUP(Tabla15[[#This Row],[cedula]],TCARRERA[CEDULA],TCARRERA[CATEGORIA DEL SERVIDOR],0)</f>
        <v>0</v>
      </c>
      <c r="J9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6" t="str">
        <f>IF(ISTEXT(Tabla15[[#This Row],[CARRERA]]),Tabla15[[#This Row],[CARRERA]],Tabla15[[#This Row],[STATUS_01]])</f>
        <v>TEMPORALES</v>
      </c>
      <c r="L950" s="72">
        <v>36000</v>
      </c>
      <c r="M950" s="76">
        <v>0</v>
      </c>
      <c r="N950" s="72">
        <v>1094.4000000000001</v>
      </c>
      <c r="O950" s="72">
        <v>1033.2</v>
      </c>
      <c r="P950" s="33">
        <f>Tabla15[[#This Row],[sbruto]]-Tabla15[[#This Row],[ISR]]-Tabla15[[#This Row],[SFS]]-Tabla15[[#This Row],[AFP]]-Tabla15[[#This Row],[sneto]]</f>
        <v>25</v>
      </c>
      <c r="Q950" s="33">
        <v>33847.4</v>
      </c>
      <c r="R950" s="56" t="str">
        <f>_xlfn.XLOOKUP(Tabla15[[#This Row],[cedula]],Tabla8[Numero Documento],Tabla8[Gen])</f>
        <v>F</v>
      </c>
      <c r="S950" s="56" t="str">
        <f>_xlfn.XLOOKUP(Tabla15[[#This Row],[cedula]],Tabla8[Numero Documento],Tabla8[Lugar Funciones Codigo])</f>
        <v>01.83.03</v>
      </c>
      <c r="T950">
        <v>854</v>
      </c>
    </row>
    <row r="951" spans="1:20" hidden="1">
      <c r="A951" s="56" t="s">
        <v>2521</v>
      </c>
      <c r="B951" s="56" t="s">
        <v>2953</v>
      </c>
      <c r="C951" s="56" t="s">
        <v>2552</v>
      </c>
      <c r="D951" s="56" t="str">
        <f>Tabla15[[#This Row],[cedula]]&amp;Tabla15[[#This Row],[prog]]&amp;LEFT(Tabla15[[#This Row],[TIPO]],3)</f>
        <v>0010020079901TEM</v>
      </c>
      <c r="E951" s="56" t="str">
        <f>_xlfn.XLOOKUP(Tabla15[[#This Row],[cedula]],Tabla8[Numero Documento],Tabla8[Empleado])</f>
        <v>JOSE DOLORES PIO SANTANA</v>
      </c>
      <c r="F951" s="56" t="str">
        <f>_xlfn.XLOOKUP(Tabla15[[#This Row],[cedula]],Tabla8[Numero Documento],Tabla8[Cargo])</f>
        <v>TECNICO DE REGISTRO DE OBRAS</v>
      </c>
      <c r="G951" s="56" t="str">
        <f>_xlfn.XLOOKUP(Tabla15[[#This Row],[cedula]],Tabla8[Numero Documento],Tabla8[Lugar de Funciones])</f>
        <v>VICEMINISTERIO DE PATRIMONIO CULTURAL</v>
      </c>
      <c r="H951" s="107" t="s">
        <v>2743</v>
      </c>
      <c r="I951" s="78">
        <f>_xlfn.XLOOKUP(Tabla15[[#This Row],[cedula]],TCARRERA[CEDULA],TCARRERA[CATEGORIA DEL SERVIDOR],0)</f>
        <v>0</v>
      </c>
      <c r="J9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6" t="str">
        <f>IF(ISTEXT(Tabla15[[#This Row],[CARRERA]]),Tabla15[[#This Row],[CARRERA]],Tabla15[[#This Row],[STATUS_01]])</f>
        <v>TEMPORALES</v>
      </c>
      <c r="L951" s="72">
        <v>36000</v>
      </c>
      <c r="M951" s="76">
        <v>0</v>
      </c>
      <c r="N951" s="72">
        <v>1094.4000000000001</v>
      </c>
      <c r="O951" s="72">
        <v>1033.2</v>
      </c>
      <c r="P951" s="33">
        <f>Tabla15[[#This Row],[sbruto]]-Tabla15[[#This Row],[ISR]]-Tabla15[[#This Row],[SFS]]-Tabla15[[#This Row],[AFP]]-Tabla15[[#This Row],[sneto]]</f>
        <v>25</v>
      </c>
      <c r="Q951" s="33">
        <v>33847.4</v>
      </c>
      <c r="R951" s="56" t="str">
        <f>_xlfn.XLOOKUP(Tabla15[[#This Row],[cedula]],Tabla8[Numero Documento],Tabla8[Gen])</f>
        <v>M</v>
      </c>
      <c r="S951" s="56" t="str">
        <f>_xlfn.XLOOKUP(Tabla15[[#This Row],[cedula]],Tabla8[Numero Documento],Tabla8[Lugar Funciones Codigo])</f>
        <v>01.83.03</v>
      </c>
      <c r="T951">
        <v>889</v>
      </c>
    </row>
    <row r="952" spans="1:20" hidden="1">
      <c r="A952" s="56" t="s">
        <v>2521</v>
      </c>
      <c r="B952" s="56" t="s">
        <v>3138</v>
      </c>
      <c r="C952" s="56" t="s">
        <v>2552</v>
      </c>
      <c r="D952" s="56" t="str">
        <f>Tabla15[[#This Row],[cedula]]&amp;Tabla15[[#This Row],[prog]]&amp;LEFT(Tabla15[[#This Row],[TIPO]],3)</f>
        <v>0011889519201TEM</v>
      </c>
      <c r="E952" s="56" t="str">
        <f>_xlfn.XLOOKUP(Tabla15[[#This Row],[cedula]],Tabla8[Numero Documento],Tabla8[Empleado])</f>
        <v>NOELFRI PAMELL DIAZ LEBRON</v>
      </c>
      <c r="F952" s="56" t="str">
        <f>_xlfn.XLOOKUP(Tabla15[[#This Row],[cedula]],Tabla8[Numero Documento],Tabla8[Cargo])</f>
        <v>TECNICO DE REGISTRO DE OBRAS</v>
      </c>
      <c r="G952" s="56" t="str">
        <f>_xlfn.XLOOKUP(Tabla15[[#This Row],[cedula]],Tabla8[Numero Documento],Tabla8[Lugar de Funciones])</f>
        <v>VICEMINISTERIO DE PATRIMONIO CULTURAL</v>
      </c>
      <c r="H952" s="107" t="s">
        <v>2743</v>
      </c>
      <c r="I952" s="78">
        <f>_xlfn.XLOOKUP(Tabla15[[#This Row],[cedula]],TCARRERA[CEDULA],TCARRERA[CATEGORIA DEL SERVIDOR],0)</f>
        <v>0</v>
      </c>
      <c r="J95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6" t="str">
        <f>IF(ISTEXT(Tabla15[[#This Row],[CARRERA]]),Tabla15[[#This Row],[CARRERA]],Tabla15[[#This Row],[STATUS_01]])</f>
        <v>TEMPORALES</v>
      </c>
      <c r="L952" s="72">
        <v>36000</v>
      </c>
      <c r="M952" s="76">
        <v>0</v>
      </c>
      <c r="N952" s="72">
        <v>1094.4000000000001</v>
      </c>
      <c r="O952" s="72">
        <v>1033.2</v>
      </c>
      <c r="P952" s="33">
        <f>Tabla15[[#This Row],[sbruto]]-Tabla15[[#This Row],[ISR]]-Tabla15[[#This Row],[SFS]]-Tabla15[[#This Row],[AFP]]-Tabla15[[#This Row],[sneto]]</f>
        <v>25</v>
      </c>
      <c r="Q952" s="33">
        <v>33847.4</v>
      </c>
      <c r="R952" s="56" t="str">
        <f>_xlfn.XLOOKUP(Tabla15[[#This Row],[cedula]],Tabla8[Numero Documento],Tabla8[Gen])</f>
        <v>M</v>
      </c>
      <c r="S952" s="56" t="str">
        <f>_xlfn.XLOOKUP(Tabla15[[#This Row],[cedula]],Tabla8[Numero Documento],Tabla8[Lugar Funciones Codigo])</f>
        <v>01.83.03</v>
      </c>
      <c r="T952">
        <v>965</v>
      </c>
    </row>
    <row r="953" spans="1:20" hidden="1">
      <c r="A953" s="56" t="s">
        <v>2521</v>
      </c>
      <c r="B953" s="56" t="s">
        <v>3148</v>
      </c>
      <c r="C953" s="56" t="s">
        <v>2552</v>
      </c>
      <c r="D953" s="56" t="str">
        <f>Tabla15[[#This Row],[cedula]]&amp;Tabla15[[#This Row],[prog]]&amp;LEFT(Tabla15[[#This Row],[TIPO]],3)</f>
        <v>4021220716701TEM</v>
      </c>
      <c r="E953" s="56" t="str">
        <f>_xlfn.XLOOKUP(Tabla15[[#This Row],[cedula]],Tabla8[Numero Documento],Tabla8[Empleado])</f>
        <v>YADIRI ESTEFANI ROSADO PEREZ</v>
      </c>
      <c r="F953" s="56" t="str">
        <f>_xlfn.XLOOKUP(Tabla15[[#This Row],[cedula]],Tabla8[Numero Documento],Tabla8[Cargo])</f>
        <v>TECNICO DE REGISTRO DE OBRAS</v>
      </c>
      <c r="G953" s="56" t="str">
        <f>_xlfn.XLOOKUP(Tabla15[[#This Row],[cedula]],Tabla8[Numero Documento],Tabla8[Lugar de Funciones])</f>
        <v>VICEMINISTERIO DE PATRIMONIO CULTURAL</v>
      </c>
      <c r="H953" s="107" t="s">
        <v>2743</v>
      </c>
      <c r="I953" s="78">
        <f>_xlfn.XLOOKUP(Tabla15[[#This Row],[cedula]],TCARRERA[CEDULA],TCARRERA[CATEGORIA DEL SERVIDOR],0)</f>
        <v>0</v>
      </c>
      <c r="J9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3" s="56" t="str">
        <f>IF(ISTEXT(Tabla15[[#This Row],[CARRERA]]),Tabla15[[#This Row],[CARRERA]],Tabla15[[#This Row],[STATUS_01]])</f>
        <v>TEMPORALES</v>
      </c>
      <c r="L953" s="72">
        <v>36000</v>
      </c>
      <c r="M953" s="76">
        <v>0</v>
      </c>
      <c r="N953" s="72">
        <v>1094.4000000000001</v>
      </c>
      <c r="O953" s="72">
        <v>1033.2</v>
      </c>
      <c r="P953" s="33">
        <f>Tabla15[[#This Row],[sbruto]]-Tabla15[[#This Row],[ISR]]-Tabla15[[#This Row],[SFS]]-Tabla15[[#This Row],[AFP]]-Tabla15[[#This Row],[sneto]]</f>
        <v>25</v>
      </c>
      <c r="Q953" s="33">
        <v>33847.4</v>
      </c>
      <c r="R953" s="56" t="str">
        <f>_xlfn.XLOOKUP(Tabla15[[#This Row],[cedula]],Tabla8[Numero Documento],Tabla8[Gen])</f>
        <v>F</v>
      </c>
      <c r="S953" s="56" t="str">
        <f>_xlfn.XLOOKUP(Tabla15[[#This Row],[cedula]],Tabla8[Numero Documento],Tabla8[Lugar Funciones Codigo])</f>
        <v>01.83.03</v>
      </c>
      <c r="T953">
        <v>1031</v>
      </c>
    </row>
    <row r="954" spans="1:20" hidden="1">
      <c r="A954" s="56" t="s">
        <v>2522</v>
      </c>
      <c r="B954" s="56" t="s">
        <v>1877</v>
      </c>
      <c r="C954" s="56" t="s">
        <v>2552</v>
      </c>
      <c r="D954" s="56" t="str">
        <f>Tabla15[[#This Row],[cedula]]&amp;Tabla15[[#This Row],[prog]]&amp;LEFT(Tabla15[[#This Row],[TIPO]],3)</f>
        <v>0030062078801FIJ</v>
      </c>
      <c r="E954" s="56" t="str">
        <f>_xlfn.XLOOKUP(Tabla15[[#This Row],[cedula]],Tabla8[Numero Documento],Tabla8[Empleado])</f>
        <v>JUAN ANIBAL PERALTA PEREZ</v>
      </c>
      <c r="F954" s="56" t="str">
        <f>_xlfn.XLOOKUP(Tabla15[[#This Row],[cedula]],Tabla8[Numero Documento],Tabla8[Cargo])</f>
        <v>CHOFER</v>
      </c>
      <c r="G954" s="56" t="str">
        <f>_xlfn.XLOOKUP(Tabla15[[#This Row],[cedula]],Tabla8[Numero Documento],Tabla8[Lugar de Funciones])</f>
        <v>VICEMINISTERIO DE PATRIMONIO CULTURAL</v>
      </c>
      <c r="H954" s="107" t="s">
        <v>11</v>
      </c>
      <c r="I954" s="78">
        <f>_xlfn.XLOOKUP(Tabla15[[#This Row],[cedula]],TCARRERA[CEDULA],TCARRERA[CATEGORIA DEL SERVIDOR],0)</f>
        <v>0</v>
      </c>
      <c r="J95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4" s="56" t="str">
        <f>IF(ISTEXT(Tabla15[[#This Row],[CARRERA]]),Tabla15[[#This Row],[CARRERA]],Tabla15[[#This Row],[STATUS_01]])</f>
        <v>ESTATUTO SIMPLIFICADO</v>
      </c>
      <c r="L954" s="72">
        <v>30000</v>
      </c>
      <c r="M954" s="76">
        <v>0</v>
      </c>
      <c r="N954" s="72">
        <v>912</v>
      </c>
      <c r="O954" s="72">
        <v>861</v>
      </c>
      <c r="P954" s="33">
        <f>Tabla15[[#This Row],[sbruto]]-Tabla15[[#This Row],[ISR]]-Tabla15[[#This Row],[SFS]]-Tabla15[[#This Row],[AFP]]-Tabla15[[#This Row],[sneto]]</f>
        <v>25</v>
      </c>
      <c r="Q954" s="33">
        <v>28202</v>
      </c>
      <c r="R954" s="56" t="str">
        <f>_xlfn.XLOOKUP(Tabla15[[#This Row],[cedula]],Tabla8[Numero Documento],Tabla8[Gen])</f>
        <v>M</v>
      </c>
      <c r="S954" s="56" t="str">
        <f>_xlfn.XLOOKUP(Tabla15[[#This Row],[cedula]],Tabla8[Numero Documento],Tabla8[Lugar Funciones Codigo])</f>
        <v>01.83.03</v>
      </c>
      <c r="T954">
        <v>180</v>
      </c>
    </row>
    <row r="955" spans="1:20" hidden="1">
      <c r="A955" s="56" t="s">
        <v>2522</v>
      </c>
      <c r="B955" s="56" t="s">
        <v>2808</v>
      </c>
      <c r="C955" s="56" t="s">
        <v>2552</v>
      </c>
      <c r="D955" s="56" t="str">
        <f>Tabla15[[#This Row],[cedula]]&amp;Tabla15[[#This Row],[prog]]&amp;LEFT(Tabla15[[#This Row],[TIPO]],3)</f>
        <v>0011280858901FIJ</v>
      </c>
      <c r="E955" s="56" t="str">
        <f>_xlfn.XLOOKUP(Tabla15[[#This Row],[cedula]],Tabla8[Numero Documento],Tabla8[Empleado])</f>
        <v>SHARINIE ELISABETH ALBA VERICUT</v>
      </c>
      <c r="F955" s="56" t="str">
        <f>_xlfn.XLOOKUP(Tabla15[[#This Row],[cedula]],Tabla8[Numero Documento],Tabla8[Cargo])</f>
        <v>SECRETARIA</v>
      </c>
      <c r="G955" s="56" t="str">
        <f>_xlfn.XLOOKUP(Tabla15[[#This Row],[cedula]],Tabla8[Numero Documento],Tabla8[Lugar de Funciones])</f>
        <v>VICEMINISTERIO DE PATRIMONIO CULTURAL</v>
      </c>
      <c r="H955" s="107" t="s">
        <v>11</v>
      </c>
      <c r="I955" s="78">
        <f>_xlfn.XLOOKUP(Tabla15[[#This Row],[cedula]],TCARRERA[CEDULA],TCARRERA[CATEGORIA DEL SERVIDOR],0)</f>
        <v>0</v>
      </c>
      <c r="J9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6" t="str">
        <f>IF(ISTEXT(Tabla15[[#This Row],[CARRERA]]),Tabla15[[#This Row],[CARRERA]],Tabla15[[#This Row],[STATUS_01]])</f>
        <v>ESTATUTO SIMPLIFICADO</v>
      </c>
      <c r="L955" s="72">
        <v>30000</v>
      </c>
      <c r="M955" s="75">
        <v>0</v>
      </c>
      <c r="N955" s="72">
        <v>912</v>
      </c>
      <c r="O955" s="72">
        <v>861</v>
      </c>
      <c r="P955" s="33">
        <f>Tabla15[[#This Row],[sbruto]]-Tabla15[[#This Row],[ISR]]-Tabla15[[#This Row],[SFS]]-Tabla15[[#This Row],[AFP]]-Tabla15[[#This Row],[sneto]]</f>
        <v>4071</v>
      </c>
      <c r="Q955" s="33">
        <v>24156</v>
      </c>
      <c r="R955" s="56" t="str">
        <f>_xlfn.XLOOKUP(Tabla15[[#This Row],[cedula]],Tabla8[Numero Documento],Tabla8[Gen])</f>
        <v>F</v>
      </c>
      <c r="S955" s="56" t="str">
        <f>_xlfn.XLOOKUP(Tabla15[[#This Row],[cedula]],Tabla8[Numero Documento],Tabla8[Lugar Funciones Codigo])</f>
        <v>01.83.03</v>
      </c>
      <c r="T955">
        <v>339</v>
      </c>
    </row>
    <row r="956" spans="1:20" hidden="1">
      <c r="A956" s="56" t="s">
        <v>2522</v>
      </c>
      <c r="B956" s="56" t="s">
        <v>1753</v>
      </c>
      <c r="C956" s="56" t="s">
        <v>2552</v>
      </c>
      <c r="D956" s="56" t="str">
        <f>Tabla15[[#This Row],[cedula]]&amp;Tabla15[[#This Row],[prog]]&amp;LEFT(Tabla15[[#This Row],[TIPO]],3)</f>
        <v>0011908081001FIJ</v>
      </c>
      <c r="E956" s="56" t="str">
        <f>_xlfn.XLOOKUP(Tabla15[[#This Row],[cedula]],Tabla8[Numero Documento],Tabla8[Empleado])</f>
        <v>AGAR GISEL PEÑA</v>
      </c>
      <c r="F956" s="56" t="str">
        <f>_xlfn.XLOOKUP(Tabla15[[#This Row],[cedula]],Tabla8[Numero Documento],Tabla8[Cargo])</f>
        <v>RECEPCIONISTA</v>
      </c>
      <c r="G956" s="56" t="str">
        <f>_xlfn.XLOOKUP(Tabla15[[#This Row],[cedula]],Tabla8[Numero Documento],Tabla8[Lugar de Funciones])</f>
        <v>VICEMINISTERIO DE PATRIMONIO CULTURAL</v>
      </c>
      <c r="H956" s="107" t="s">
        <v>11</v>
      </c>
      <c r="I956" s="78">
        <f>_xlfn.XLOOKUP(Tabla15[[#This Row],[cedula]],TCARRERA[CEDULA],TCARRERA[CATEGORIA DEL SERVIDOR],0)</f>
        <v>0</v>
      </c>
      <c r="J9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6" s="56" t="str">
        <f>IF(ISTEXT(Tabla15[[#This Row],[CARRERA]]),Tabla15[[#This Row],[CARRERA]],Tabla15[[#This Row],[STATUS_01]])</f>
        <v>FIJO</v>
      </c>
      <c r="L956" s="72">
        <v>25000</v>
      </c>
      <c r="M956" s="76">
        <v>0</v>
      </c>
      <c r="N956" s="75">
        <v>760</v>
      </c>
      <c r="O956" s="75">
        <v>717.5</v>
      </c>
      <c r="P956" s="33">
        <f>Tabla15[[#This Row],[sbruto]]-Tabla15[[#This Row],[ISR]]-Tabla15[[#This Row],[SFS]]-Tabla15[[#This Row],[AFP]]-Tabla15[[#This Row],[sneto]]</f>
        <v>25</v>
      </c>
      <c r="Q956" s="33">
        <v>23497.5</v>
      </c>
      <c r="R956" s="56" t="str">
        <f>_xlfn.XLOOKUP(Tabla15[[#This Row],[cedula]],Tabla8[Numero Documento],Tabla8[Gen])</f>
        <v>F</v>
      </c>
      <c r="S956" s="56" t="str">
        <f>_xlfn.XLOOKUP(Tabla15[[#This Row],[cedula]],Tabla8[Numero Documento],Tabla8[Lugar Funciones Codigo])</f>
        <v>01.83.03</v>
      </c>
      <c r="T956">
        <v>2</v>
      </c>
    </row>
    <row r="957" spans="1:20" hidden="1">
      <c r="A957" s="56" t="s">
        <v>2522</v>
      </c>
      <c r="B957" s="56" t="s">
        <v>2005</v>
      </c>
      <c r="C957" s="56" t="s">
        <v>2552</v>
      </c>
      <c r="D957" s="56" t="str">
        <f>Tabla15[[#This Row],[cedula]]&amp;Tabla15[[#This Row],[prog]]&amp;LEFT(Tabla15[[#This Row],[TIPO]],3)</f>
        <v>2230145697001FIJ</v>
      </c>
      <c r="E957" s="56" t="str">
        <f>_xlfn.XLOOKUP(Tabla15[[#This Row],[cedula]],Tabla8[Numero Documento],Tabla8[Empleado])</f>
        <v>ALMELIA RIVAS</v>
      </c>
      <c r="F957" s="56" t="str">
        <f>_xlfn.XLOOKUP(Tabla15[[#This Row],[cedula]],Tabla8[Numero Documento],Tabla8[Cargo])</f>
        <v>CONSERJE</v>
      </c>
      <c r="G957" s="56" t="str">
        <f>_xlfn.XLOOKUP(Tabla15[[#This Row],[cedula]],Tabla8[Numero Documento],Tabla8[Lugar de Funciones])</f>
        <v>VICEMINISTERIO DE PATRIMONIO CULTURAL</v>
      </c>
      <c r="H957" s="107" t="s">
        <v>11</v>
      </c>
      <c r="I957" s="78">
        <f>_xlfn.XLOOKUP(Tabla15[[#This Row],[cedula]],TCARRERA[CEDULA],TCARRERA[CATEGORIA DEL SERVIDOR],0)</f>
        <v>0</v>
      </c>
      <c r="J9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7" s="56" t="str">
        <f>IF(ISTEXT(Tabla15[[#This Row],[CARRERA]]),Tabla15[[#This Row],[CARRERA]],Tabla15[[#This Row],[STATUS_01]])</f>
        <v>ESTATUTO SIMPLIFICADO</v>
      </c>
      <c r="L957" s="72">
        <v>20000</v>
      </c>
      <c r="M957" s="73">
        <v>0</v>
      </c>
      <c r="N957" s="72">
        <v>608</v>
      </c>
      <c r="O957" s="72">
        <v>574</v>
      </c>
      <c r="P957" s="33">
        <f>Tabla15[[#This Row],[sbruto]]-Tabla15[[#This Row],[ISR]]-Tabla15[[#This Row],[SFS]]-Tabla15[[#This Row],[AFP]]-Tabla15[[#This Row],[sneto]]</f>
        <v>2817</v>
      </c>
      <c r="Q957" s="33">
        <v>16001</v>
      </c>
      <c r="R957" s="56" t="str">
        <f>_xlfn.XLOOKUP(Tabla15[[#This Row],[cedula]],Tabla8[Numero Documento],Tabla8[Gen])</f>
        <v>F</v>
      </c>
      <c r="S957" s="56" t="str">
        <f>_xlfn.XLOOKUP(Tabla15[[#This Row],[cedula]],Tabla8[Numero Documento],Tabla8[Lugar Funciones Codigo])</f>
        <v>01.83.03</v>
      </c>
      <c r="T957">
        <v>13</v>
      </c>
    </row>
    <row r="958" spans="1:20" hidden="1">
      <c r="A958" s="56" t="s">
        <v>2522</v>
      </c>
      <c r="B958" s="56" t="s">
        <v>1949</v>
      </c>
      <c r="C958" s="56" t="s">
        <v>2552</v>
      </c>
      <c r="D958" s="56" t="str">
        <f>Tabla15[[#This Row],[cedula]]&amp;Tabla15[[#This Row],[prog]]&amp;LEFT(Tabla15[[#This Row],[TIPO]],3)</f>
        <v>0530027841201FIJ</v>
      </c>
      <c r="E958" s="56" t="str">
        <f>_xlfn.XLOOKUP(Tabla15[[#This Row],[cedula]],Tabla8[Numero Documento],Tabla8[Empleado])</f>
        <v>RAFAEL VINICIO RODRIGUEZ</v>
      </c>
      <c r="F958" s="56" t="str">
        <f>_xlfn.XLOOKUP(Tabla15[[#This Row],[cedula]],Tabla8[Numero Documento],Tabla8[Cargo])</f>
        <v>CONSERJE</v>
      </c>
      <c r="G958" s="56" t="str">
        <f>_xlfn.XLOOKUP(Tabla15[[#This Row],[cedula]],Tabla8[Numero Documento],Tabla8[Lugar de Funciones])</f>
        <v>VICEMINISTERIO DE PATRIMONIO CULTURAL</v>
      </c>
      <c r="H958" s="107" t="s">
        <v>11</v>
      </c>
      <c r="I958" s="78">
        <f>_xlfn.XLOOKUP(Tabla15[[#This Row],[cedula]],TCARRERA[CEDULA],TCARRERA[CATEGORIA DEL SERVIDOR],0)</f>
        <v>0</v>
      </c>
      <c r="J9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8" s="56" t="str">
        <f>IF(ISTEXT(Tabla15[[#This Row],[CARRERA]]),Tabla15[[#This Row],[CARRERA]],Tabla15[[#This Row],[STATUS_01]])</f>
        <v>ESTATUTO SIMPLIFICADO</v>
      </c>
      <c r="L958" s="72">
        <v>20000</v>
      </c>
      <c r="M958" s="73">
        <v>0</v>
      </c>
      <c r="N958" s="72">
        <v>608</v>
      </c>
      <c r="O958" s="72">
        <v>574</v>
      </c>
      <c r="P958" s="33">
        <f>Tabla15[[#This Row],[sbruto]]-Tabla15[[#This Row],[ISR]]-Tabla15[[#This Row],[SFS]]-Tabla15[[#This Row],[AFP]]-Tabla15[[#This Row],[sneto]]</f>
        <v>2771</v>
      </c>
      <c r="Q958" s="33">
        <v>16047</v>
      </c>
      <c r="R958" s="56" t="str">
        <f>_xlfn.XLOOKUP(Tabla15[[#This Row],[cedula]],Tabla8[Numero Documento],Tabla8[Gen])</f>
        <v>M</v>
      </c>
      <c r="S958" s="56" t="str">
        <f>_xlfn.XLOOKUP(Tabla15[[#This Row],[cedula]],Tabla8[Numero Documento],Tabla8[Lugar Funciones Codigo])</f>
        <v>01.83.03</v>
      </c>
      <c r="T958">
        <v>305</v>
      </c>
    </row>
    <row r="959" spans="1:20" hidden="1">
      <c r="A959" s="56" t="s">
        <v>2522</v>
      </c>
      <c r="B959" s="56" t="s">
        <v>1973</v>
      </c>
      <c r="C959" s="56" t="s">
        <v>2552</v>
      </c>
      <c r="D959" s="56" t="str">
        <f>Tabla15[[#This Row],[cedula]]&amp;Tabla15[[#This Row],[prog]]&amp;LEFT(Tabla15[[#This Row],[TIPO]],3)</f>
        <v>0580024083901FIJ</v>
      </c>
      <c r="E959" s="56" t="str">
        <f>_xlfn.XLOOKUP(Tabla15[[#This Row],[cedula]],Tabla8[Numero Documento],Tabla8[Empleado])</f>
        <v>SANTIAGO ALEX GARCIA GARCIA</v>
      </c>
      <c r="F959" s="56" t="str">
        <f>_xlfn.XLOOKUP(Tabla15[[#This Row],[cedula]],Tabla8[Numero Documento],Tabla8[Cargo])</f>
        <v>OBRERO (A)</v>
      </c>
      <c r="G959" s="56" t="str">
        <f>_xlfn.XLOOKUP(Tabla15[[#This Row],[cedula]],Tabla8[Numero Documento],Tabla8[Lugar de Funciones])</f>
        <v>VICEMINISTERIO DE PATRIMONIO CULTURAL</v>
      </c>
      <c r="H959" s="107" t="s">
        <v>11</v>
      </c>
      <c r="I959" s="78">
        <f>_xlfn.XLOOKUP(Tabla15[[#This Row],[cedula]],TCARRERA[CEDULA],TCARRERA[CATEGORIA DEL SERVIDOR],0)</f>
        <v>0</v>
      </c>
      <c r="J9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6" t="str">
        <f>IF(ISTEXT(Tabla15[[#This Row],[CARRERA]]),Tabla15[[#This Row],[CARRERA]],Tabla15[[#This Row],[STATUS_01]])</f>
        <v>FIJO</v>
      </c>
      <c r="L959" s="72">
        <v>20000</v>
      </c>
      <c r="M959" s="76">
        <v>0</v>
      </c>
      <c r="N959" s="72">
        <v>608</v>
      </c>
      <c r="O959" s="72">
        <v>574</v>
      </c>
      <c r="P959" s="33">
        <f>Tabla15[[#This Row],[sbruto]]-Tabla15[[#This Row],[ISR]]-Tabla15[[#This Row],[SFS]]-Tabla15[[#This Row],[AFP]]-Tabla15[[#This Row],[sneto]]</f>
        <v>925</v>
      </c>
      <c r="Q959" s="33">
        <v>17893</v>
      </c>
      <c r="R959" s="56" t="str">
        <f>_xlfn.XLOOKUP(Tabla15[[#This Row],[cedula]],Tabla8[Numero Documento],Tabla8[Gen])</f>
        <v>M</v>
      </c>
      <c r="S959" s="56" t="str">
        <f>_xlfn.XLOOKUP(Tabla15[[#This Row],[cedula]],Tabla8[Numero Documento],Tabla8[Lugar Funciones Codigo])</f>
        <v>01.83.03</v>
      </c>
      <c r="T959">
        <v>334</v>
      </c>
    </row>
    <row r="960" spans="1:20" hidden="1">
      <c r="A960" s="56" t="s">
        <v>2522</v>
      </c>
      <c r="B960" s="56" t="s">
        <v>2020</v>
      </c>
      <c r="C960" s="56" t="s">
        <v>2555</v>
      </c>
      <c r="D960" s="56" t="str">
        <f>Tabla15[[#This Row],[cedula]]&amp;Tabla15[[#This Row],[prog]]&amp;LEFT(Tabla15[[#This Row],[TIPO]],3)</f>
        <v>0010772137511FIJ</v>
      </c>
      <c r="E960" s="56" t="str">
        <f>_xlfn.XLOOKUP(Tabla15[[#This Row],[cedula]],Tabla8[Numero Documento],Tabla8[Empleado])</f>
        <v>GEORGE RIPLEY GOMEZ</v>
      </c>
      <c r="F960" s="56" t="str">
        <f>_xlfn.XLOOKUP(Tabla15[[#This Row],[cedula]],Tabla8[Numero Documento],Tabla8[Cargo])</f>
        <v>ENCARGADO (A)</v>
      </c>
      <c r="G960" s="56" t="str">
        <f>_xlfn.XLOOKUP(Tabla15[[#This Row],[cedula]],Tabla8[Numero Documento],Tabla8[Lugar de Funciones])</f>
        <v>DEPARTAMENTO DE PATRIMONIO CULTURAL INMATERIAL</v>
      </c>
      <c r="H960" s="107" t="s">
        <v>11</v>
      </c>
      <c r="I960" s="78">
        <f>_xlfn.XLOOKUP(Tabla15[[#This Row],[cedula]],TCARRERA[CEDULA],TCARRERA[CATEGORIA DEL SERVIDOR],0)</f>
        <v>0</v>
      </c>
      <c r="J9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0" s="56" t="str">
        <f>IF(ISTEXT(Tabla15[[#This Row],[CARRERA]]),Tabla15[[#This Row],[CARRERA]],Tabla15[[#This Row],[STATUS_01]])</f>
        <v>FIJO</v>
      </c>
      <c r="L960" s="72">
        <v>115000</v>
      </c>
      <c r="M960" s="73">
        <v>15633.74</v>
      </c>
      <c r="N960" s="72">
        <v>3496</v>
      </c>
      <c r="O960" s="72">
        <v>3300.5</v>
      </c>
      <c r="P960" s="33">
        <f>Tabla15[[#This Row],[sbruto]]-Tabla15[[#This Row],[ISR]]-Tabla15[[#This Row],[SFS]]-Tabla15[[#This Row],[AFP]]-Tabla15[[#This Row],[sneto]]</f>
        <v>3521</v>
      </c>
      <c r="Q960" s="33">
        <v>89048.76</v>
      </c>
      <c r="R960" s="56" t="str">
        <f>_xlfn.XLOOKUP(Tabla15[[#This Row],[cedula]],Tabla8[Numero Documento],Tabla8[Gen])</f>
        <v>M</v>
      </c>
      <c r="S960" s="56" t="str">
        <f>_xlfn.XLOOKUP(Tabla15[[#This Row],[cedula]],Tabla8[Numero Documento],Tabla8[Lugar Funciones Codigo])</f>
        <v>01.83.03.00.00.01</v>
      </c>
      <c r="T960">
        <v>411</v>
      </c>
    </row>
    <row r="961" spans="1:20" hidden="1">
      <c r="A961" s="56" t="s">
        <v>2522</v>
      </c>
      <c r="B961" s="56" t="s">
        <v>2075</v>
      </c>
      <c r="C961" s="56" t="s">
        <v>2555</v>
      </c>
      <c r="D961" s="56" t="str">
        <f>Tabla15[[#This Row],[cedula]]&amp;Tabla15[[#This Row],[prog]]&amp;LEFT(Tabla15[[#This Row],[TIPO]],3)</f>
        <v>0010175225111FIJ</v>
      </c>
      <c r="E961" s="56" t="str">
        <f>_xlfn.XLOOKUP(Tabla15[[#This Row],[cedula]],Tabla8[Numero Documento],Tabla8[Empleado])</f>
        <v>RISORIS ESTELA SILVESTRE ORTIZ</v>
      </c>
      <c r="F961" s="56" t="str">
        <f>_xlfn.XLOOKUP(Tabla15[[#This Row],[cedula]],Tabla8[Numero Documento],Tabla8[Cargo])</f>
        <v>DIR. CENTRO INV. DE BIENES CUL</v>
      </c>
      <c r="G961" s="56" t="str">
        <f>_xlfn.XLOOKUP(Tabla15[[#This Row],[cedula]],Tabla8[Numero Documento],Tabla8[Lugar de Funciones])</f>
        <v>DEPARTAMENTO DE INVENTARIO DE BIENES CULTURALES</v>
      </c>
      <c r="H961" s="107" t="s">
        <v>11</v>
      </c>
      <c r="I961" s="78">
        <f>_xlfn.XLOOKUP(Tabla15[[#This Row],[cedula]],TCARRERA[CEDULA],TCARRERA[CATEGORIA DEL SERVIDOR],0)</f>
        <v>0</v>
      </c>
      <c r="J9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6" t="str">
        <f>IF(ISTEXT(Tabla15[[#This Row],[CARRERA]]),Tabla15[[#This Row],[CARRERA]],Tabla15[[#This Row],[STATUS_01]])</f>
        <v>FIJO</v>
      </c>
      <c r="L961" s="72">
        <v>115000</v>
      </c>
      <c r="M961" s="73">
        <v>15633.74</v>
      </c>
      <c r="N961" s="72">
        <v>3496</v>
      </c>
      <c r="O961" s="72">
        <v>3300.5</v>
      </c>
      <c r="P961" s="33">
        <f>Tabla15[[#This Row],[sbruto]]-Tabla15[[#This Row],[ISR]]-Tabla15[[#This Row],[SFS]]-Tabla15[[#This Row],[AFP]]-Tabla15[[#This Row],[sneto]]</f>
        <v>525</v>
      </c>
      <c r="Q961" s="33">
        <v>92044.76</v>
      </c>
      <c r="R961" s="56" t="str">
        <f>_xlfn.XLOOKUP(Tabla15[[#This Row],[cedula]],Tabla8[Numero Documento],Tabla8[Gen])</f>
        <v>F</v>
      </c>
      <c r="S961" s="56" t="str">
        <f>_xlfn.XLOOKUP(Tabla15[[#This Row],[cedula]],Tabla8[Numero Documento],Tabla8[Lugar Funciones Codigo])</f>
        <v>01.83.03.00.00.02</v>
      </c>
      <c r="T961">
        <v>459</v>
      </c>
    </row>
    <row r="962" spans="1:20" hidden="1">
      <c r="A962" s="56" t="s">
        <v>2522</v>
      </c>
      <c r="B962" s="56" t="s">
        <v>2068</v>
      </c>
      <c r="C962" s="56" t="s">
        <v>2555</v>
      </c>
      <c r="D962" s="56" t="str">
        <f>Tabla15[[#This Row],[cedula]]&amp;Tabla15[[#This Row],[prog]]&amp;LEFT(Tabla15[[#This Row],[TIPO]],3)</f>
        <v>0260006682911FIJ</v>
      </c>
      <c r="E962" s="56" t="str">
        <f>_xlfn.XLOOKUP(Tabla15[[#This Row],[cedula]],Tabla8[Numero Documento],Tabla8[Empleado])</f>
        <v>FEDERICO FULGENCIO SENSENATE</v>
      </c>
      <c r="F962" s="56" t="str">
        <f>_xlfn.XLOOKUP(Tabla15[[#This Row],[cedula]],Tabla8[Numero Documento],Tabla8[Cargo])</f>
        <v>INGENIERO</v>
      </c>
      <c r="G962" s="56" t="str">
        <f>_xlfn.XLOOKUP(Tabla15[[#This Row],[cedula]],Tabla8[Numero Documento],Tabla8[Lugar de Funciones])</f>
        <v>DEPARTAMENTO DE INVENTARIO DE BIENES CULTURALES</v>
      </c>
      <c r="H962" s="107" t="s">
        <v>11</v>
      </c>
      <c r="I962" s="78">
        <f>_xlfn.XLOOKUP(Tabla15[[#This Row],[cedula]],TCARRERA[CEDULA],TCARRERA[CATEGORIA DEL SERVIDOR],0)</f>
        <v>0</v>
      </c>
      <c r="J9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6" t="str">
        <f>IF(ISTEXT(Tabla15[[#This Row],[CARRERA]]),Tabla15[[#This Row],[CARRERA]],Tabla15[[#This Row],[STATUS_01]])</f>
        <v>FIJO</v>
      </c>
      <c r="L962" s="72">
        <v>55000</v>
      </c>
      <c r="M962" s="76">
        <v>2559.6799999999998</v>
      </c>
      <c r="N962" s="72">
        <v>1672</v>
      </c>
      <c r="O962" s="72">
        <v>1578.5</v>
      </c>
      <c r="P962" s="33">
        <f>Tabla15[[#This Row],[sbruto]]-Tabla15[[#This Row],[ISR]]-Tabla15[[#This Row],[SFS]]-Tabla15[[#This Row],[AFP]]-Tabla15[[#This Row],[sneto]]</f>
        <v>9337.5999999999985</v>
      </c>
      <c r="Q962" s="33">
        <v>39852.22</v>
      </c>
      <c r="R962" s="56" t="str">
        <f>_xlfn.XLOOKUP(Tabla15[[#This Row],[cedula]],Tabla8[Numero Documento],Tabla8[Gen])</f>
        <v>M</v>
      </c>
      <c r="S962" s="56" t="str">
        <f>_xlfn.XLOOKUP(Tabla15[[#This Row],[cedula]],Tabla8[Numero Documento],Tabla8[Lugar Funciones Codigo])</f>
        <v>01.83.03.00.00.02</v>
      </c>
      <c r="T962">
        <v>402</v>
      </c>
    </row>
    <row r="963" spans="1:20" hidden="1">
      <c r="A963" s="56" t="s">
        <v>2522</v>
      </c>
      <c r="B963" s="56" t="s">
        <v>1295</v>
      </c>
      <c r="C963" s="56" t="s">
        <v>2555</v>
      </c>
      <c r="D963" s="56" t="str">
        <f>Tabla15[[#This Row],[cedula]]&amp;Tabla15[[#This Row],[prog]]&amp;LEFT(Tabla15[[#This Row],[TIPO]],3)</f>
        <v>0010859481311FIJ</v>
      </c>
      <c r="E963" s="56" t="str">
        <f>_xlfn.XLOOKUP(Tabla15[[#This Row],[cedula]],Tabla8[Numero Documento],Tabla8[Empleado])</f>
        <v>MARIA NELLY PEÑA GARCIA</v>
      </c>
      <c r="F963" s="56" t="str">
        <f>_xlfn.XLOOKUP(Tabla15[[#This Row],[cedula]],Tabla8[Numero Documento],Tabla8[Cargo])</f>
        <v>COORDINADOR (A)</v>
      </c>
      <c r="G963" s="56" t="str">
        <f>_xlfn.XLOOKUP(Tabla15[[#This Row],[cedula]],Tabla8[Numero Documento],Tabla8[Lugar de Funciones])</f>
        <v>DEPARTAMENTO DE INVENTARIO DE BIENES CULTURALES</v>
      </c>
      <c r="H963" s="107" t="s">
        <v>11</v>
      </c>
      <c r="I963" s="78" t="str">
        <f>_xlfn.XLOOKUP(Tabla15[[#This Row],[cedula]],TCARRERA[CEDULA],TCARRERA[CATEGORIA DEL SERVIDOR],0)</f>
        <v>CARRERA ADMINISTRATIVA</v>
      </c>
      <c r="J9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6" t="str">
        <f>IF(ISTEXT(Tabla15[[#This Row],[CARRERA]]),Tabla15[[#This Row],[CARRERA]],Tabla15[[#This Row],[STATUS_01]])</f>
        <v>CARRERA ADMINISTRATIVA</v>
      </c>
      <c r="L963" s="72">
        <v>50000</v>
      </c>
      <c r="M963" s="72">
        <v>1617.38</v>
      </c>
      <c r="N963" s="72">
        <v>1520</v>
      </c>
      <c r="O963" s="72">
        <v>1435</v>
      </c>
      <c r="P963" s="33">
        <f>Tabla15[[#This Row],[sbruto]]-Tabla15[[#This Row],[ISR]]-Tabla15[[#This Row],[SFS]]-Tabla15[[#This Row],[AFP]]-Tabla15[[#This Row],[sneto]]</f>
        <v>1652.4500000000044</v>
      </c>
      <c r="Q963" s="33">
        <v>43775.17</v>
      </c>
      <c r="R963" s="56" t="str">
        <f>_xlfn.XLOOKUP(Tabla15[[#This Row],[cedula]],Tabla8[Numero Documento],Tabla8[Gen])</f>
        <v>F</v>
      </c>
      <c r="S963" s="56" t="str">
        <f>_xlfn.XLOOKUP(Tabla15[[#This Row],[cedula]],Tabla8[Numero Documento],Tabla8[Lugar Funciones Codigo])</f>
        <v>01.83.03.00.00.02</v>
      </c>
      <c r="T963">
        <v>439</v>
      </c>
    </row>
    <row r="964" spans="1:20" hidden="1">
      <c r="A964" s="56" t="s">
        <v>2521</v>
      </c>
      <c r="B964" s="56" t="s">
        <v>2301</v>
      </c>
      <c r="C964" s="56" t="s">
        <v>2552</v>
      </c>
      <c r="D964" s="56" t="str">
        <f>Tabla15[[#This Row],[cedula]]&amp;Tabla15[[#This Row],[prog]]&amp;LEFT(Tabla15[[#This Row],[TIPO]],3)</f>
        <v>2250012119301TEM</v>
      </c>
      <c r="E964" s="56" t="str">
        <f>_xlfn.XLOOKUP(Tabla15[[#This Row],[cedula]],Tabla8[Numero Documento],Tabla8[Empleado])</f>
        <v>EDDY RICHARD MARTELL BRAZOBAN</v>
      </c>
      <c r="F964" s="56" t="str">
        <f>_xlfn.XLOOKUP(Tabla15[[#This Row],[cedula]],Tabla8[Numero Documento],Tabla8[Cargo])</f>
        <v>ARQUITECTO (A)</v>
      </c>
      <c r="G964" s="56" t="str">
        <f>_xlfn.XLOOKUP(Tabla15[[#This Row],[cedula]],Tabla8[Numero Documento],Tabla8[Lugar de Funciones])</f>
        <v>DEPARTAMENTO DE INVENTARIO DE BIENES CULTURALES</v>
      </c>
      <c r="H964" s="107" t="s">
        <v>2743</v>
      </c>
      <c r="I964" s="78">
        <f>_xlfn.XLOOKUP(Tabla15[[#This Row],[cedula]],TCARRERA[CEDULA],TCARRERA[CATEGORIA DEL SERVIDOR],0)</f>
        <v>0</v>
      </c>
      <c r="J9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4" s="56" t="str">
        <f>IF(ISTEXT(Tabla15[[#This Row],[CARRERA]]),Tabla15[[#This Row],[CARRERA]],Tabla15[[#This Row],[STATUS_01]])</f>
        <v>TEMPORALES</v>
      </c>
      <c r="L964" s="72">
        <v>45000</v>
      </c>
      <c r="M964" s="73">
        <v>1148.33</v>
      </c>
      <c r="N964" s="72">
        <v>1368</v>
      </c>
      <c r="O964" s="72">
        <v>1291.5</v>
      </c>
      <c r="P964" s="33">
        <f>Tabla15[[#This Row],[sbruto]]-Tabla15[[#This Row],[ISR]]-Tabla15[[#This Row],[SFS]]-Tabla15[[#This Row],[AFP]]-Tabla15[[#This Row],[sneto]]</f>
        <v>25</v>
      </c>
      <c r="Q964" s="33">
        <v>41167.17</v>
      </c>
      <c r="R964" s="56" t="str">
        <f>_xlfn.XLOOKUP(Tabla15[[#This Row],[cedula]],Tabla8[Numero Documento],Tabla8[Gen])</f>
        <v>M</v>
      </c>
      <c r="S964" s="56" t="str">
        <f>_xlfn.XLOOKUP(Tabla15[[#This Row],[cedula]],Tabla8[Numero Documento],Tabla8[Lugar Funciones Codigo])</f>
        <v>01.83.03.00.00.02</v>
      </c>
      <c r="T964">
        <v>828</v>
      </c>
    </row>
    <row r="965" spans="1:20" hidden="1">
      <c r="A965" s="56" t="s">
        <v>2521</v>
      </c>
      <c r="B965" s="56" t="s">
        <v>2937</v>
      </c>
      <c r="C965" s="56" t="s">
        <v>2552</v>
      </c>
      <c r="D965" s="56" t="str">
        <f>Tabla15[[#This Row],[cedula]]&amp;Tabla15[[#This Row],[prog]]&amp;LEFT(Tabla15[[#This Row],[TIPO]],3)</f>
        <v>2240039606901TEM</v>
      </c>
      <c r="E965" s="56" t="str">
        <f>_xlfn.XLOOKUP(Tabla15[[#This Row],[cedula]],Tabla8[Numero Documento],Tabla8[Empleado])</f>
        <v>JOEL ALFREDO COISCOU HENRIQUEZ</v>
      </c>
      <c r="F965" s="56" t="str">
        <f>_xlfn.XLOOKUP(Tabla15[[#This Row],[cedula]],Tabla8[Numero Documento],Tabla8[Cargo])</f>
        <v>SOPORTE TECNICO INFORMATICO</v>
      </c>
      <c r="G965" s="56" t="str">
        <f>_xlfn.XLOOKUP(Tabla15[[#This Row],[cedula]],Tabla8[Numero Documento],Tabla8[Lugar de Funciones])</f>
        <v>DEPARTAMENTO DE INVENTARIO DE BIENES CULTURALES</v>
      </c>
      <c r="H965" s="107" t="s">
        <v>2743</v>
      </c>
      <c r="I965" s="78">
        <f>_xlfn.XLOOKUP(Tabla15[[#This Row],[cedula]],TCARRERA[CEDULA],TCARRERA[CATEGORIA DEL SERVIDOR],0)</f>
        <v>0</v>
      </c>
      <c r="J9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56" t="str">
        <f>IF(ISTEXT(Tabla15[[#This Row],[CARRERA]]),Tabla15[[#This Row],[CARRERA]],Tabla15[[#This Row],[STATUS_01]])</f>
        <v>TEMPORALES</v>
      </c>
      <c r="L965" s="72">
        <v>45000</v>
      </c>
      <c r="M965" s="74">
        <v>1148.33</v>
      </c>
      <c r="N965" s="75">
        <v>1368</v>
      </c>
      <c r="O965" s="75">
        <v>1291.5</v>
      </c>
      <c r="P965" s="33">
        <f>Tabla15[[#This Row],[sbruto]]-Tabla15[[#This Row],[ISR]]-Tabla15[[#This Row],[SFS]]-Tabla15[[#This Row],[AFP]]-Tabla15[[#This Row],[sneto]]</f>
        <v>1921</v>
      </c>
      <c r="Q965" s="33">
        <v>39271.17</v>
      </c>
      <c r="R965" s="56" t="str">
        <f>_xlfn.XLOOKUP(Tabla15[[#This Row],[cedula]],Tabla8[Numero Documento],Tabla8[Gen])</f>
        <v>M</v>
      </c>
      <c r="S965" s="56" t="str">
        <f>_xlfn.XLOOKUP(Tabla15[[#This Row],[cedula]],Tabla8[Numero Documento],Tabla8[Lugar Funciones Codigo])</f>
        <v>01.83.03.00.00.02</v>
      </c>
      <c r="T965">
        <v>877</v>
      </c>
    </row>
    <row r="966" spans="1:20" hidden="1">
      <c r="A966" s="56" t="s">
        <v>2521</v>
      </c>
      <c r="B966" s="56" t="s">
        <v>3016</v>
      </c>
      <c r="C966" s="56" t="s">
        <v>2552</v>
      </c>
      <c r="D966" s="56" t="str">
        <f>Tabla15[[#This Row],[cedula]]&amp;Tabla15[[#This Row],[prog]]&amp;LEFT(Tabla15[[#This Row],[TIPO]],3)</f>
        <v>4022515586601TEM</v>
      </c>
      <c r="E966" s="56" t="str">
        <f>_xlfn.XLOOKUP(Tabla15[[#This Row],[cedula]],Tabla8[Numero Documento],Tabla8[Empleado])</f>
        <v>MILAGROS TERESITA HUERTA SANABRIA</v>
      </c>
      <c r="F966" s="56" t="str">
        <f>_xlfn.XLOOKUP(Tabla15[[#This Row],[cedula]],Tabla8[Numero Documento],Tabla8[Cargo])</f>
        <v>ARQUITECTO (A)</v>
      </c>
      <c r="G966" s="56" t="str">
        <f>_xlfn.XLOOKUP(Tabla15[[#This Row],[cedula]],Tabla8[Numero Documento],Tabla8[Lugar de Funciones])</f>
        <v>DEPARTAMENTO DE INVENTARIO DE BIENES CULTURALES</v>
      </c>
      <c r="H966" s="107" t="s">
        <v>2743</v>
      </c>
      <c r="I966" s="78">
        <f>_xlfn.XLOOKUP(Tabla15[[#This Row],[cedula]],TCARRERA[CEDULA],TCARRERA[CATEGORIA DEL SERVIDOR],0)</f>
        <v>0</v>
      </c>
      <c r="J9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6" t="str">
        <f>IF(ISTEXT(Tabla15[[#This Row],[CARRERA]]),Tabla15[[#This Row],[CARRERA]],Tabla15[[#This Row],[STATUS_01]])</f>
        <v>TEMPORALES</v>
      </c>
      <c r="L966" s="72">
        <v>45000</v>
      </c>
      <c r="M966" s="76">
        <v>1148.33</v>
      </c>
      <c r="N966" s="72">
        <v>1368</v>
      </c>
      <c r="O966" s="72">
        <v>1291.5</v>
      </c>
      <c r="P966" s="33">
        <f>Tabla15[[#This Row],[sbruto]]-Tabla15[[#This Row],[ISR]]-Tabla15[[#This Row],[SFS]]-Tabla15[[#This Row],[AFP]]-Tabla15[[#This Row],[sneto]]</f>
        <v>25</v>
      </c>
      <c r="Q966" s="33">
        <v>41167.17</v>
      </c>
      <c r="R966" s="56" t="str">
        <f>_xlfn.XLOOKUP(Tabla15[[#This Row],[cedula]],Tabla8[Numero Documento],Tabla8[Gen])</f>
        <v>F</v>
      </c>
      <c r="S966" s="56" t="str">
        <f>_xlfn.XLOOKUP(Tabla15[[#This Row],[cedula]],Tabla8[Numero Documento],Tabla8[Lugar Funciones Codigo])</f>
        <v>01.83.03.00.00.02</v>
      </c>
      <c r="T966">
        <v>953</v>
      </c>
    </row>
    <row r="967" spans="1:20" hidden="1">
      <c r="A967" s="56" t="s">
        <v>2522</v>
      </c>
      <c r="B967" s="56" t="s">
        <v>1214</v>
      </c>
      <c r="C967" s="56" t="s">
        <v>2555</v>
      </c>
      <c r="D967" s="56" t="str">
        <f>Tabla15[[#This Row],[cedula]]&amp;Tabla15[[#This Row],[prog]]&amp;LEFT(Tabla15[[#This Row],[TIPO]],3)</f>
        <v>0010763899111FIJ</v>
      </c>
      <c r="E967" s="56" t="str">
        <f>_xlfn.XLOOKUP(Tabla15[[#This Row],[cedula]],Tabla8[Numero Documento],Tabla8[Empleado])</f>
        <v>FRANCIA FLORENTINO ENCARNACION</v>
      </c>
      <c r="F967" s="56" t="str">
        <f>_xlfn.XLOOKUP(Tabla15[[#This Row],[cedula]],Tabla8[Numero Documento],Tabla8[Cargo])</f>
        <v>ENC. BANCO DE DATOS</v>
      </c>
      <c r="G967" s="56" t="str">
        <f>_xlfn.XLOOKUP(Tabla15[[#This Row],[cedula]],Tabla8[Numero Documento],Tabla8[Lugar de Funciones])</f>
        <v>DEPARTAMENTO DE INVENTARIO DE BIENES CULTURALES</v>
      </c>
      <c r="H967" s="107" t="s">
        <v>11</v>
      </c>
      <c r="I967" s="78" t="str">
        <f>_xlfn.XLOOKUP(Tabla15[[#This Row],[cedula]],TCARRERA[CEDULA],TCARRERA[CATEGORIA DEL SERVIDOR],0)</f>
        <v>CARRERA ADMINISTRATIVA</v>
      </c>
      <c r="J9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6" t="str">
        <f>IF(ISTEXT(Tabla15[[#This Row],[CARRERA]]),Tabla15[[#This Row],[CARRERA]],Tabla15[[#This Row],[STATUS_01]])</f>
        <v>CARRERA ADMINISTRATIVA</v>
      </c>
      <c r="L967" s="72">
        <v>40000</v>
      </c>
      <c r="M967" s="76">
        <v>442.65</v>
      </c>
      <c r="N967" s="72">
        <v>1216</v>
      </c>
      <c r="O967" s="72">
        <v>1148</v>
      </c>
      <c r="P967" s="33">
        <f>Tabla15[[#This Row],[sbruto]]-Tabla15[[#This Row],[ISR]]-Tabla15[[#This Row],[SFS]]-Tabla15[[#This Row],[AFP]]-Tabla15[[#This Row],[sneto]]</f>
        <v>12279.529999999999</v>
      </c>
      <c r="Q967" s="33">
        <v>24913.82</v>
      </c>
      <c r="R967" s="56" t="str">
        <f>_xlfn.XLOOKUP(Tabla15[[#This Row],[cedula]],Tabla8[Numero Documento],Tabla8[Gen])</f>
        <v>F</v>
      </c>
      <c r="S967" s="56" t="str">
        <f>_xlfn.XLOOKUP(Tabla15[[#This Row],[cedula]],Tabla8[Numero Documento],Tabla8[Lugar Funciones Codigo])</f>
        <v>01.83.03.00.00.02</v>
      </c>
      <c r="T967">
        <v>404</v>
      </c>
    </row>
    <row r="968" spans="1:20" hidden="1">
      <c r="A968" s="56" t="s">
        <v>2522</v>
      </c>
      <c r="B968" s="56" t="s">
        <v>1297</v>
      </c>
      <c r="C968" s="56" t="s">
        <v>2555</v>
      </c>
      <c r="D968" s="56" t="str">
        <f>Tabla15[[#This Row],[cedula]]&amp;Tabla15[[#This Row],[prog]]&amp;LEFT(Tabla15[[#This Row],[TIPO]],3)</f>
        <v>0010432177311FIJ</v>
      </c>
      <c r="E968" s="56" t="str">
        <f>_xlfn.XLOOKUP(Tabla15[[#This Row],[cedula]],Tabla8[Numero Documento],Tabla8[Empleado])</f>
        <v>WELINTON DINILIO MATEO ARISTY</v>
      </c>
      <c r="F968" s="56" t="str">
        <f>_xlfn.XLOOKUP(Tabla15[[#This Row],[cedula]],Tabla8[Numero Documento],Tabla8[Cargo])</f>
        <v>AUXILIAR OFICINA</v>
      </c>
      <c r="G968" s="56" t="str">
        <f>_xlfn.XLOOKUP(Tabla15[[#This Row],[cedula]],Tabla8[Numero Documento],Tabla8[Lugar de Funciones])</f>
        <v>DEPARTAMENTO DE INVENTARIO DE BIENES CULTURALES</v>
      </c>
      <c r="H968" s="107" t="s">
        <v>11</v>
      </c>
      <c r="I968" s="78" t="str">
        <f>_xlfn.XLOOKUP(Tabla15[[#This Row],[cedula]],TCARRERA[CEDULA],TCARRERA[CATEGORIA DEL SERVIDOR],0)</f>
        <v>CARRERA ADMINISTRATIVA</v>
      </c>
      <c r="J9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6" t="str">
        <f>IF(ISTEXT(Tabla15[[#This Row],[CARRERA]]),Tabla15[[#This Row],[CARRERA]],Tabla15[[#This Row],[STATUS_01]])</f>
        <v>CARRERA ADMINISTRATIVA</v>
      </c>
      <c r="L968" s="72">
        <v>35000</v>
      </c>
      <c r="M968" s="76">
        <v>0</v>
      </c>
      <c r="N968" s="75">
        <v>1064</v>
      </c>
      <c r="O968" s="75">
        <v>1004.5</v>
      </c>
      <c r="P968" s="33">
        <f>Tabla15[[#This Row],[sbruto]]-Tabla15[[#This Row],[ISR]]-Tabla15[[#This Row],[SFS]]-Tabla15[[#This Row],[AFP]]-Tabla15[[#This Row],[sneto]]</f>
        <v>13067.05</v>
      </c>
      <c r="Q968" s="33">
        <v>19864.45</v>
      </c>
      <c r="R968" s="56" t="str">
        <f>_xlfn.XLOOKUP(Tabla15[[#This Row],[cedula]],Tabla8[Numero Documento],Tabla8[Gen])</f>
        <v>M</v>
      </c>
      <c r="S968" s="56" t="str">
        <f>_xlfn.XLOOKUP(Tabla15[[#This Row],[cedula]],Tabla8[Numero Documento],Tabla8[Lugar Funciones Codigo])</f>
        <v>01.83.03.00.00.02</v>
      </c>
      <c r="T968">
        <v>477</v>
      </c>
    </row>
    <row r="969" spans="1:20" hidden="1">
      <c r="A969" s="56" t="s">
        <v>2522</v>
      </c>
      <c r="B969" s="56" t="s">
        <v>2079</v>
      </c>
      <c r="C969" s="56" t="s">
        <v>2555</v>
      </c>
      <c r="D969" s="56" t="str">
        <f>Tabla15[[#This Row],[cedula]]&amp;Tabla15[[#This Row],[prog]]&amp;LEFT(Tabla15[[#This Row],[TIPO]],3)</f>
        <v>0010998783411FIJ</v>
      </c>
      <c r="E969" s="56" t="str">
        <f>_xlfn.XLOOKUP(Tabla15[[#This Row],[cedula]],Tabla8[Numero Documento],Tabla8[Empleado])</f>
        <v>ZORAIDA MAGALY ARACENA</v>
      </c>
      <c r="F969" s="56" t="str">
        <f>_xlfn.XLOOKUP(Tabla15[[#This Row],[cedula]],Tabla8[Numero Documento],Tabla8[Cargo])</f>
        <v>DIR. DE DIFUSION</v>
      </c>
      <c r="G969" s="56" t="str">
        <f>_xlfn.XLOOKUP(Tabla15[[#This Row],[cedula]],Tabla8[Numero Documento],Tabla8[Lugar de Funciones])</f>
        <v>DEPARTAMENTO DE INVENTARIO DE BIENES CULTURALES</v>
      </c>
      <c r="H969" s="107" t="s">
        <v>11</v>
      </c>
      <c r="I969" s="78">
        <f>_xlfn.XLOOKUP(Tabla15[[#This Row],[cedula]],TCARRERA[CEDULA],TCARRERA[CATEGORIA DEL SERVIDOR],0)</f>
        <v>0</v>
      </c>
      <c r="J9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9" s="56" t="str">
        <f>IF(ISTEXT(Tabla15[[#This Row],[CARRERA]]),Tabla15[[#This Row],[CARRERA]],Tabla15[[#This Row],[STATUS_01]])</f>
        <v>FIJO</v>
      </c>
      <c r="L969" s="72">
        <v>26250</v>
      </c>
      <c r="M969" s="76">
        <v>0</v>
      </c>
      <c r="N969" s="72">
        <v>798</v>
      </c>
      <c r="O969" s="72">
        <v>753.38</v>
      </c>
      <c r="P969" s="33">
        <f>Tabla15[[#This Row],[sbruto]]-Tabla15[[#This Row],[ISR]]-Tabla15[[#This Row],[SFS]]-Tabla15[[#This Row],[AFP]]-Tabla15[[#This Row],[sneto]]</f>
        <v>375</v>
      </c>
      <c r="Q969" s="33">
        <v>24323.62</v>
      </c>
      <c r="R969" s="56" t="str">
        <f>_xlfn.XLOOKUP(Tabla15[[#This Row],[cedula]],Tabla8[Numero Documento],Tabla8[Gen])</f>
        <v>F</v>
      </c>
      <c r="S969" s="56" t="str">
        <f>_xlfn.XLOOKUP(Tabla15[[#This Row],[cedula]],Tabla8[Numero Documento],Tabla8[Lugar Funciones Codigo])</f>
        <v>01.83.03.00.00.02</v>
      </c>
      <c r="T969">
        <v>486</v>
      </c>
    </row>
    <row r="970" spans="1:20" hidden="1">
      <c r="A970" s="56" t="s">
        <v>2522</v>
      </c>
      <c r="B970" s="56" t="s">
        <v>2066</v>
      </c>
      <c r="C970" s="56" t="s">
        <v>2555</v>
      </c>
      <c r="D970" s="56" t="str">
        <f>Tabla15[[#This Row],[cedula]]&amp;Tabla15[[#This Row],[prog]]&amp;LEFT(Tabla15[[#This Row],[TIPO]],3)</f>
        <v>0011946820511FIJ</v>
      </c>
      <c r="E970" s="56" t="str">
        <f>_xlfn.XLOOKUP(Tabla15[[#This Row],[cedula]],Tabla8[Numero Documento],Tabla8[Empleado])</f>
        <v>AMANDA JESSICA ANDRICKSON DE BURGOS</v>
      </c>
      <c r="F970" s="56" t="str">
        <f>_xlfn.XLOOKUP(Tabla15[[#This Row],[cedula]],Tabla8[Numero Documento],Tabla8[Cargo])</f>
        <v>AUXILIAR BIBLIOTECA</v>
      </c>
      <c r="G970" s="56" t="str">
        <f>_xlfn.XLOOKUP(Tabla15[[#This Row],[cedula]],Tabla8[Numero Documento],Tabla8[Lugar de Funciones])</f>
        <v>DEPARTAMENTO DE INVENTARIO DE BIENES CULTURALES</v>
      </c>
      <c r="H970" s="107" t="s">
        <v>11</v>
      </c>
      <c r="I970" s="78">
        <f>_xlfn.XLOOKUP(Tabla15[[#This Row],[cedula]],TCARRERA[CEDULA],TCARRERA[CATEGORIA DEL SERVIDOR],0)</f>
        <v>0</v>
      </c>
      <c r="J9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6" t="str">
        <f>IF(ISTEXT(Tabla15[[#This Row],[CARRERA]]),Tabla15[[#This Row],[CARRERA]],Tabla15[[#This Row],[STATUS_01]])</f>
        <v>FIJO</v>
      </c>
      <c r="L970" s="72">
        <v>25000</v>
      </c>
      <c r="M970" s="76">
        <v>0</v>
      </c>
      <c r="N970" s="72">
        <v>760</v>
      </c>
      <c r="O970" s="72">
        <v>717.5</v>
      </c>
      <c r="P970" s="33">
        <f>Tabla15[[#This Row],[sbruto]]-Tabla15[[#This Row],[ISR]]-Tabla15[[#This Row],[SFS]]-Tabla15[[#This Row],[AFP]]-Tabla15[[#This Row],[sneto]]</f>
        <v>8266.73</v>
      </c>
      <c r="Q970" s="33">
        <v>15255.77</v>
      </c>
      <c r="R970" s="56" t="str">
        <f>_xlfn.XLOOKUP(Tabla15[[#This Row],[cedula]],Tabla8[Numero Documento],Tabla8[Gen])</f>
        <v>F</v>
      </c>
      <c r="S970" s="56" t="str">
        <f>_xlfn.XLOOKUP(Tabla15[[#This Row],[cedula]],Tabla8[Numero Documento],Tabla8[Lugar Funciones Codigo])</f>
        <v>01.83.03.00.00.02</v>
      </c>
      <c r="T970">
        <v>383</v>
      </c>
    </row>
    <row r="971" spans="1:20" hidden="1">
      <c r="A971" s="56" t="s">
        <v>2522</v>
      </c>
      <c r="B971" s="56" t="s">
        <v>2067</v>
      </c>
      <c r="C971" s="56" t="s">
        <v>2555</v>
      </c>
      <c r="D971" s="56" t="str">
        <f>Tabla15[[#This Row],[cedula]]&amp;Tabla15[[#This Row],[prog]]&amp;LEFT(Tabla15[[#This Row],[TIPO]],3)</f>
        <v>2230003370511FIJ</v>
      </c>
      <c r="E971" s="56" t="str">
        <f>_xlfn.XLOOKUP(Tabla15[[#This Row],[cedula]],Tabla8[Numero Documento],Tabla8[Empleado])</f>
        <v>ELIZABETH GARABITO LUCIANO</v>
      </c>
      <c r="F971" s="56" t="str">
        <f>_xlfn.XLOOKUP(Tabla15[[#This Row],[cedula]],Tabla8[Numero Documento],Tabla8[Cargo])</f>
        <v>CONSERJE</v>
      </c>
      <c r="G971" s="56" t="str">
        <f>_xlfn.XLOOKUP(Tabla15[[#This Row],[cedula]],Tabla8[Numero Documento],Tabla8[Lugar de Funciones])</f>
        <v>DEPARTAMENTO DE INVENTARIO DE BIENES CULTURALES</v>
      </c>
      <c r="H971" s="107" t="s">
        <v>11</v>
      </c>
      <c r="I971" s="78">
        <f>_xlfn.XLOOKUP(Tabla15[[#This Row],[cedula]],TCARRERA[CEDULA],TCARRERA[CATEGORIA DEL SERVIDOR],0)</f>
        <v>0</v>
      </c>
      <c r="J9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1" s="56" t="str">
        <f>IF(ISTEXT(Tabla15[[#This Row],[CARRERA]]),Tabla15[[#This Row],[CARRERA]],Tabla15[[#This Row],[STATUS_01]])</f>
        <v>ESTATUTO SIMPLIFICADO</v>
      </c>
      <c r="L971" s="72">
        <v>20000</v>
      </c>
      <c r="M971" s="75">
        <v>0</v>
      </c>
      <c r="N971" s="72">
        <v>608</v>
      </c>
      <c r="O971" s="72">
        <v>574</v>
      </c>
      <c r="P971" s="33">
        <f>Tabla15[[#This Row],[sbruto]]-Tabla15[[#This Row],[ISR]]-Tabla15[[#This Row],[SFS]]-Tabla15[[#This Row],[AFP]]-Tabla15[[#This Row],[sneto]]</f>
        <v>13742.95</v>
      </c>
      <c r="Q971" s="33">
        <v>5075.05</v>
      </c>
      <c r="R971" s="56" t="str">
        <f>_xlfn.XLOOKUP(Tabla15[[#This Row],[cedula]],Tabla8[Numero Documento],Tabla8[Gen])</f>
        <v>F</v>
      </c>
      <c r="S971" s="56" t="str">
        <f>_xlfn.XLOOKUP(Tabla15[[#This Row],[cedula]],Tabla8[Numero Documento],Tabla8[Lugar Funciones Codigo])</f>
        <v>01.83.03.00.00.02</v>
      </c>
      <c r="T971">
        <v>397</v>
      </c>
    </row>
    <row r="972" spans="1:20" hidden="1">
      <c r="A972" s="56" t="s">
        <v>2522</v>
      </c>
      <c r="B972" s="56" t="s">
        <v>1294</v>
      </c>
      <c r="C972" s="56" t="s">
        <v>2555</v>
      </c>
      <c r="D972" s="56" t="str">
        <f>Tabla15[[#This Row],[cedula]]&amp;Tabla15[[#This Row],[prog]]&amp;LEFT(Tabla15[[#This Row],[TIPO]],3)</f>
        <v>0010220246211FIJ</v>
      </c>
      <c r="E972" s="56" t="str">
        <f>_xlfn.XLOOKUP(Tabla15[[#This Row],[cedula]],Tabla8[Numero Documento],Tabla8[Empleado])</f>
        <v>JUAN ANTONIO CIPRIAN MERCEDES</v>
      </c>
      <c r="F972" s="56" t="str">
        <f>_xlfn.XLOOKUP(Tabla15[[#This Row],[cedula]],Tabla8[Numero Documento],Tabla8[Cargo])</f>
        <v>VIGILANTE</v>
      </c>
      <c r="G972" s="56" t="str">
        <f>_xlfn.XLOOKUP(Tabla15[[#This Row],[cedula]],Tabla8[Numero Documento],Tabla8[Lugar de Funciones])</f>
        <v>DEPARTAMENTO DE INVENTARIO DE BIENES CULTURALES</v>
      </c>
      <c r="H972" s="107" t="s">
        <v>11</v>
      </c>
      <c r="I972" s="78" t="str">
        <f>_xlfn.XLOOKUP(Tabla15[[#This Row],[cedula]],TCARRERA[CEDULA],TCARRERA[CATEGORIA DEL SERVIDOR],0)</f>
        <v>CARRERA ADMINISTRATIVA</v>
      </c>
      <c r="J9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6" t="str">
        <f>IF(ISTEXT(Tabla15[[#This Row],[CARRERA]]),Tabla15[[#This Row],[CARRERA]],Tabla15[[#This Row],[STATUS_01]])</f>
        <v>CARRERA ADMINISTRATIVA</v>
      </c>
      <c r="L972" s="72">
        <v>20000</v>
      </c>
      <c r="M972" s="74">
        <v>0</v>
      </c>
      <c r="N972" s="72">
        <v>608</v>
      </c>
      <c r="O972" s="72">
        <v>574</v>
      </c>
      <c r="P972" s="33">
        <f>Tabla15[[#This Row],[sbruto]]-Tabla15[[#This Row],[ISR]]-Tabla15[[#This Row],[SFS]]-Tabla15[[#This Row],[AFP]]-Tabla15[[#This Row],[sneto]]</f>
        <v>9378.83</v>
      </c>
      <c r="Q972" s="33">
        <v>9439.17</v>
      </c>
      <c r="R972" s="56" t="str">
        <f>_xlfn.XLOOKUP(Tabla15[[#This Row],[cedula]],Tabla8[Numero Documento],Tabla8[Gen])</f>
        <v>M</v>
      </c>
      <c r="S972" s="56" t="str">
        <f>_xlfn.XLOOKUP(Tabla15[[#This Row],[cedula]],Tabla8[Numero Documento],Tabla8[Lugar Funciones Codigo])</f>
        <v>01.83.03.00.00.02</v>
      </c>
      <c r="T972">
        <v>424</v>
      </c>
    </row>
    <row r="973" spans="1:20" hidden="1">
      <c r="A973" s="56" t="s">
        <v>2522</v>
      </c>
      <c r="B973" s="56" t="s">
        <v>2071</v>
      </c>
      <c r="C973" s="56" t="s">
        <v>2555</v>
      </c>
      <c r="D973" s="56" t="str">
        <f>Tabla15[[#This Row],[cedula]]&amp;Tabla15[[#This Row],[prog]]&amp;LEFT(Tabla15[[#This Row],[TIPO]],3)</f>
        <v>0590018402811FIJ</v>
      </c>
      <c r="E973" s="56" t="str">
        <f>_xlfn.XLOOKUP(Tabla15[[#This Row],[cedula]],Tabla8[Numero Documento],Tabla8[Empleado])</f>
        <v>MANUEL RODRIGUEZ SANTIAGO</v>
      </c>
      <c r="F973" s="56" t="str">
        <f>_xlfn.XLOOKUP(Tabla15[[#This Row],[cedula]],Tabla8[Numero Documento],Tabla8[Cargo])</f>
        <v>SEGURIDAD</v>
      </c>
      <c r="G973" s="56" t="str">
        <f>_xlfn.XLOOKUP(Tabla15[[#This Row],[cedula]],Tabla8[Numero Documento],Tabla8[Lugar de Funciones])</f>
        <v>DEPARTAMENTO DE INVENTARIO DE BIENES CULTURALES</v>
      </c>
      <c r="H973" s="107" t="s">
        <v>11</v>
      </c>
      <c r="I973" s="78">
        <f>_xlfn.XLOOKUP(Tabla15[[#This Row],[cedula]],TCARRERA[CEDULA],TCARRERA[CATEGORIA DEL SERVIDOR],0)</f>
        <v>0</v>
      </c>
      <c r="J9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6" t="str">
        <f>IF(ISTEXT(Tabla15[[#This Row],[CARRERA]]),Tabla15[[#This Row],[CARRERA]],Tabla15[[#This Row],[STATUS_01]])</f>
        <v>FIJO</v>
      </c>
      <c r="L973" s="72">
        <v>20000</v>
      </c>
      <c r="M973" s="76">
        <v>0</v>
      </c>
      <c r="N973" s="72">
        <v>608</v>
      </c>
      <c r="O973" s="72">
        <v>574</v>
      </c>
      <c r="P973" s="33">
        <f>Tabla15[[#This Row],[sbruto]]-Tabla15[[#This Row],[ISR]]-Tabla15[[#This Row],[SFS]]-Tabla15[[#This Row],[AFP]]-Tabla15[[#This Row],[sneto]]</f>
        <v>12020.15</v>
      </c>
      <c r="Q973" s="33">
        <v>6797.85</v>
      </c>
      <c r="R973" s="56" t="str">
        <f>_xlfn.XLOOKUP(Tabla15[[#This Row],[cedula]],Tabla8[Numero Documento],Tabla8[Gen])</f>
        <v>M</v>
      </c>
      <c r="S973" s="56" t="str">
        <f>_xlfn.XLOOKUP(Tabla15[[#This Row],[cedula]],Tabla8[Numero Documento],Tabla8[Lugar Funciones Codigo])</f>
        <v>01.83.03.00.00.02</v>
      </c>
      <c r="T973">
        <v>432</v>
      </c>
    </row>
    <row r="974" spans="1:20" hidden="1">
      <c r="A974" s="56" t="s">
        <v>2524</v>
      </c>
      <c r="B974" s="56" t="s">
        <v>1296</v>
      </c>
      <c r="C974" s="56" t="s">
        <v>2552</v>
      </c>
      <c r="D974" s="56" t="str">
        <f>Tabla15[[#This Row],[cedula]]&amp;Tabla15[[#This Row],[prog]]&amp;LEFT(Tabla15[[#This Row],[TIPO]],3)</f>
        <v>0010554611301TRA</v>
      </c>
      <c r="E974" s="56" t="str">
        <f>_xlfn.XLOOKUP(Tabla15[[#This Row],[cedula]],Tabla8[Numero Documento],Tabla8[Empleado])</f>
        <v>MARITZA GARCIA PIMENTEL</v>
      </c>
      <c r="F974" s="56" t="str">
        <f>_xlfn.XLOOKUP(Tabla15[[#This Row],[cedula]],Tabla8[Numero Documento],Tabla8[Cargo])</f>
        <v>CONSERJE</v>
      </c>
      <c r="G974" s="56" t="str">
        <f>_xlfn.XLOOKUP(Tabla15[[#This Row],[cedula]],Tabla8[Numero Documento],Tabla8[Lugar de Funciones])</f>
        <v>DEPARTAMENTO DE INVENTARIO DE BIENES CULTURALES</v>
      </c>
      <c r="H974" s="107" t="s">
        <v>2519</v>
      </c>
      <c r="I974" s="78" t="str">
        <f>_xlfn.XLOOKUP(Tabla15[[#This Row],[cedula]],TCARRERA[CEDULA],TCARRERA[CATEGORIA DEL SERVIDOR],0)</f>
        <v>CARRERA ADMINISTRATIVA</v>
      </c>
      <c r="J9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4" s="56" t="str">
        <f>IF(ISTEXT(Tabla15[[#This Row],[CARRERA]]),Tabla15[[#This Row],[CARRERA]],Tabla15[[#This Row],[STATUS_01]])</f>
        <v>CARRERA ADMINISTRATIVA</v>
      </c>
      <c r="L974" s="72">
        <v>10000</v>
      </c>
      <c r="M974" s="75">
        <v>0</v>
      </c>
      <c r="N974" s="72">
        <v>304</v>
      </c>
      <c r="O974" s="72">
        <v>287</v>
      </c>
      <c r="P974" s="33">
        <f>Tabla15[[#This Row],[sbruto]]-Tabla15[[#This Row],[ISR]]-Tabla15[[#This Row],[SFS]]-Tabla15[[#This Row],[AFP]]-Tabla15[[#This Row],[sneto]]</f>
        <v>125</v>
      </c>
      <c r="Q974" s="33">
        <v>9284</v>
      </c>
      <c r="R974" s="56" t="str">
        <f>_xlfn.XLOOKUP(Tabla15[[#This Row],[cedula]],Tabla8[Numero Documento],Tabla8[Gen])</f>
        <v>F</v>
      </c>
      <c r="S974" s="56" t="str">
        <f>_xlfn.XLOOKUP(Tabla15[[#This Row],[cedula]],Tabla8[Numero Documento],Tabla8[Lugar Funciones Codigo])</f>
        <v>01.83.03.00.00.02</v>
      </c>
      <c r="T974">
        <v>1078</v>
      </c>
    </row>
    <row r="975" spans="1:20" hidden="1">
      <c r="A975" s="56" t="s">
        <v>2522</v>
      </c>
      <c r="B975" s="56" t="s">
        <v>2033</v>
      </c>
      <c r="C975" s="56" t="s">
        <v>2555</v>
      </c>
      <c r="D975" s="56" t="str">
        <f>Tabla15[[#This Row],[cedula]]&amp;Tabla15[[#This Row],[prog]]&amp;LEFT(Tabla15[[#This Row],[TIPO]],3)</f>
        <v>0010170949111FIJ</v>
      </c>
      <c r="E975" s="56" t="str">
        <f>_xlfn.XLOOKUP(Tabla15[[#This Row],[cedula]],Tabla8[Numero Documento],Tabla8[Empleado])</f>
        <v>JUAN FORTUNATO MUBARAK PEREZ</v>
      </c>
      <c r="F975" s="56" t="str">
        <f>_xlfn.XLOOKUP(Tabla15[[#This Row],[cedula]],Tabla8[Numero Documento],Tabla8[Cargo])</f>
        <v>DIRECTOR (A)</v>
      </c>
      <c r="G975" s="56" t="str">
        <f>_xlfn.XLOOKUP(Tabla15[[#This Row],[cedula]],Tabla8[Numero Documento],Tabla8[Lugar de Funciones])</f>
        <v>DIRECCION NACIONAL DE PATRIMONIO MONUMENTAL</v>
      </c>
      <c r="H975" s="107" t="s">
        <v>11</v>
      </c>
      <c r="I975" s="78">
        <f>_xlfn.XLOOKUP(Tabla15[[#This Row],[cedula]],TCARRERA[CEDULA],TCARRERA[CATEGORIA DEL SERVIDOR],0)</f>
        <v>0</v>
      </c>
      <c r="J975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75" s="56" t="str">
        <f>IF(ISTEXT(Tabla15[[#This Row],[CARRERA]]),Tabla15[[#This Row],[CARRERA]],Tabla15[[#This Row],[STATUS_01]])</f>
        <v>DE LIBRE NOMBRAMIENTO Y REMOCION</v>
      </c>
      <c r="L975" s="72">
        <v>160000</v>
      </c>
      <c r="M975" s="76">
        <v>26218.87</v>
      </c>
      <c r="N975" s="72">
        <v>4864</v>
      </c>
      <c r="O975" s="72">
        <v>4592</v>
      </c>
      <c r="P975" s="33">
        <f>Tabla15[[#This Row],[sbruto]]-Tabla15[[#This Row],[ISR]]-Tabla15[[#This Row],[SFS]]-Tabla15[[#This Row],[AFP]]-Tabla15[[#This Row],[sneto]]</f>
        <v>25</v>
      </c>
      <c r="Q975" s="33">
        <v>124300.13</v>
      </c>
      <c r="R975" s="56" t="str">
        <f>_xlfn.XLOOKUP(Tabla15[[#This Row],[cedula]],Tabla8[Numero Documento],Tabla8[Gen])</f>
        <v>M</v>
      </c>
      <c r="S975" s="56" t="str">
        <f>_xlfn.XLOOKUP(Tabla15[[#This Row],[cedula]],Tabla8[Numero Documento],Tabla8[Lugar Funciones Codigo])</f>
        <v>01.83.03.03</v>
      </c>
      <c r="T975">
        <v>427</v>
      </c>
    </row>
    <row r="976" spans="1:20" hidden="1">
      <c r="A976" s="56" t="s">
        <v>2522</v>
      </c>
      <c r="B976" s="56" t="s">
        <v>2003</v>
      </c>
      <c r="C976" s="56" t="s">
        <v>2555</v>
      </c>
      <c r="D976" s="56" t="str">
        <f>Tabla15[[#This Row],[cedula]]&amp;Tabla15[[#This Row],[prog]]&amp;LEFT(Tabla15[[#This Row],[TIPO]],3)</f>
        <v>0011760613711FIJ</v>
      </c>
      <c r="E976" s="56" t="str">
        <f>_xlfn.XLOOKUP(Tabla15[[#This Row],[cedula]],Tabla8[Numero Documento],Tabla8[Empleado])</f>
        <v>ADRIAN ALEJANDRO GAÑAN SOTO</v>
      </c>
      <c r="F976" s="56" t="str">
        <f>_xlfn.XLOOKUP(Tabla15[[#This Row],[cedula]],Tabla8[Numero Documento],Tabla8[Cargo])</f>
        <v>ENC. DE PROYECTOS</v>
      </c>
      <c r="G976" s="56" t="str">
        <f>_xlfn.XLOOKUP(Tabla15[[#This Row],[cedula]],Tabla8[Numero Documento],Tabla8[Lugar de Funciones])</f>
        <v>DIRECCION NACIONAL DE PATRIMONIO MONUMENTAL</v>
      </c>
      <c r="H976" s="107" t="s">
        <v>11</v>
      </c>
      <c r="I976" s="78">
        <f>_xlfn.XLOOKUP(Tabla15[[#This Row],[cedula]],TCARRERA[CEDULA],TCARRERA[CATEGORIA DEL SERVIDOR],0)</f>
        <v>0</v>
      </c>
      <c r="J9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6" t="str">
        <f>IF(ISTEXT(Tabla15[[#This Row],[CARRERA]]),Tabla15[[#This Row],[CARRERA]],Tabla15[[#This Row],[STATUS_01]])</f>
        <v>FIJO</v>
      </c>
      <c r="L976" s="72">
        <v>150000</v>
      </c>
      <c r="M976" s="74">
        <v>23866.62</v>
      </c>
      <c r="N976" s="72">
        <v>4560</v>
      </c>
      <c r="O976" s="72">
        <v>4305</v>
      </c>
      <c r="P976" s="33">
        <f>Tabla15[[#This Row],[sbruto]]-Tabla15[[#This Row],[ISR]]-Tabla15[[#This Row],[SFS]]-Tabla15[[#This Row],[AFP]]-Tabla15[[#This Row],[sneto]]</f>
        <v>375</v>
      </c>
      <c r="Q976" s="33">
        <v>116893.38</v>
      </c>
      <c r="R976" s="56" t="str">
        <f>_xlfn.XLOOKUP(Tabla15[[#This Row],[cedula]],Tabla8[Numero Documento],Tabla8[Gen])</f>
        <v>M</v>
      </c>
      <c r="S976" s="56" t="str">
        <f>_xlfn.XLOOKUP(Tabla15[[#This Row],[cedula]],Tabla8[Numero Documento],Tabla8[Lugar Funciones Codigo])</f>
        <v>01.83.03.03</v>
      </c>
      <c r="T976">
        <v>380</v>
      </c>
    </row>
    <row r="977" spans="1:20" hidden="1">
      <c r="A977" s="56" t="s">
        <v>2522</v>
      </c>
      <c r="B977" s="56" t="s">
        <v>1136</v>
      </c>
      <c r="C977" s="56" t="s">
        <v>2555</v>
      </c>
      <c r="D977" s="56" t="str">
        <f>Tabla15[[#This Row],[cedula]]&amp;Tabla15[[#This Row],[prog]]&amp;LEFT(Tabla15[[#This Row],[TIPO]],3)</f>
        <v>0010036804211FIJ</v>
      </c>
      <c r="E977" s="56" t="str">
        <f>_xlfn.XLOOKUP(Tabla15[[#This Row],[cedula]],Tabla8[Numero Documento],Tabla8[Empleado])</f>
        <v>LUISA DE JESUS VILLALONA BLANCO</v>
      </c>
      <c r="F977" s="56" t="str">
        <f>_xlfn.XLOOKUP(Tabla15[[#This Row],[cedula]],Tabla8[Numero Documento],Tabla8[Cargo])</f>
        <v>ENCARGADO (A)</v>
      </c>
      <c r="G977" s="56" t="str">
        <f>_xlfn.XLOOKUP(Tabla15[[#This Row],[cedula]],Tabla8[Numero Documento],Tabla8[Lugar de Funciones])</f>
        <v>DIRECCION NACIONAL DE PATRIMONIO MONUMENTAL</v>
      </c>
      <c r="H977" s="107" t="s">
        <v>11</v>
      </c>
      <c r="I977" s="78" t="str">
        <f>_xlfn.XLOOKUP(Tabla15[[#This Row],[cedula]],TCARRERA[CEDULA],TCARRERA[CATEGORIA DEL SERVIDOR],0)</f>
        <v>CARRERA ADMINISTRATIVA</v>
      </c>
      <c r="J9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6" t="str">
        <f>IF(ISTEXT(Tabla15[[#This Row],[CARRERA]]),Tabla15[[#This Row],[CARRERA]],Tabla15[[#This Row],[STATUS_01]])</f>
        <v>CARRERA ADMINISTRATIVA</v>
      </c>
      <c r="L977" s="72">
        <v>100000</v>
      </c>
      <c r="M977" s="74">
        <v>12105.37</v>
      </c>
      <c r="N977" s="72">
        <v>3040</v>
      </c>
      <c r="O977" s="72">
        <v>2870</v>
      </c>
      <c r="P977" s="33">
        <f>Tabla15[[#This Row],[sbruto]]-Tabla15[[#This Row],[ISR]]-Tabla15[[#This Row],[SFS]]-Tabla15[[#This Row],[AFP]]-Tabla15[[#This Row],[sneto]]</f>
        <v>9421</v>
      </c>
      <c r="Q977" s="33">
        <v>72563.63</v>
      </c>
      <c r="R977" s="56" t="str">
        <f>_xlfn.XLOOKUP(Tabla15[[#This Row],[cedula]],Tabla8[Numero Documento],Tabla8[Gen])</f>
        <v>F</v>
      </c>
      <c r="S977" s="56" t="str">
        <f>_xlfn.XLOOKUP(Tabla15[[#This Row],[cedula]],Tabla8[Numero Documento],Tabla8[Lugar Funciones Codigo])</f>
        <v>01.83.03.03</v>
      </c>
      <c r="T977">
        <v>431</v>
      </c>
    </row>
    <row r="978" spans="1:20" hidden="1">
      <c r="A978" s="56" t="s">
        <v>2522</v>
      </c>
      <c r="B978" s="56" t="s">
        <v>2052</v>
      </c>
      <c r="C978" s="56" t="s">
        <v>2555</v>
      </c>
      <c r="D978" s="56" t="str">
        <f>Tabla15[[#This Row],[cedula]]&amp;Tabla15[[#This Row],[prog]]&amp;LEFT(Tabla15[[#This Row],[TIPO]],3)</f>
        <v>0010100562711FIJ</v>
      </c>
      <c r="E978" s="56" t="str">
        <f>_xlfn.XLOOKUP(Tabla15[[#This Row],[cedula]],Tabla8[Numero Documento],Tabla8[Empleado])</f>
        <v>ROSA EVANGELISTA DE LOS BISONO ESPAILLAT</v>
      </c>
      <c r="F978" s="56" t="str">
        <f>_xlfn.XLOOKUP(Tabla15[[#This Row],[cedula]],Tabla8[Numero Documento],Tabla8[Cargo])</f>
        <v>ASISTENTE</v>
      </c>
      <c r="G978" s="56" t="str">
        <f>_xlfn.XLOOKUP(Tabla15[[#This Row],[cedula]],Tabla8[Numero Documento],Tabla8[Lugar de Funciones])</f>
        <v>DIRECCION NACIONAL DE PATRIMONIO MONUMENTAL</v>
      </c>
      <c r="H978" s="107" t="s">
        <v>11</v>
      </c>
      <c r="I978" s="78">
        <f>_xlfn.XLOOKUP(Tabla15[[#This Row],[cedula]],TCARRERA[CEDULA],TCARRERA[CATEGORIA DEL SERVIDOR],0)</f>
        <v>0</v>
      </c>
      <c r="J9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6" t="str">
        <f>IF(ISTEXT(Tabla15[[#This Row],[CARRERA]]),Tabla15[[#This Row],[CARRERA]],Tabla15[[#This Row],[STATUS_01]])</f>
        <v>FIJO</v>
      </c>
      <c r="L978" s="72">
        <v>90000</v>
      </c>
      <c r="M978" s="73">
        <v>9753.1200000000008</v>
      </c>
      <c r="N978" s="72">
        <v>2736</v>
      </c>
      <c r="O978" s="72">
        <v>2583</v>
      </c>
      <c r="P978" s="33">
        <f>Tabla15[[#This Row],[sbruto]]-Tabla15[[#This Row],[ISR]]-Tabla15[[#This Row],[SFS]]-Tabla15[[#This Row],[AFP]]-Tabla15[[#This Row],[sneto]]</f>
        <v>25</v>
      </c>
      <c r="Q978" s="33">
        <v>74902.880000000005</v>
      </c>
      <c r="R978" s="56" t="str">
        <f>_xlfn.XLOOKUP(Tabla15[[#This Row],[cedula]],Tabla8[Numero Documento],Tabla8[Gen])</f>
        <v>F</v>
      </c>
      <c r="S978" s="56" t="str">
        <f>_xlfn.XLOOKUP(Tabla15[[#This Row],[cedula]],Tabla8[Numero Documento],Tabla8[Lugar Funciones Codigo])</f>
        <v>01.83.03.03</v>
      </c>
      <c r="T978">
        <v>462</v>
      </c>
    </row>
    <row r="979" spans="1:20" hidden="1">
      <c r="A979" s="56" t="s">
        <v>5514</v>
      </c>
      <c r="B979" s="56" t="s">
        <v>5537</v>
      </c>
      <c r="C979" s="56" t="s">
        <v>2552</v>
      </c>
      <c r="D979" s="56" t="str">
        <f>Tabla15[[#This Row],[cedula]]&amp;Tabla15[[#This Row],[prog]]&amp;LEFT(Tabla15[[#This Row],[TIPO]],3)</f>
        <v>0310521998801CAR</v>
      </c>
      <c r="E979" s="56" t="str">
        <f>_xlfn.XLOOKUP(Tabla15[[#This Row],[cedula]],Tabla8[Numero Documento],Tabla8[Empleado])</f>
        <v>MARIA LAURA RIGGIO MARTINEZ</v>
      </c>
      <c r="F979" s="56" t="str">
        <f>_xlfn.XLOOKUP(Tabla15[[#This Row],[cedula]],Tabla8[Numero Documento],Tabla8[Cargo])</f>
        <v>ARQUITECTO (A)</v>
      </c>
      <c r="G979" s="56" t="str">
        <f>_xlfn.XLOOKUP(Tabla15[[#This Row],[cedula]],Tabla8[Numero Documento],Tabla8[Lugar de Funciones])</f>
        <v>DIRECCION NACIONAL DE PATRIMONIO MONUMENTAL</v>
      </c>
      <c r="H979" s="107" t="s">
        <v>5515</v>
      </c>
      <c r="I979" s="78">
        <f>_xlfn.XLOOKUP(Tabla15[[#This Row],[cedula]],TCARRERA[CEDULA],TCARRERA[CATEGORIA DEL SERVIDOR],0)</f>
        <v>0</v>
      </c>
      <c r="J979" s="56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9" s="56" t="str">
        <f>IF(ISTEXT(Tabla15[[#This Row],[CARRERA]]),Tabla15[[#This Row],[CARRERA]],Tabla15[[#This Row],[STATUS_01]])</f>
        <v>CARACTER EVENTUAL</v>
      </c>
      <c r="L979" s="72">
        <v>70000</v>
      </c>
      <c r="M979" s="76">
        <v>5368.48</v>
      </c>
      <c r="N979" s="72">
        <v>2128</v>
      </c>
      <c r="O979" s="72">
        <v>2009</v>
      </c>
      <c r="P979" s="33">
        <f>Tabla15[[#This Row],[sbruto]]-Tabla15[[#This Row],[ISR]]-Tabla15[[#This Row],[SFS]]-Tabla15[[#This Row],[AFP]]-Tabla15[[#This Row],[sneto]]</f>
        <v>25.000000000007276</v>
      </c>
      <c r="Q979" s="33">
        <v>60469.52</v>
      </c>
      <c r="R979" s="56" t="str">
        <f>_xlfn.XLOOKUP(Tabla15[[#This Row],[cedula]],Tabla8[Numero Documento],Tabla8[Gen])</f>
        <v>F</v>
      </c>
      <c r="S979" s="56" t="str">
        <f>_xlfn.XLOOKUP(Tabla15[[#This Row],[cedula]],Tabla8[Numero Documento],Tabla8[Lugar Funciones Codigo])</f>
        <v>01.83.03.03</v>
      </c>
      <c r="T979">
        <v>1053</v>
      </c>
    </row>
    <row r="980" spans="1:20" hidden="1">
      <c r="A980" s="56" t="s">
        <v>2521</v>
      </c>
      <c r="B980" s="56" t="s">
        <v>3033</v>
      </c>
      <c r="C980" s="56" t="s">
        <v>2552</v>
      </c>
      <c r="D980" s="56" t="str">
        <f>Tabla15[[#This Row],[cedula]]&amp;Tabla15[[#This Row],[prog]]&amp;LEFT(Tabla15[[#This Row],[TIPO]],3)</f>
        <v>0011892817501TEM</v>
      </c>
      <c r="E980" s="56" t="str">
        <f>_xlfn.XLOOKUP(Tabla15[[#This Row],[cedula]],Tabla8[Numero Documento],Tabla8[Empleado])</f>
        <v>PAMELA MARIA MARTINEZ JIMENEZ</v>
      </c>
      <c r="F980" s="56" t="str">
        <f>_xlfn.XLOOKUP(Tabla15[[#This Row],[cedula]],Tabla8[Numero Documento],Tabla8[Cargo])</f>
        <v>ANALISTA PROYECTOS</v>
      </c>
      <c r="G980" s="56" t="str">
        <f>_xlfn.XLOOKUP(Tabla15[[#This Row],[cedula]],Tabla8[Numero Documento],Tabla8[Lugar de Funciones])</f>
        <v>DIRECCION NACIONAL DE PATRIMONIO MONUMENTAL</v>
      </c>
      <c r="H980" s="107" t="s">
        <v>2743</v>
      </c>
      <c r="I980" s="78">
        <f>_xlfn.XLOOKUP(Tabla15[[#This Row],[cedula]],TCARRERA[CEDULA],TCARRERA[CATEGORIA DEL SERVIDOR],0)</f>
        <v>0</v>
      </c>
      <c r="J98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6" t="str">
        <f>IF(ISTEXT(Tabla15[[#This Row],[CARRERA]]),Tabla15[[#This Row],[CARRERA]],Tabla15[[#This Row],[STATUS_01]])</f>
        <v>TEMPORALES</v>
      </c>
      <c r="L980" s="72">
        <v>65000</v>
      </c>
      <c r="M980" s="76">
        <v>4427.58</v>
      </c>
      <c r="N980" s="72">
        <v>1976</v>
      </c>
      <c r="O980" s="72">
        <v>1865.5</v>
      </c>
      <c r="P980" s="33">
        <f>Tabla15[[#This Row],[sbruto]]-Tabla15[[#This Row],[ISR]]-Tabla15[[#This Row],[SFS]]-Tabla15[[#This Row],[AFP]]-Tabla15[[#This Row],[sneto]]</f>
        <v>25</v>
      </c>
      <c r="Q980" s="33">
        <v>56705.919999999998</v>
      </c>
      <c r="R980" s="56" t="str">
        <f>_xlfn.XLOOKUP(Tabla15[[#This Row],[cedula]],Tabla8[Numero Documento],Tabla8[Gen])</f>
        <v>F</v>
      </c>
      <c r="S980" s="56" t="str">
        <f>_xlfn.XLOOKUP(Tabla15[[#This Row],[cedula]],Tabla8[Numero Documento],Tabla8[Lugar Funciones Codigo])</f>
        <v>01.83.03.03</v>
      </c>
      <c r="T980">
        <v>968</v>
      </c>
    </row>
    <row r="981" spans="1:20" hidden="1">
      <c r="A981" s="56" t="s">
        <v>2521</v>
      </c>
      <c r="B981" s="56" t="s">
        <v>2314</v>
      </c>
      <c r="C981" s="56" t="s">
        <v>2552</v>
      </c>
      <c r="D981" s="56" t="str">
        <f>Tabla15[[#This Row],[cedula]]&amp;Tabla15[[#This Row],[prog]]&amp;LEFT(Tabla15[[#This Row],[TIPO]],3)</f>
        <v>0020144258901TEM</v>
      </c>
      <c r="E981" s="56" t="str">
        <f>_xlfn.XLOOKUP(Tabla15[[#This Row],[cedula]],Tabla8[Numero Documento],Tabla8[Empleado])</f>
        <v>JESSICA ELAINE GONZALEZ VARGAS</v>
      </c>
      <c r="F981" s="56" t="str">
        <f>_xlfn.XLOOKUP(Tabla15[[#This Row],[cedula]],Tabla8[Numero Documento],Tabla8[Cargo])</f>
        <v>COORDINADOR (A)</v>
      </c>
      <c r="G981" s="56" t="str">
        <f>_xlfn.XLOOKUP(Tabla15[[#This Row],[cedula]],Tabla8[Numero Documento],Tabla8[Lugar de Funciones])</f>
        <v>DIRECCION NACIONAL DE PATRIMONIO MONUMENTAL</v>
      </c>
      <c r="H981" s="107" t="s">
        <v>2743</v>
      </c>
      <c r="I981" s="78">
        <f>_xlfn.XLOOKUP(Tabla15[[#This Row],[cedula]],TCARRERA[CEDULA],TCARRERA[CATEGORIA DEL SERVIDOR],0)</f>
        <v>0</v>
      </c>
      <c r="J9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6" t="str">
        <f>IF(ISTEXT(Tabla15[[#This Row],[CARRERA]]),Tabla15[[#This Row],[CARRERA]],Tabla15[[#This Row],[STATUS_01]])</f>
        <v>TEMPORALES</v>
      </c>
      <c r="L981" s="72">
        <v>60000</v>
      </c>
      <c r="M981" s="76">
        <v>3486.68</v>
      </c>
      <c r="N981" s="72">
        <v>1824</v>
      </c>
      <c r="O981" s="72">
        <v>1722</v>
      </c>
      <c r="P981" s="33">
        <f>Tabla15[[#This Row],[sbruto]]-Tabla15[[#This Row],[ISR]]-Tabla15[[#This Row],[SFS]]-Tabla15[[#This Row],[AFP]]-Tabla15[[#This Row],[sneto]]</f>
        <v>25</v>
      </c>
      <c r="Q981" s="33">
        <v>52942.32</v>
      </c>
      <c r="R981" s="56" t="str">
        <f>_xlfn.XLOOKUP(Tabla15[[#This Row],[cedula]],Tabla8[Numero Documento],Tabla8[Gen])</f>
        <v>F</v>
      </c>
      <c r="S981" s="56" t="str">
        <f>_xlfn.XLOOKUP(Tabla15[[#This Row],[cedula]],Tabla8[Numero Documento],Tabla8[Lugar Funciones Codigo])</f>
        <v>01.83.03.03</v>
      </c>
      <c r="T981">
        <v>869</v>
      </c>
    </row>
    <row r="982" spans="1:20" hidden="1">
      <c r="A982" s="56" t="s">
        <v>2522</v>
      </c>
      <c r="B982" s="56" t="s">
        <v>1281</v>
      </c>
      <c r="C982" s="56" t="s">
        <v>2555</v>
      </c>
      <c r="D982" s="56" t="str">
        <f>Tabla15[[#This Row],[cedula]]&amp;Tabla15[[#This Row],[prog]]&amp;LEFT(Tabla15[[#This Row],[TIPO]],3)</f>
        <v>0010959168511FIJ</v>
      </c>
      <c r="E982" s="56" t="str">
        <f>_xlfn.XLOOKUP(Tabla15[[#This Row],[cedula]],Tabla8[Numero Documento],Tabla8[Empleado])</f>
        <v>SANTA SUSANA TERRERO BATISTA</v>
      </c>
      <c r="F982" s="56" t="str">
        <f>_xlfn.XLOOKUP(Tabla15[[#This Row],[cedula]],Tabla8[Numero Documento],Tabla8[Cargo])</f>
        <v>SUB-CONSULTORA JURIDICA</v>
      </c>
      <c r="G982" s="56" t="str">
        <f>_xlfn.XLOOKUP(Tabla15[[#This Row],[cedula]],Tabla8[Numero Documento],Tabla8[Lugar de Funciones])</f>
        <v>DIRECCION NACIONAL DE PATRIMONIO MONUMENTAL</v>
      </c>
      <c r="H982" s="107" t="s">
        <v>11</v>
      </c>
      <c r="I982" s="78" t="str">
        <f>_xlfn.XLOOKUP(Tabla15[[#This Row],[cedula]],TCARRERA[CEDULA],TCARRERA[CATEGORIA DEL SERVIDOR],0)</f>
        <v>CARRERA ADMINISTRATIVA</v>
      </c>
      <c r="J9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2" s="56" t="str">
        <f>IF(ISTEXT(Tabla15[[#This Row],[CARRERA]]),Tabla15[[#This Row],[CARRERA]],Tabla15[[#This Row],[STATUS_01]])</f>
        <v>CARRERA ADMINISTRATIVA</v>
      </c>
      <c r="L982" s="72">
        <v>60000</v>
      </c>
      <c r="M982" s="73">
        <v>3171.19</v>
      </c>
      <c r="N982" s="72">
        <v>1824</v>
      </c>
      <c r="O982" s="72">
        <v>1722</v>
      </c>
      <c r="P982" s="33">
        <f>Tabla15[[#This Row],[sbruto]]-Tabla15[[#This Row],[ISR]]-Tabla15[[#This Row],[SFS]]-Tabla15[[#This Row],[AFP]]-Tabla15[[#This Row],[sneto]]</f>
        <v>21726.229999999996</v>
      </c>
      <c r="Q982" s="33">
        <v>31556.58</v>
      </c>
      <c r="R982" s="56" t="str">
        <f>_xlfn.XLOOKUP(Tabla15[[#This Row],[cedula]],Tabla8[Numero Documento],Tabla8[Gen])</f>
        <v>F</v>
      </c>
      <c r="S982" s="56" t="str">
        <f>_xlfn.XLOOKUP(Tabla15[[#This Row],[cedula]],Tabla8[Numero Documento],Tabla8[Lugar Funciones Codigo])</f>
        <v>01.83.03.03</v>
      </c>
      <c r="T982">
        <v>465</v>
      </c>
    </row>
    <row r="983" spans="1:20" hidden="1">
      <c r="A983" s="56" t="s">
        <v>2521</v>
      </c>
      <c r="B983" s="56" t="s">
        <v>2363</v>
      </c>
      <c r="C983" s="56" t="s">
        <v>2552</v>
      </c>
      <c r="D983" s="56" t="str">
        <f>Tabla15[[#This Row],[cedula]]&amp;Tabla15[[#This Row],[prog]]&amp;LEFT(Tabla15[[#This Row],[TIPO]],3)</f>
        <v>0010153506001TEM</v>
      </c>
      <c r="E983" s="56" t="str">
        <f>_xlfn.XLOOKUP(Tabla15[[#This Row],[cedula]],Tabla8[Numero Documento],Tabla8[Empleado])</f>
        <v>RAIZA VALENTINA PRESTOL ALMANZAR DE CAMPOS</v>
      </c>
      <c r="F983" s="56" t="str">
        <f>_xlfn.XLOOKUP(Tabla15[[#This Row],[cedula]],Tabla8[Numero Documento],Tabla8[Cargo])</f>
        <v>ANALISTA LEGAL</v>
      </c>
      <c r="G983" s="56" t="str">
        <f>_xlfn.XLOOKUP(Tabla15[[#This Row],[cedula]],Tabla8[Numero Documento],Tabla8[Lugar de Funciones])</f>
        <v>DIRECCION NACIONAL DE PATRIMONIO MONUMENTAL</v>
      </c>
      <c r="H983" s="107" t="s">
        <v>2743</v>
      </c>
      <c r="I983" s="78">
        <f>_xlfn.XLOOKUP(Tabla15[[#This Row],[cedula]],TCARRERA[CEDULA],TCARRERA[CATEGORIA DEL SERVIDOR],0)</f>
        <v>0</v>
      </c>
      <c r="J98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3" s="56" t="str">
        <f>IF(ISTEXT(Tabla15[[#This Row],[CARRERA]]),Tabla15[[#This Row],[CARRERA]],Tabla15[[#This Row],[STATUS_01]])</f>
        <v>TEMPORALES</v>
      </c>
      <c r="L983" s="72">
        <v>55000</v>
      </c>
      <c r="M983" s="75">
        <v>2559.6799999999998</v>
      </c>
      <c r="N983" s="72">
        <v>1672</v>
      </c>
      <c r="O983" s="72">
        <v>1578.5</v>
      </c>
      <c r="P983" s="33">
        <f>Tabla15[[#This Row],[sbruto]]-Tabla15[[#This Row],[ISR]]-Tabla15[[#This Row],[SFS]]-Tabla15[[#This Row],[AFP]]-Tabla15[[#This Row],[sneto]]</f>
        <v>25</v>
      </c>
      <c r="Q983" s="33">
        <v>49164.82</v>
      </c>
      <c r="R983" s="56" t="str">
        <f>_xlfn.XLOOKUP(Tabla15[[#This Row],[cedula]],Tabla8[Numero Documento],Tabla8[Gen])</f>
        <v>F</v>
      </c>
      <c r="S983" s="56" t="str">
        <f>_xlfn.XLOOKUP(Tabla15[[#This Row],[cedula]],Tabla8[Numero Documento],Tabla8[Lugar Funciones Codigo])</f>
        <v>01.83.03.03</v>
      </c>
      <c r="T983">
        <v>978</v>
      </c>
    </row>
    <row r="984" spans="1:20" hidden="1">
      <c r="A984" s="56" t="s">
        <v>2521</v>
      </c>
      <c r="B984" s="56" t="s">
        <v>2375</v>
      </c>
      <c r="C984" s="56" t="s">
        <v>2552</v>
      </c>
      <c r="D984" s="56" t="str">
        <f>Tabla15[[#This Row],[cedula]]&amp;Tabla15[[#This Row],[prog]]&amp;LEFT(Tabla15[[#This Row],[TIPO]],3)</f>
        <v>2260002385101TEM</v>
      </c>
      <c r="E984" s="56" t="str">
        <f>_xlfn.XLOOKUP(Tabla15[[#This Row],[cedula]],Tabla8[Numero Documento],Tabla8[Empleado])</f>
        <v>SMAILING NICOL SILVA PEREZ</v>
      </c>
      <c r="F984" s="56" t="str">
        <f>_xlfn.XLOOKUP(Tabla15[[#This Row],[cedula]],Tabla8[Numero Documento],Tabla8[Cargo])</f>
        <v>ANALISTA PROYECTOS</v>
      </c>
      <c r="G984" s="56" t="str">
        <f>_xlfn.XLOOKUP(Tabla15[[#This Row],[cedula]],Tabla8[Numero Documento],Tabla8[Lugar de Funciones])</f>
        <v>DIRECCION NACIONAL DE PATRIMONIO MONUMENTAL</v>
      </c>
      <c r="H984" s="107" t="s">
        <v>2743</v>
      </c>
      <c r="I984" s="78">
        <f>_xlfn.XLOOKUP(Tabla15[[#This Row],[cedula]],TCARRERA[CEDULA],TCARRERA[CATEGORIA DEL SERVIDOR],0)</f>
        <v>0</v>
      </c>
      <c r="J9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6" t="str">
        <f>IF(ISTEXT(Tabla15[[#This Row],[CARRERA]]),Tabla15[[#This Row],[CARRERA]],Tabla15[[#This Row],[STATUS_01]])</f>
        <v>TEMPORALES</v>
      </c>
      <c r="L984" s="72">
        <v>55000</v>
      </c>
      <c r="M984" s="75">
        <v>2559.6799999999998</v>
      </c>
      <c r="N984" s="72">
        <v>1672</v>
      </c>
      <c r="O984" s="72">
        <v>1578.5</v>
      </c>
      <c r="P984" s="33">
        <f>Tabla15[[#This Row],[sbruto]]-Tabla15[[#This Row],[ISR]]-Tabla15[[#This Row],[SFS]]-Tabla15[[#This Row],[AFP]]-Tabla15[[#This Row],[sneto]]</f>
        <v>25</v>
      </c>
      <c r="Q984" s="33">
        <v>49164.82</v>
      </c>
      <c r="R984" s="56" t="str">
        <f>_xlfn.XLOOKUP(Tabla15[[#This Row],[cedula]],Tabla8[Numero Documento],Tabla8[Gen])</f>
        <v>F</v>
      </c>
      <c r="S984" s="56" t="str">
        <f>_xlfn.XLOOKUP(Tabla15[[#This Row],[cedula]],Tabla8[Numero Documento],Tabla8[Lugar Funciones Codigo])</f>
        <v>01.83.03.03</v>
      </c>
      <c r="T984">
        <v>1007</v>
      </c>
    </row>
    <row r="985" spans="1:20" hidden="1">
      <c r="A985" s="56" t="s">
        <v>2522</v>
      </c>
      <c r="B985" s="56" t="s">
        <v>1212</v>
      </c>
      <c r="C985" s="56" t="s">
        <v>2555</v>
      </c>
      <c r="D985" s="56" t="str">
        <f>Tabla15[[#This Row],[cedula]]&amp;Tabla15[[#This Row],[prog]]&amp;LEFT(Tabla15[[#This Row],[TIPO]],3)</f>
        <v>0011233642511FIJ</v>
      </c>
      <c r="E985" s="56" t="str">
        <f>_xlfn.XLOOKUP(Tabla15[[#This Row],[cedula]],Tabla8[Numero Documento],Tabla8[Empleado])</f>
        <v>EVELYN ROSANNA FERNANDEZ HERNANDEZ</v>
      </c>
      <c r="F985" s="56" t="str">
        <f>_xlfn.XLOOKUP(Tabla15[[#This Row],[cedula]],Tabla8[Numero Documento],Tabla8[Cargo])</f>
        <v>COORD. DE RECURSOS HUMANOS</v>
      </c>
      <c r="G985" s="56" t="str">
        <f>_xlfn.XLOOKUP(Tabla15[[#This Row],[cedula]],Tabla8[Numero Documento],Tabla8[Lugar de Funciones])</f>
        <v>DIRECCION NACIONAL DE PATRIMONIO MONUMENTAL</v>
      </c>
      <c r="H985" s="107" t="s">
        <v>11</v>
      </c>
      <c r="I985" s="78" t="str">
        <f>_xlfn.XLOOKUP(Tabla15[[#This Row],[cedula]],TCARRERA[CEDULA],TCARRERA[CATEGORIA DEL SERVIDOR],0)</f>
        <v>CARRERA ADMINISTRATIVA</v>
      </c>
      <c r="J9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6" t="str">
        <f>IF(ISTEXT(Tabla15[[#This Row],[CARRERA]]),Tabla15[[#This Row],[CARRERA]],Tabla15[[#This Row],[STATUS_01]])</f>
        <v>CARRERA ADMINISTRATIVA</v>
      </c>
      <c r="L985" s="72">
        <v>50000</v>
      </c>
      <c r="M985" s="76">
        <v>1617.38</v>
      </c>
      <c r="N985" s="72">
        <v>1520</v>
      </c>
      <c r="O985" s="72">
        <v>1435</v>
      </c>
      <c r="P985" s="33">
        <f>Tabla15[[#This Row],[sbruto]]-Tabla15[[#This Row],[ISR]]-Tabla15[[#This Row],[SFS]]-Tabla15[[#This Row],[AFP]]-Tabla15[[#This Row],[sneto]]</f>
        <v>21823.88</v>
      </c>
      <c r="Q985" s="33">
        <v>23603.74</v>
      </c>
      <c r="R985" s="56" t="str">
        <f>_xlfn.XLOOKUP(Tabla15[[#This Row],[cedula]],Tabla8[Numero Documento],Tabla8[Gen])</f>
        <v>F</v>
      </c>
      <c r="S985" s="56" t="str">
        <f>_xlfn.XLOOKUP(Tabla15[[#This Row],[cedula]],Tabla8[Numero Documento],Tabla8[Lugar Funciones Codigo])</f>
        <v>01.83.03.03</v>
      </c>
      <c r="T985">
        <v>400</v>
      </c>
    </row>
    <row r="986" spans="1:20" hidden="1">
      <c r="A986" s="56" t="s">
        <v>2522</v>
      </c>
      <c r="B986" s="56" t="s">
        <v>1117</v>
      </c>
      <c r="C986" s="56" t="s">
        <v>2555</v>
      </c>
      <c r="D986" s="56" t="str">
        <f>Tabla15[[#This Row],[cedula]]&amp;Tabla15[[#This Row],[prog]]&amp;LEFT(Tabla15[[#This Row],[TIPO]],3)</f>
        <v>0011417563111FIJ</v>
      </c>
      <c r="E986" s="56" t="str">
        <f>_xlfn.XLOOKUP(Tabla15[[#This Row],[cedula]],Tabla8[Numero Documento],Tabla8[Empleado])</f>
        <v>GEISON DARIO TINEO MATA</v>
      </c>
      <c r="F986" s="56" t="str">
        <f>_xlfn.XLOOKUP(Tabla15[[#This Row],[cedula]],Tabla8[Numero Documento],Tabla8[Cargo])</f>
        <v>SOPORTE TECNICO</v>
      </c>
      <c r="G986" s="56" t="str">
        <f>_xlfn.XLOOKUP(Tabla15[[#This Row],[cedula]],Tabla8[Numero Documento],Tabla8[Lugar de Funciones])</f>
        <v>DIRECCION NACIONAL DE PATRIMONIO MONUMENTAL</v>
      </c>
      <c r="H986" s="107" t="s">
        <v>11</v>
      </c>
      <c r="I986" s="78" t="str">
        <f>_xlfn.XLOOKUP(Tabla15[[#This Row],[cedula]],TCARRERA[CEDULA],TCARRERA[CATEGORIA DEL SERVIDOR],0)</f>
        <v>CARRERA ADMINISTRATIVA</v>
      </c>
      <c r="J9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6" t="str">
        <f>IF(ISTEXT(Tabla15[[#This Row],[CARRERA]]),Tabla15[[#This Row],[CARRERA]],Tabla15[[#This Row],[STATUS_01]])</f>
        <v>CARRERA ADMINISTRATIVA</v>
      </c>
      <c r="L986" s="72">
        <v>50000</v>
      </c>
      <c r="M986" s="76">
        <v>1854</v>
      </c>
      <c r="N986" s="72">
        <v>1520</v>
      </c>
      <c r="O986" s="72">
        <v>1435</v>
      </c>
      <c r="P986" s="33">
        <f>Tabla15[[#This Row],[sbruto]]-Tabla15[[#This Row],[ISR]]-Tabla15[[#This Row],[SFS]]-Tabla15[[#This Row],[AFP]]-Tabla15[[#This Row],[sneto]]</f>
        <v>29381.809999999998</v>
      </c>
      <c r="Q986" s="33">
        <v>15809.19</v>
      </c>
      <c r="R986" s="56" t="str">
        <f>_xlfn.XLOOKUP(Tabla15[[#This Row],[cedula]],Tabla8[Numero Documento],Tabla8[Gen])</f>
        <v>M</v>
      </c>
      <c r="S986" s="56" t="str">
        <f>_xlfn.XLOOKUP(Tabla15[[#This Row],[cedula]],Tabla8[Numero Documento],Tabla8[Lugar Funciones Codigo])</f>
        <v>01.83.03.03</v>
      </c>
      <c r="T986">
        <v>410</v>
      </c>
    </row>
    <row r="987" spans="1:20" hidden="1">
      <c r="A987" s="56" t="s">
        <v>2522</v>
      </c>
      <c r="B987" s="56" t="s">
        <v>2007</v>
      </c>
      <c r="C987" s="56" t="s">
        <v>2555</v>
      </c>
      <c r="D987" s="56" t="str">
        <f>Tabla15[[#This Row],[cedula]]&amp;Tabla15[[#This Row],[prog]]&amp;LEFT(Tabla15[[#This Row],[TIPO]],3)</f>
        <v>0010261337911FIJ</v>
      </c>
      <c r="E987" s="56" t="str">
        <f>_xlfn.XLOOKUP(Tabla15[[#This Row],[cedula]],Tabla8[Numero Documento],Tabla8[Empleado])</f>
        <v>ANGELA MARIA ESCOTO MONEGRO</v>
      </c>
      <c r="F987" s="56" t="str">
        <f>_xlfn.XLOOKUP(Tabla15[[#This Row],[cedula]],Tabla8[Numero Documento],Tabla8[Cargo])</f>
        <v>ANALISTA</v>
      </c>
      <c r="G987" s="56" t="str">
        <f>_xlfn.XLOOKUP(Tabla15[[#This Row],[cedula]],Tabla8[Numero Documento],Tabla8[Lugar de Funciones])</f>
        <v>DIRECCION NACIONAL DE PATRIMONIO MONUMENTAL</v>
      </c>
      <c r="H987" s="107" t="s">
        <v>11</v>
      </c>
      <c r="I987" s="78">
        <f>_xlfn.XLOOKUP(Tabla15[[#This Row],[cedula]],TCARRERA[CEDULA],TCARRERA[CATEGORIA DEL SERVIDOR],0)</f>
        <v>0</v>
      </c>
      <c r="J9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6" t="str">
        <f>IF(ISTEXT(Tabla15[[#This Row],[CARRERA]]),Tabla15[[#This Row],[CARRERA]],Tabla15[[#This Row],[STATUS_01]])</f>
        <v>FIJO</v>
      </c>
      <c r="L987" s="72">
        <v>49116</v>
      </c>
      <c r="M987" s="76">
        <v>1729.24</v>
      </c>
      <c r="N987" s="72">
        <v>1493.13</v>
      </c>
      <c r="O987" s="72">
        <v>1409.63</v>
      </c>
      <c r="P987" s="33">
        <f>Tabla15[[#This Row],[sbruto]]-Tabla15[[#This Row],[ISR]]-Tabla15[[#This Row],[SFS]]-Tabla15[[#This Row],[AFP]]-Tabla15[[#This Row],[sneto]]</f>
        <v>25.000000000007276</v>
      </c>
      <c r="Q987" s="33">
        <v>44459</v>
      </c>
      <c r="R987" s="56" t="str">
        <f>_xlfn.XLOOKUP(Tabla15[[#This Row],[cedula]],Tabla8[Numero Documento],Tabla8[Gen])</f>
        <v>F</v>
      </c>
      <c r="S987" s="56" t="str">
        <f>_xlfn.XLOOKUP(Tabla15[[#This Row],[cedula]],Tabla8[Numero Documento],Tabla8[Lugar Funciones Codigo])</f>
        <v>01.83.03.03</v>
      </c>
      <c r="T987">
        <v>385</v>
      </c>
    </row>
    <row r="988" spans="1:20" hidden="1">
      <c r="A988" s="56" t="s">
        <v>2521</v>
      </c>
      <c r="B988" s="56" t="s">
        <v>2944</v>
      </c>
      <c r="C988" s="56" t="s">
        <v>2552</v>
      </c>
      <c r="D988" s="56" t="str">
        <f>Tabla15[[#This Row],[cedula]]&amp;Tabla15[[#This Row],[prog]]&amp;LEFT(Tabla15[[#This Row],[TIPO]],3)</f>
        <v>0011494758301TEM</v>
      </c>
      <c r="E988" s="56" t="str">
        <f>_xlfn.XLOOKUP(Tabla15[[#This Row],[cedula]],Tabla8[Numero Documento],Tabla8[Empleado])</f>
        <v>JOHANNA IVETTE JIMENEZ HERNANDEZ</v>
      </c>
      <c r="F988" s="56" t="str">
        <f>_xlfn.XLOOKUP(Tabla15[[#This Row],[cedula]],Tabla8[Numero Documento],Tabla8[Cargo])</f>
        <v>INSPECTOR DE CONSTRUCCION</v>
      </c>
      <c r="G988" s="56" t="str">
        <f>_xlfn.XLOOKUP(Tabla15[[#This Row],[cedula]],Tabla8[Numero Documento],Tabla8[Lugar de Funciones])</f>
        <v>DIRECCION NACIONAL DE PATRIMONIO MONUMENTAL</v>
      </c>
      <c r="H988" s="107" t="s">
        <v>2743</v>
      </c>
      <c r="I988" s="78">
        <f>_xlfn.XLOOKUP(Tabla15[[#This Row],[cedula]],TCARRERA[CEDULA],TCARRERA[CATEGORIA DEL SERVIDOR],0)</f>
        <v>0</v>
      </c>
      <c r="J9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56" t="str">
        <f>IF(ISTEXT(Tabla15[[#This Row],[CARRERA]]),Tabla15[[#This Row],[CARRERA]],Tabla15[[#This Row],[STATUS_01]])</f>
        <v>TEMPORALES</v>
      </c>
      <c r="L988" s="72">
        <v>45000</v>
      </c>
      <c r="M988" s="76">
        <v>1148.33</v>
      </c>
      <c r="N988" s="72">
        <v>1368</v>
      </c>
      <c r="O988" s="72">
        <v>1291.5</v>
      </c>
      <c r="P988" s="33">
        <f>Tabla15[[#This Row],[sbruto]]-Tabla15[[#This Row],[ISR]]-Tabla15[[#This Row],[SFS]]-Tabla15[[#This Row],[AFP]]-Tabla15[[#This Row],[sneto]]</f>
        <v>25</v>
      </c>
      <c r="Q988" s="33">
        <v>41167.17</v>
      </c>
      <c r="R988" s="56" t="str">
        <f>_xlfn.XLOOKUP(Tabla15[[#This Row],[cedula]],Tabla8[Numero Documento],Tabla8[Gen])</f>
        <v>F</v>
      </c>
      <c r="S988" s="56" t="str">
        <f>_xlfn.XLOOKUP(Tabla15[[#This Row],[cedula]],Tabla8[Numero Documento],Tabla8[Lugar Funciones Codigo])</f>
        <v>01.83.03.03</v>
      </c>
      <c r="T988">
        <v>881</v>
      </c>
    </row>
    <row r="989" spans="1:20" hidden="1">
      <c r="A989" s="56" t="s">
        <v>2521</v>
      </c>
      <c r="B989" s="56" t="s">
        <v>2364</v>
      </c>
      <c r="C989" s="56" t="s">
        <v>2552</v>
      </c>
      <c r="D989" s="56" t="str">
        <f>Tabla15[[#This Row],[cedula]]&amp;Tabla15[[#This Row],[prog]]&amp;LEFT(Tabla15[[#This Row],[TIPO]],3)</f>
        <v>4022092804401TEM</v>
      </c>
      <c r="E989" s="56" t="str">
        <f>_xlfn.XLOOKUP(Tabla15[[#This Row],[cedula]],Tabla8[Numero Documento],Tabla8[Empleado])</f>
        <v>RAMON GUILLERMO TABAR GARRIDO</v>
      </c>
      <c r="F989" s="56" t="str">
        <f>_xlfn.XLOOKUP(Tabla15[[#This Row],[cedula]],Tabla8[Numero Documento],Tabla8[Cargo])</f>
        <v>INSPECTOR DE CONSTRUCCION</v>
      </c>
      <c r="G989" s="56" t="str">
        <f>_xlfn.XLOOKUP(Tabla15[[#This Row],[cedula]],Tabla8[Numero Documento],Tabla8[Lugar de Funciones])</f>
        <v>DIRECCION NACIONAL DE PATRIMONIO MONUMENTAL</v>
      </c>
      <c r="H989" s="107" t="s">
        <v>2743</v>
      </c>
      <c r="I989" s="78">
        <f>_xlfn.XLOOKUP(Tabla15[[#This Row],[cedula]],TCARRERA[CEDULA],TCARRERA[CATEGORIA DEL SERVIDOR],0)</f>
        <v>0</v>
      </c>
      <c r="J9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6" t="str">
        <f>IF(ISTEXT(Tabla15[[#This Row],[CARRERA]]),Tabla15[[#This Row],[CARRERA]],Tabla15[[#This Row],[STATUS_01]])</f>
        <v>TEMPORALES</v>
      </c>
      <c r="L989" s="72">
        <v>45000</v>
      </c>
      <c r="M989" s="74">
        <v>1148.33</v>
      </c>
      <c r="N989" s="72">
        <v>1368</v>
      </c>
      <c r="O989" s="72">
        <v>1291.5</v>
      </c>
      <c r="P989" s="33">
        <f>Tabla15[[#This Row],[sbruto]]-Tabla15[[#This Row],[ISR]]-Tabla15[[#This Row],[SFS]]-Tabla15[[#This Row],[AFP]]-Tabla15[[#This Row],[sneto]]</f>
        <v>25</v>
      </c>
      <c r="Q989" s="33">
        <v>41167.17</v>
      </c>
      <c r="R989" s="56" t="str">
        <f>_xlfn.XLOOKUP(Tabla15[[#This Row],[cedula]],Tabla8[Numero Documento],Tabla8[Gen])</f>
        <v>M</v>
      </c>
      <c r="S989" s="56" t="str">
        <f>_xlfn.XLOOKUP(Tabla15[[#This Row],[cedula]],Tabla8[Numero Documento],Tabla8[Lugar Funciones Codigo])</f>
        <v>01.83.03.03</v>
      </c>
      <c r="T989">
        <v>980</v>
      </c>
    </row>
    <row r="990" spans="1:20" hidden="1">
      <c r="A990" s="56" t="s">
        <v>2521</v>
      </c>
      <c r="B990" s="56" t="s">
        <v>3064</v>
      </c>
      <c r="C990" s="56" t="s">
        <v>2552</v>
      </c>
      <c r="D990" s="56" t="str">
        <f>Tabla15[[#This Row],[cedula]]&amp;Tabla15[[#This Row],[prog]]&amp;LEFT(Tabla15[[#This Row],[TIPO]],3)</f>
        <v>0011425850201TEM</v>
      </c>
      <c r="E990" s="56" t="str">
        <f>_xlfn.XLOOKUP(Tabla15[[#This Row],[cedula]],Tabla8[Numero Documento],Tabla8[Empleado])</f>
        <v>SOLANGEL ELVIRA RAMOS GOMEZ</v>
      </c>
      <c r="F990" s="56" t="str">
        <f>_xlfn.XLOOKUP(Tabla15[[#This Row],[cedula]],Tabla8[Numero Documento],Tabla8[Cargo])</f>
        <v>COORD. OPERATIVO</v>
      </c>
      <c r="G990" s="56" t="str">
        <f>_xlfn.XLOOKUP(Tabla15[[#This Row],[cedula]],Tabla8[Numero Documento],Tabla8[Lugar de Funciones])</f>
        <v>DIRECCION NACIONAL DE PATRIMONIO MONUMENTAL</v>
      </c>
      <c r="H990" s="107" t="s">
        <v>2743</v>
      </c>
      <c r="I990" s="78">
        <f>_xlfn.XLOOKUP(Tabla15[[#This Row],[cedula]],TCARRERA[CEDULA],TCARRERA[CATEGORIA DEL SERVIDOR],0)</f>
        <v>0</v>
      </c>
      <c r="J99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6" t="str">
        <f>IF(ISTEXT(Tabla15[[#This Row],[CARRERA]]),Tabla15[[#This Row],[CARRERA]],Tabla15[[#This Row],[STATUS_01]])</f>
        <v>TEMPORALES</v>
      </c>
      <c r="L990" s="72">
        <v>40000</v>
      </c>
      <c r="M990" s="75">
        <v>442.65</v>
      </c>
      <c r="N990" s="72">
        <v>1216</v>
      </c>
      <c r="O990" s="72">
        <v>1148</v>
      </c>
      <c r="P990" s="33">
        <f>Tabla15[[#This Row],[sbruto]]-Tabla15[[#This Row],[ISR]]-Tabla15[[#This Row],[SFS]]-Tabla15[[#This Row],[AFP]]-Tabla15[[#This Row],[sneto]]</f>
        <v>25</v>
      </c>
      <c r="Q990" s="33">
        <v>37168.35</v>
      </c>
      <c r="R990" s="56" t="str">
        <f>_xlfn.XLOOKUP(Tabla15[[#This Row],[cedula]],Tabla8[Numero Documento],Tabla8[Gen])</f>
        <v>F</v>
      </c>
      <c r="S990" s="56" t="str">
        <f>_xlfn.XLOOKUP(Tabla15[[#This Row],[cedula]],Tabla8[Numero Documento],Tabla8[Lugar Funciones Codigo])</f>
        <v>01.83.03.03</v>
      </c>
      <c r="T990">
        <v>1009</v>
      </c>
    </row>
    <row r="991" spans="1:20" hidden="1">
      <c r="A991" s="56" t="s">
        <v>2521</v>
      </c>
      <c r="B991" s="56" t="s">
        <v>2840</v>
      </c>
      <c r="C991" s="56" t="s">
        <v>2552</v>
      </c>
      <c r="D991" s="56" t="str">
        <f>Tabla15[[#This Row],[cedula]]&amp;Tabla15[[#This Row],[prog]]&amp;LEFT(Tabla15[[#This Row],[TIPO]],3)</f>
        <v>4022577026801TEM</v>
      </c>
      <c r="E991" s="56" t="str">
        <f>_xlfn.XLOOKUP(Tabla15[[#This Row],[cedula]],Tabla8[Numero Documento],Tabla8[Empleado])</f>
        <v>AMANDA JIMENEZ GONZALEZ</v>
      </c>
      <c r="F991" s="56" t="str">
        <f>_xlfn.XLOOKUP(Tabla15[[#This Row],[cedula]],Tabla8[Numero Documento],Tabla8[Cargo])</f>
        <v>INSPECTOR DE CONSTRUCCION</v>
      </c>
      <c r="G991" s="56" t="str">
        <f>_xlfn.XLOOKUP(Tabla15[[#This Row],[cedula]],Tabla8[Numero Documento],Tabla8[Lugar de Funciones])</f>
        <v>DIRECCION NACIONAL DE PATRIMONIO MONUMENTAL</v>
      </c>
      <c r="H991" s="107" t="s">
        <v>2743</v>
      </c>
      <c r="I991" s="78">
        <f>_xlfn.XLOOKUP(Tabla15[[#This Row],[cedula]],TCARRERA[CEDULA],TCARRERA[CATEGORIA DEL SERVIDOR],0)</f>
        <v>0</v>
      </c>
      <c r="J99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6" t="str">
        <f>IF(ISTEXT(Tabla15[[#This Row],[CARRERA]]),Tabla15[[#This Row],[CARRERA]],Tabla15[[#This Row],[STATUS_01]])</f>
        <v>TEMPORALES</v>
      </c>
      <c r="L991" s="72">
        <v>36000</v>
      </c>
      <c r="M991" s="76">
        <v>0</v>
      </c>
      <c r="N991" s="72">
        <v>1094.4000000000001</v>
      </c>
      <c r="O991" s="72">
        <v>1033.2</v>
      </c>
      <c r="P991" s="33">
        <f>Tabla15[[#This Row],[sbruto]]-Tabla15[[#This Row],[ISR]]-Tabla15[[#This Row],[SFS]]-Tabla15[[#This Row],[AFP]]-Tabla15[[#This Row],[sneto]]</f>
        <v>25</v>
      </c>
      <c r="Q991" s="33">
        <v>33847.4</v>
      </c>
      <c r="R991" s="56" t="str">
        <f>_xlfn.XLOOKUP(Tabla15[[#This Row],[cedula]],Tabla8[Numero Documento],Tabla8[Gen])</f>
        <v>F</v>
      </c>
      <c r="S991" s="56" t="str">
        <f>_xlfn.XLOOKUP(Tabla15[[#This Row],[cedula]],Tabla8[Numero Documento],Tabla8[Lugar Funciones Codigo])</f>
        <v>01.83.03.03</v>
      </c>
      <c r="T991">
        <v>777</v>
      </c>
    </row>
    <row r="992" spans="1:20" hidden="1">
      <c r="A992" s="56" t="s">
        <v>2521</v>
      </c>
      <c r="B992" s="56" t="s">
        <v>2870</v>
      </c>
      <c r="C992" s="56" t="s">
        <v>2552</v>
      </c>
      <c r="D992" s="56" t="str">
        <f>Tabla15[[#This Row],[cedula]]&amp;Tabla15[[#This Row],[prog]]&amp;LEFT(Tabla15[[#This Row],[TIPO]],3)</f>
        <v>4022351984001TEM</v>
      </c>
      <c r="E992" s="56" t="str">
        <f>_xlfn.XLOOKUP(Tabla15[[#This Row],[cedula]],Tabla8[Numero Documento],Tabla8[Empleado])</f>
        <v>CESAR AUGUSTO RAMOS ROSARIO</v>
      </c>
      <c r="F992" s="56" t="str">
        <f>_xlfn.XLOOKUP(Tabla15[[#This Row],[cedula]],Tabla8[Numero Documento],Tabla8[Cargo])</f>
        <v>INSPECTOR DE CONSTRUCCION</v>
      </c>
      <c r="G992" s="56" t="str">
        <f>_xlfn.XLOOKUP(Tabla15[[#This Row],[cedula]],Tabla8[Numero Documento],Tabla8[Lugar de Funciones])</f>
        <v>DIRECCION NACIONAL DE PATRIMONIO MONUMENTAL</v>
      </c>
      <c r="H992" s="107" t="s">
        <v>2743</v>
      </c>
      <c r="I992" s="78">
        <f>_xlfn.XLOOKUP(Tabla15[[#This Row],[cedula]],TCARRERA[CEDULA],TCARRERA[CATEGORIA DEL SERVIDOR],0)</f>
        <v>0</v>
      </c>
      <c r="J9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6" t="str">
        <f>IF(ISTEXT(Tabla15[[#This Row],[CARRERA]]),Tabla15[[#This Row],[CARRERA]],Tabla15[[#This Row],[STATUS_01]])</f>
        <v>TEMPORALES</v>
      </c>
      <c r="L992" s="72">
        <v>36000</v>
      </c>
      <c r="M992" s="76">
        <v>0</v>
      </c>
      <c r="N992" s="75">
        <v>1094.4000000000001</v>
      </c>
      <c r="O992" s="75">
        <v>1033.2</v>
      </c>
      <c r="P992" s="33">
        <f>Tabla15[[#This Row],[sbruto]]-Tabla15[[#This Row],[ISR]]-Tabla15[[#This Row],[SFS]]-Tabla15[[#This Row],[AFP]]-Tabla15[[#This Row],[sneto]]</f>
        <v>25</v>
      </c>
      <c r="Q992" s="33">
        <v>33847.4</v>
      </c>
      <c r="R992" s="56" t="str">
        <f>_xlfn.XLOOKUP(Tabla15[[#This Row],[cedula]],Tabla8[Numero Documento],Tabla8[Gen])</f>
        <v>M</v>
      </c>
      <c r="S992" s="56" t="str">
        <f>_xlfn.XLOOKUP(Tabla15[[#This Row],[cedula]],Tabla8[Numero Documento],Tabla8[Lugar Funciones Codigo])</f>
        <v>01.83.03.03</v>
      </c>
      <c r="T992">
        <v>808</v>
      </c>
    </row>
    <row r="993" spans="1:20" hidden="1">
      <c r="A993" s="56" t="s">
        <v>2522</v>
      </c>
      <c r="B993" s="56" t="s">
        <v>1228</v>
      </c>
      <c r="C993" s="56" t="s">
        <v>2555</v>
      </c>
      <c r="D993" s="56" t="str">
        <f>Tabla15[[#This Row],[cedula]]&amp;Tabla15[[#This Row],[prog]]&amp;LEFT(Tabla15[[#This Row],[TIPO]],3)</f>
        <v>0010013223211FIJ</v>
      </c>
      <c r="E993" s="56" t="str">
        <f>_xlfn.XLOOKUP(Tabla15[[#This Row],[cedula]],Tabla8[Numero Documento],Tabla8[Empleado])</f>
        <v>JOSE RAFAEL SOSA</v>
      </c>
      <c r="F993" s="56" t="str">
        <f>_xlfn.XLOOKUP(Tabla15[[#This Row],[cedula]],Tabla8[Numero Documento],Tabla8[Cargo])</f>
        <v>ELECTRICISTA</v>
      </c>
      <c r="G993" s="56" t="str">
        <f>_xlfn.XLOOKUP(Tabla15[[#This Row],[cedula]],Tabla8[Numero Documento],Tabla8[Lugar de Funciones])</f>
        <v>DIRECCION NACIONAL DE PATRIMONIO MONUMENTAL</v>
      </c>
      <c r="H993" s="107" t="s">
        <v>11</v>
      </c>
      <c r="I993" s="78" t="str">
        <f>_xlfn.XLOOKUP(Tabla15[[#This Row],[cedula]],TCARRERA[CEDULA],TCARRERA[CATEGORIA DEL SERVIDOR],0)</f>
        <v>CARRERA ADMINISTRATIVA</v>
      </c>
      <c r="J9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6" t="str">
        <f>IF(ISTEXT(Tabla15[[#This Row],[CARRERA]]),Tabla15[[#This Row],[CARRERA]],Tabla15[[#This Row],[STATUS_01]])</f>
        <v>CARRERA ADMINISTRATIVA</v>
      </c>
      <c r="L993" s="72">
        <v>36000</v>
      </c>
      <c r="M993" s="75">
        <v>0</v>
      </c>
      <c r="N993" s="72">
        <v>1094.4000000000001</v>
      </c>
      <c r="O993" s="72">
        <v>1033.2</v>
      </c>
      <c r="P993" s="33">
        <f>Tabla15[[#This Row],[sbruto]]-Tabla15[[#This Row],[ISR]]-Tabla15[[#This Row],[SFS]]-Tabla15[[#This Row],[AFP]]-Tabla15[[#This Row],[sneto]]</f>
        <v>1501</v>
      </c>
      <c r="Q993" s="33">
        <v>32371.4</v>
      </c>
      <c r="R993" s="56" t="str">
        <f>_xlfn.XLOOKUP(Tabla15[[#This Row],[cedula]],Tabla8[Numero Documento],Tabla8[Gen])</f>
        <v>M</v>
      </c>
      <c r="S993" s="56" t="str">
        <f>_xlfn.XLOOKUP(Tabla15[[#This Row],[cedula]],Tabla8[Numero Documento],Tabla8[Lugar Funciones Codigo])</f>
        <v>01.83.03.03</v>
      </c>
      <c r="T993">
        <v>423</v>
      </c>
    </row>
    <row r="994" spans="1:20" hidden="1">
      <c r="A994" s="56" t="s">
        <v>2521</v>
      </c>
      <c r="B994" s="56" t="s">
        <v>3043</v>
      </c>
      <c r="C994" s="56" t="s">
        <v>2552</v>
      </c>
      <c r="D994" s="56" t="str">
        <f>Tabla15[[#This Row],[cedula]]&amp;Tabla15[[#This Row],[prog]]&amp;LEFT(Tabla15[[#This Row],[TIPO]],3)</f>
        <v>4022202892601TEM</v>
      </c>
      <c r="E994" s="56" t="str">
        <f>_xlfn.XLOOKUP(Tabla15[[#This Row],[cedula]],Tabla8[Numero Documento],Tabla8[Empleado])</f>
        <v>RAYMOND JAVIER PEREZ MARTINEZ</v>
      </c>
      <c r="F994" s="56" t="str">
        <f>_xlfn.XLOOKUP(Tabla15[[#This Row],[cedula]],Tabla8[Numero Documento],Tabla8[Cargo])</f>
        <v>INSPECTOR DE CONSTRUCCION</v>
      </c>
      <c r="G994" s="56" t="str">
        <f>_xlfn.XLOOKUP(Tabla15[[#This Row],[cedula]],Tabla8[Numero Documento],Tabla8[Lugar de Funciones])</f>
        <v>DIRECCION NACIONAL DE PATRIMONIO MONUMENTAL</v>
      </c>
      <c r="H994" s="107" t="s">
        <v>2743</v>
      </c>
      <c r="I994" s="78">
        <f>_xlfn.XLOOKUP(Tabla15[[#This Row],[cedula]],TCARRERA[CEDULA],TCARRERA[CATEGORIA DEL SERVIDOR],0)</f>
        <v>0</v>
      </c>
      <c r="J99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6" t="str">
        <f>IF(ISTEXT(Tabla15[[#This Row],[CARRERA]]),Tabla15[[#This Row],[CARRERA]],Tabla15[[#This Row],[STATUS_01]])</f>
        <v>TEMPORALES</v>
      </c>
      <c r="L994" s="72">
        <v>36000</v>
      </c>
      <c r="M994" s="73">
        <v>0</v>
      </c>
      <c r="N994" s="72">
        <v>1094.4000000000001</v>
      </c>
      <c r="O994" s="72">
        <v>1033.2</v>
      </c>
      <c r="P994" s="33">
        <f>Tabla15[[#This Row],[sbruto]]-Tabla15[[#This Row],[ISR]]-Tabla15[[#This Row],[SFS]]-Tabla15[[#This Row],[AFP]]-Tabla15[[#This Row],[sneto]]</f>
        <v>25</v>
      </c>
      <c r="Q994" s="33">
        <v>33847.4</v>
      </c>
      <c r="R994" s="56" t="str">
        <f>_xlfn.XLOOKUP(Tabla15[[#This Row],[cedula]],Tabla8[Numero Documento],Tabla8[Gen])</f>
        <v>M</v>
      </c>
      <c r="S994" s="56" t="str">
        <f>_xlfn.XLOOKUP(Tabla15[[#This Row],[cedula]],Tabla8[Numero Documento],Tabla8[Lugar Funciones Codigo])</f>
        <v>01.83.03.03</v>
      </c>
      <c r="T994">
        <v>983</v>
      </c>
    </row>
    <row r="995" spans="1:20" hidden="1">
      <c r="A995" s="56" t="s">
        <v>2522</v>
      </c>
      <c r="B995" s="56" t="s">
        <v>1200</v>
      </c>
      <c r="C995" s="56" t="s">
        <v>2555</v>
      </c>
      <c r="D995" s="56" t="str">
        <f>Tabla15[[#This Row],[cedula]]&amp;Tabla15[[#This Row],[prog]]&amp;LEFT(Tabla15[[#This Row],[TIPO]],3)</f>
        <v>0010986297911FIJ</v>
      </c>
      <c r="E995" s="56" t="str">
        <f>_xlfn.XLOOKUP(Tabla15[[#This Row],[cedula]],Tabla8[Numero Documento],Tabla8[Empleado])</f>
        <v>CARMEN VELEZ VICENTE</v>
      </c>
      <c r="F995" s="56" t="str">
        <f>_xlfn.XLOOKUP(Tabla15[[#This Row],[cedula]],Tabla8[Numero Documento],Tabla8[Cargo])</f>
        <v>SECRETARIA DEL GOBERNADOR</v>
      </c>
      <c r="G995" s="56" t="str">
        <f>_xlfn.XLOOKUP(Tabla15[[#This Row],[cedula]],Tabla8[Numero Documento],Tabla8[Lugar de Funciones])</f>
        <v>DIRECCION NACIONAL DE PATRIMONIO MONUMENTAL</v>
      </c>
      <c r="H995" s="107" t="s">
        <v>11</v>
      </c>
      <c r="I995" s="78" t="str">
        <f>_xlfn.XLOOKUP(Tabla15[[#This Row],[cedula]],TCARRERA[CEDULA],TCARRERA[CATEGORIA DEL SERVIDOR],0)</f>
        <v>CARRERA ADMINISTRATIVA</v>
      </c>
      <c r="J9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6" t="str">
        <f>IF(ISTEXT(Tabla15[[#This Row],[CARRERA]]),Tabla15[[#This Row],[CARRERA]],Tabla15[[#This Row],[STATUS_01]])</f>
        <v>CARRERA ADMINISTRATIVA</v>
      </c>
      <c r="L995" s="72">
        <v>35000</v>
      </c>
      <c r="M995" s="73">
        <v>0</v>
      </c>
      <c r="N995" s="72">
        <v>1064</v>
      </c>
      <c r="O995" s="72">
        <v>1004.5</v>
      </c>
      <c r="P995" s="33">
        <f>Tabla15[[#This Row],[sbruto]]-Tabla15[[#This Row],[ISR]]-Tabla15[[#This Row],[SFS]]-Tabla15[[#This Row],[AFP]]-Tabla15[[#This Row],[sneto]]</f>
        <v>20794</v>
      </c>
      <c r="Q995" s="33">
        <v>12137.5</v>
      </c>
      <c r="R995" s="56" t="str">
        <f>_xlfn.XLOOKUP(Tabla15[[#This Row],[cedula]],Tabla8[Numero Documento],Tabla8[Gen])</f>
        <v>F</v>
      </c>
      <c r="S995" s="56" t="str">
        <f>_xlfn.XLOOKUP(Tabla15[[#This Row],[cedula]],Tabla8[Numero Documento],Tabla8[Lugar Funciones Codigo])</f>
        <v>01.83.03.03</v>
      </c>
      <c r="T995">
        <v>392</v>
      </c>
    </row>
    <row r="996" spans="1:20" hidden="1">
      <c r="A996" s="56" t="s">
        <v>2522</v>
      </c>
      <c r="B996" s="56" t="s">
        <v>2012</v>
      </c>
      <c r="C996" s="56" t="s">
        <v>2555</v>
      </c>
      <c r="D996" s="56" t="str">
        <f>Tabla15[[#This Row],[cedula]]&amp;Tabla15[[#This Row],[prog]]&amp;LEFT(Tabla15[[#This Row],[TIPO]],3)</f>
        <v>4022106839411FIJ</v>
      </c>
      <c r="E996" s="56" t="str">
        <f>_xlfn.XLOOKUP(Tabla15[[#This Row],[cedula]],Tabla8[Numero Documento],Tabla8[Empleado])</f>
        <v>EMMANUEL ESPINAL BELLIARD</v>
      </c>
      <c r="F996" s="56" t="str">
        <f>_xlfn.XLOOKUP(Tabla15[[#This Row],[cedula]],Tabla8[Numero Documento],Tabla8[Cargo])</f>
        <v>AUXILIAR ADMINISTRATIVO (A)</v>
      </c>
      <c r="G996" s="56" t="str">
        <f>_xlfn.XLOOKUP(Tabla15[[#This Row],[cedula]],Tabla8[Numero Documento],Tabla8[Lugar de Funciones])</f>
        <v>DIRECCION NACIONAL DE PATRIMONIO MONUMENTAL</v>
      </c>
      <c r="H996" s="107" t="s">
        <v>11</v>
      </c>
      <c r="I996" s="78">
        <f>_xlfn.XLOOKUP(Tabla15[[#This Row],[cedula]],TCARRERA[CEDULA],TCARRERA[CATEGORIA DEL SERVIDOR],0)</f>
        <v>0</v>
      </c>
      <c r="J9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6" s="56" t="str">
        <f>IF(ISTEXT(Tabla15[[#This Row],[CARRERA]]),Tabla15[[#This Row],[CARRERA]],Tabla15[[#This Row],[STATUS_01]])</f>
        <v>FIJO</v>
      </c>
      <c r="L996" s="72">
        <v>35000</v>
      </c>
      <c r="M996" s="76">
        <v>0</v>
      </c>
      <c r="N996" s="72">
        <v>1064</v>
      </c>
      <c r="O996" s="72">
        <v>1004.5</v>
      </c>
      <c r="P996" s="33">
        <f>Tabla15[[#This Row],[sbruto]]-Tabla15[[#This Row],[ISR]]-Tabla15[[#This Row],[SFS]]-Tabla15[[#This Row],[AFP]]-Tabla15[[#This Row],[sneto]]</f>
        <v>25</v>
      </c>
      <c r="Q996" s="33">
        <v>32906.5</v>
      </c>
      <c r="R996" s="56" t="str">
        <f>_xlfn.XLOOKUP(Tabla15[[#This Row],[cedula]],Tabla8[Numero Documento],Tabla8[Gen])</f>
        <v>M</v>
      </c>
      <c r="S996" s="56" t="str">
        <f>_xlfn.XLOOKUP(Tabla15[[#This Row],[cedula]],Tabla8[Numero Documento],Tabla8[Lugar Funciones Codigo])</f>
        <v>01.83.03.03</v>
      </c>
      <c r="T996">
        <v>398</v>
      </c>
    </row>
    <row r="997" spans="1:20" hidden="1">
      <c r="A997" s="56" t="s">
        <v>2522</v>
      </c>
      <c r="B997" s="56" t="s">
        <v>1147</v>
      </c>
      <c r="C997" s="56" t="s">
        <v>2555</v>
      </c>
      <c r="D997" s="56" t="str">
        <f>Tabla15[[#This Row],[cedula]]&amp;Tabla15[[#This Row],[prog]]&amp;LEFT(Tabla15[[#This Row],[TIPO]],3)</f>
        <v>0010728604911FIJ</v>
      </c>
      <c r="E997" s="56" t="str">
        <f>_xlfn.XLOOKUP(Tabla15[[#This Row],[cedula]],Tabla8[Numero Documento],Tabla8[Empleado])</f>
        <v>MAURA DE LAS MERCEDES MATOS DE MARTE</v>
      </c>
      <c r="F997" s="56" t="str">
        <f>_xlfn.XLOOKUP(Tabla15[[#This Row],[cedula]],Tabla8[Numero Documento],Tabla8[Cargo])</f>
        <v>ENCARGADO (A) ARCHIVO</v>
      </c>
      <c r="G997" s="56" t="str">
        <f>_xlfn.XLOOKUP(Tabla15[[#This Row],[cedula]],Tabla8[Numero Documento],Tabla8[Lugar de Funciones])</f>
        <v>DIRECCION NACIONAL DE PATRIMONIO MONUMENTAL</v>
      </c>
      <c r="H997" s="107" t="s">
        <v>11</v>
      </c>
      <c r="I997" s="78" t="str">
        <f>_xlfn.XLOOKUP(Tabla15[[#This Row],[cedula]],TCARRERA[CEDULA],TCARRERA[CATEGORIA DEL SERVIDOR],0)</f>
        <v>CARRERA ADMINISTRATIVA</v>
      </c>
      <c r="J9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6" t="str">
        <f>IF(ISTEXT(Tabla15[[#This Row],[CARRERA]]),Tabla15[[#This Row],[CARRERA]],Tabla15[[#This Row],[STATUS_01]])</f>
        <v>CARRERA ADMINISTRATIVA</v>
      </c>
      <c r="L997" s="72">
        <v>35000</v>
      </c>
      <c r="M997" s="76">
        <v>0</v>
      </c>
      <c r="N997" s="72">
        <v>1064</v>
      </c>
      <c r="O997" s="72">
        <v>1004.5</v>
      </c>
      <c r="P997" s="33">
        <f>Tabla15[[#This Row],[sbruto]]-Tabla15[[#This Row],[ISR]]-Tabla15[[#This Row],[SFS]]-Tabla15[[#This Row],[AFP]]-Tabla15[[#This Row],[sneto]]</f>
        <v>6202.3499999999985</v>
      </c>
      <c r="Q997" s="33">
        <v>26729.15</v>
      </c>
      <c r="R997" s="56" t="str">
        <f>_xlfn.XLOOKUP(Tabla15[[#This Row],[cedula]],Tabla8[Numero Documento],Tabla8[Gen])</f>
        <v>F</v>
      </c>
      <c r="S997" s="56" t="str">
        <f>_xlfn.XLOOKUP(Tabla15[[#This Row],[cedula]],Tabla8[Numero Documento],Tabla8[Lugar Funciones Codigo])</f>
        <v>01.83.03.03</v>
      </c>
      <c r="T997">
        <v>444</v>
      </c>
    </row>
    <row r="998" spans="1:20" hidden="1">
      <c r="A998" s="56" t="s">
        <v>2522</v>
      </c>
      <c r="B998" s="56" t="s">
        <v>2060</v>
      </c>
      <c r="C998" s="56" t="s">
        <v>2555</v>
      </c>
      <c r="D998" s="56" t="str">
        <f>Tabla15[[#This Row],[cedula]]&amp;Tabla15[[#This Row],[prog]]&amp;LEFT(Tabla15[[#This Row],[TIPO]],3)</f>
        <v>0400001791511FIJ</v>
      </c>
      <c r="E998" s="56" t="str">
        <f>_xlfn.XLOOKUP(Tabla15[[#This Row],[cedula]],Tabla8[Numero Documento],Tabla8[Empleado])</f>
        <v>YNES ALTAGRACIA SANDOVAL DE BAQUERO</v>
      </c>
      <c r="F998" s="56" t="str">
        <f>_xlfn.XLOOKUP(Tabla15[[#This Row],[cedula]],Tabla8[Numero Documento],Tabla8[Cargo])</f>
        <v>SECRETARIA</v>
      </c>
      <c r="G998" s="56" t="str">
        <f>_xlfn.XLOOKUP(Tabla15[[#This Row],[cedula]],Tabla8[Numero Documento],Tabla8[Lugar de Funciones])</f>
        <v>DIRECCION NACIONAL DE PATRIMONIO MONUMENTAL</v>
      </c>
      <c r="H998" s="107" t="s">
        <v>11</v>
      </c>
      <c r="I998" s="78">
        <f>_xlfn.XLOOKUP(Tabla15[[#This Row],[cedula]],TCARRERA[CEDULA],TCARRERA[CATEGORIA DEL SERVIDOR],0)</f>
        <v>0</v>
      </c>
      <c r="J9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8" s="56" t="str">
        <f>IF(ISTEXT(Tabla15[[#This Row],[CARRERA]]),Tabla15[[#This Row],[CARRERA]],Tabla15[[#This Row],[STATUS_01]])</f>
        <v>ESTATUTO SIMPLIFICADO</v>
      </c>
      <c r="L998" s="72">
        <v>35000</v>
      </c>
      <c r="M998" s="76">
        <v>0</v>
      </c>
      <c r="N998" s="72">
        <v>1064</v>
      </c>
      <c r="O998" s="72">
        <v>1004.5</v>
      </c>
      <c r="P998" s="33">
        <f>Tabla15[[#This Row],[sbruto]]-Tabla15[[#This Row],[ISR]]-Tabla15[[#This Row],[SFS]]-Tabla15[[#This Row],[AFP]]-Tabla15[[#This Row],[sneto]]</f>
        <v>25</v>
      </c>
      <c r="Q998" s="33">
        <v>32906.5</v>
      </c>
      <c r="R998" s="56" t="str">
        <f>_xlfn.XLOOKUP(Tabla15[[#This Row],[cedula]],Tabla8[Numero Documento],Tabla8[Gen])</f>
        <v>F</v>
      </c>
      <c r="S998" s="56" t="str">
        <f>_xlfn.XLOOKUP(Tabla15[[#This Row],[cedula]],Tabla8[Numero Documento],Tabla8[Lugar Funciones Codigo])</f>
        <v>01.83.03.03</v>
      </c>
      <c r="T998">
        <v>480</v>
      </c>
    </row>
    <row r="999" spans="1:20" hidden="1">
      <c r="A999" s="56" t="s">
        <v>2522</v>
      </c>
      <c r="B999" s="56" t="s">
        <v>2065</v>
      </c>
      <c r="C999" s="56" t="s">
        <v>2555</v>
      </c>
      <c r="D999" s="56" t="str">
        <f>Tabla15[[#This Row],[cedula]]&amp;Tabla15[[#This Row],[prog]]&amp;LEFT(Tabla15[[#This Row],[TIPO]],3)</f>
        <v>0010560523211FIJ</v>
      </c>
      <c r="E999" s="56" t="str">
        <f>_xlfn.XLOOKUP(Tabla15[[#This Row],[cedula]],Tabla8[Numero Documento],Tabla8[Empleado])</f>
        <v>ZORAIDA LIBERTAD MONTERO MEDINA</v>
      </c>
      <c r="F999" s="56" t="str">
        <f>_xlfn.XLOOKUP(Tabla15[[#This Row],[cedula]],Tabla8[Numero Documento],Tabla8[Cargo])</f>
        <v>ENC. PAT. MON. REG. ESTE S.P.M</v>
      </c>
      <c r="G999" s="56" t="str">
        <f>_xlfn.XLOOKUP(Tabla15[[#This Row],[cedula]],Tabla8[Numero Documento],Tabla8[Lugar de Funciones])</f>
        <v>DIRECCION NACIONAL DE PATRIMONIO MONUMENTAL</v>
      </c>
      <c r="H999" s="107" t="s">
        <v>11</v>
      </c>
      <c r="I999" s="78">
        <f>_xlfn.XLOOKUP(Tabla15[[#This Row],[cedula]],TCARRERA[CEDULA],TCARRERA[CATEGORIA DEL SERVIDOR],0)</f>
        <v>0</v>
      </c>
      <c r="J9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9" s="56" t="str">
        <f>IF(ISTEXT(Tabla15[[#This Row],[CARRERA]]),Tabla15[[#This Row],[CARRERA]],Tabla15[[#This Row],[STATUS_01]])</f>
        <v>FIJO</v>
      </c>
      <c r="L999" s="72">
        <v>35000</v>
      </c>
      <c r="M999" s="76">
        <v>0</v>
      </c>
      <c r="N999" s="72">
        <v>1064</v>
      </c>
      <c r="O999" s="72">
        <v>1004.5</v>
      </c>
      <c r="P999" s="33">
        <f>Tabla15[[#This Row],[sbruto]]-Tabla15[[#This Row],[ISR]]-Tabla15[[#This Row],[SFS]]-Tabla15[[#This Row],[AFP]]-Tabla15[[#This Row],[sneto]]</f>
        <v>375</v>
      </c>
      <c r="Q999" s="33">
        <v>32556.5</v>
      </c>
      <c r="R999" s="56" t="str">
        <f>_xlfn.XLOOKUP(Tabla15[[#This Row],[cedula]],Tabla8[Numero Documento],Tabla8[Gen])</f>
        <v>F</v>
      </c>
      <c r="S999" s="56" t="str">
        <f>_xlfn.XLOOKUP(Tabla15[[#This Row],[cedula]],Tabla8[Numero Documento],Tabla8[Lugar Funciones Codigo])</f>
        <v>01.83.03.03</v>
      </c>
      <c r="T999">
        <v>485</v>
      </c>
    </row>
    <row r="1000" spans="1:20" hidden="1">
      <c r="A1000" s="56" t="s">
        <v>2522</v>
      </c>
      <c r="B1000" s="56" t="s">
        <v>2037</v>
      </c>
      <c r="C1000" s="56" t="s">
        <v>2555</v>
      </c>
      <c r="D1000" s="56" t="str">
        <f>Tabla15[[#This Row],[cedula]]&amp;Tabla15[[#This Row],[prog]]&amp;LEFT(Tabla15[[#This Row],[TIPO]],3)</f>
        <v>0010063752911FIJ</v>
      </c>
      <c r="E1000" s="56" t="str">
        <f>_xlfn.XLOOKUP(Tabla15[[#This Row],[cedula]],Tabla8[Numero Documento],Tabla8[Empleado])</f>
        <v>MARIA DEL CARMEN RODRIGUEZ FUERTES</v>
      </c>
      <c r="F1000" s="56" t="str">
        <f>_xlfn.XLOOKUP(Tabla15[[#This Row],[cedula]],Tabla8[Numero Documento],Tabla8[Cargo])</f>
        <v>ENC. DE TRAMITACION DE PROYECT</v>
      </c>
      <c r="G1000" s="56" t="str">
        <f>_xlfn.XLOOKUP(Tabla15[[#This Row],[cedula]],Tabla8[Numero Documento],Tabla8[Lugar de Funciones])</f>
        <v>DIRECCION NACIONAL DE PATRIMONIO MONUMENTAL</v>
      </c>
      <c r="H1000" s="107" t="s">
        <v>11</v>
      </c>
      <c r="I1000" s="78">
        <f>_xlfn.XLOOKUP(Tabla15[[#This Row],[cedula]],TCARRERA[CEDULA],TCARRERA[CATEGORIA DEL SERVIDOR],0)</f>
        <v>0</v>
      </c>
      <c r="J10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0" s="56" t="str">
        <f>IF(ISTEXT(Tabla15[[#This Row],[CARRERA]]),Tabla15[[#This Row],[CARRERA]],Tabla15[[#This Row],[STATUS_01]])</f>
        <v>FIJO</v>
      </c>
      <c r="L1000" s="72">
        <v>31500</v>
      </c>
      <c r="M1000" s="74">
        <v>0</v>
      </c>
      <c r="N1000" s="75">
        <v>957.6</v>
      </c>
      <c r="O1000" s="75">
        <v>904.05</v>
      </c>
      <c r="P1000" s="33">
        <f>Tabla15[[#This Row],[sbruto]]-Tabla15[[#This Row],[ISR]]-Tabla15[[#This Row],[SFS]]-Tabla15[[#This Row],[AFP]]-Tabla15[[#This Row],[sneto]]</f>
        <v>25.000000000003638</v>
      </c>
      <c r="Q1000" s="33">
        <v>29613.35</v>
      </c>
      <c r="R1000" s="56" t="str">
        <f>_xlfn.XLOOKUP(Tabla15[[#This Row],[cedula]],Tabla8[Numero Documento],Tabla8[Gen])</f>
        <v>F</v>
      </c>
      <c r="S1000" s="56" t="str">
        <f>_xlfn.XLOOKUP(Tabla15[[#This Row],[cedula]],Tabla8[Numero Documento],Tabla8[Lugar Funciones Codigo])</f>
        <v>01.83.03.03</v>
      </c>
      <c r="T1000">
        <v>435</v>
      </c>
    </row>
    <row r="1001" spans="1:20" hidden="1">
      <c r="A1001" s="56" t="s">
        <v>2522</v>
      </c>
      <c r="B1001" s="56" t="s">
        <v>2041</v>
      </c>
      <c r="C1001" s="56" t="s">
        <v>2555</v>
      </c>
      <c r="D1001" s="56" t="str">
        <f>Tabla15[[#This Row],[cedula]]&amp;Tabla15[[#This Row],[prog]]&amp;LEFT(Tabla15[[#This Row],[TIPO]],3)</f>
        <v>0011611101411FIJ</v>
      </c>
      <c r="E1001" s="56" t="str">
        <f>_xlfn.XLOOKUP(Tabla15[[#This Row],[cedula]],Tabla8[Numero Documento],Tabla8[Empleado])</f>
        <v>MARTA BERNARDITA DE LOURDES MEJIA DE OLEO</v>
      </c>
      <c r="F1001" s="56" t="str">
        <f>_xlfn.XLOOKUP(Tabla15[[#This Row],[cedula]],Tabla8[Numero Documento],Tabla8[Cargo])</f>
        <v>SECRETARIA</v>
      </c>
      <c r="G1001" s="56" t="str">
        <f>_xlfn.XLOOKUP(Tabla15[[#This Row],[cedula]],Tabla8[Numero Documento],Tabla8[Lugar de Funciones])</f>
        <v>DIRECCION NACIONAL DE PATRIMONIO MONUMENTAL</v>
      </c>
      <c r="H1001" s="107" t="s">
        <v>11</v>
      </c>
      <c r="I1001" s="78">
        <f>_xlfn.XLOOKUP(Tabla15[[#This Row],[cedula]],TCARRERA[CEDULA],TCARRERA[CATEGORIA DEL SERVIDOR],0)</f>
        <v>0</v>
      </c>
      <c r="J10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6" t="str">
        <f>IF(ISTEXT(Tabla15[[#This Row],[CARRERA]]),Tabla15[[#This Row],[CARRERA]],Tabla15[[#This Row],[STATUS_01]])</f>
        <v>ESTATUTO SIMPLIFICADO</v>
      </c>
      <c r="L1001" s="72">
        <v>31500</v>
      </c>
      <c r="M1001" s="76">
        <v>0</v>
      </c>
      <c r="N1001" s="72">
        <v>957.6</v>
      </c>
      <c r="O1001" s="72">
        <v>904.05</v>
      </c>
      <c r="P1001" s="33">
        <f>Tabla15[[#This Row],[sbruto]]-Tabla15[[#This Row],[ISR]]-Tabla15[[#This Row],[SFS]]-Tabla15[[#This Row],[AFP]]-Tabla15[[#This Row],[sneto]]</f>
        <v>1021.0000000000036</v>
      </c>
      <c r="Q1001" s="33">
        <v>28617.35</v>
      </c>
      <c r="R1001" s="56" t="str">
        <f>_xlfn.XLOOKUP(Tabla15[[#This Row],[cedula]],Tabla8[Numero Documento],Tabla8[Gen])</f>
        <v>F</v>
      </c>
      <c r="S1001" s="56" t="str">
        <f>_xlfn.XLOOKUP(Tabla15[[#This Row],[cedula]],Tabla8[Numero Documento],Tabla8[Lugar Funciones Codigo])</f>
        <v>01.83.03.03</v>
      </c>
      <c r="T1001">
        <v>442</v>
      </c>
    </row>
    <row r="1002" spans="1:20" hidden="1">
      <c r="A1002" s="56" t="s">
        <v>2522</v>
      </c>
      <c r="B1002" s="56" t="s">
        <v>2055</v>
      </c>
      <c r="C1002" s="56" t="s">
        <v>2555</v>
      </c>
      <c r="D1002" s="56" t="str">
        <f>Tabla15[[#This Row],[cedula]]&amp;Tabla15[[#This Row],[prog]]&amp;LEFT(Tabla15[[#This Row],[TIPO]],3)</f>
        <v>0010163195011FIJ</v>
      </c>
      <c r="E1002" s="56" t="str">
        <f>_xlfn.XLOOKUP(Tabla15[[#This Row],[cedula]],Tabla8[Numero Documento],Tabla8[Empleado])</f>
        <v>TEMISTOCLES GUILLERMO ARISTY DIAZ</v>
      </c>
      <c r="F1002" s="56" t="str">
        <f>_xlfn.XLOOKUP(Tabla15[[#This Row],[cedula]],Tabla8[Numero Documento],Tabla8[Cargo])</f>
        <v>ARQUITECTO (A)</v>
      </c>
      <c r="G1002" s="56" t="str">
        <f>_xlfn.XLOOKUP(Tabla15[[#This Row],[cedula]],Tabla8[Numero Documento],Tabla8[Lugar de Funciones])</f>
        <v>DIRECCION NACIONAL DE PATRIMONIO MONUMENTAL</v>
      </c>
      <c r="H1002" s="107" t="s">
        <v>11</v>
      </c>
      <c r="I1002" s="78">
        <f>_xlfn.XLOOKUP(Tabla15[[#This Row],[cedula]],TCARRERA[CEDULA],TCARRERA[CATEGORIA DEL SERVIDOR],0)</f>
        <v>0</v>
      </c>
      <c r="J10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2" s="56" t="str">
        <f>IF(ISTEXT(Tabla15[[#This Row],[CARRERA]]),Tabla15[[#This Row],[CARRERA]],Tabla15[[#This Row],[STATUS_01]])</f>
        <v>FIJO</v>
      </c>
      <c r="L1002" s="72">
        <v>31500</v>
      </c>
      <c r="M1002" s="76">
        <v>0</v>
      </c>
      <c r="N1002" s="72">
        <v>957.6</v>
      </c>
      <c r="O1002" s="72">
        <v>904.05</v>
      </c>
      <c r="P1002" s="33">
        <f>Tabla15[[#This Row],[sbruto]]-Tabla15[[#This Row],[ISR]]-Tabla15[[#This Row],[SFS]]-Tabla15[[#This Row],[AFP]]-Tabla15[[#This Row],[sneto]]</f>
        <v>1366.0000000000036</v>
      </c>
      <c r="Q1002" s="33">
        <v>28272.35</v>
      </c>
      <c r="R1002" s="56" t="str">
        <f>_xlfn.XLOOKUP(Tabla15[[#This Row],[cedula]],Tabla8[Numero Documento],Tabla8[Gen])</f>
        <v>M</v>
      </c>
      <c r="S1002" s="56" t="str">
        <f>_xlfn.XLOOKUP(Tabla15[[#This Row],[cedula]],Tabla8[Numero Documento],Tabla8[Lugar Funciones Codigo])</f>
        <v>01.83.03.03</v>
      </c>
      <c r="T1002">
        <v>470</v>
      </c>
    </row>
    <row r="1003" spans="1:20" hidden="1">
      <c r="A1003" s="56" t="s">
        <v>2522</v>
      </c>
      <c r="B1003" s="56" t="s">
        <v>2016</v>
      </c>
      <c r="C1003" s="56" t="s">
        <v>2555</v>
      </c>
      <c r="D1003" s="56" t="str">
        <f>Tabla15[[#This Row],[cedula]]&amp;Tabla15[[#This Row],[prog]]&amp;LEFT(Tabla15[[#This Row],[TIPO]],3)</f>
        <v>0400013902411FIJ</v>
      </c>
      <c r="E1003" s="56" t="str">
        <f>_xlfn.XLOOKUP(Tabla15[[#This Row],[cedula]],Tabla8[Numero Documento],Tabla8[Empleado])</f>
        <v>FERNANDO NUÑEZ RODRIGUEZ</v>
      </c>
      <c r="F1003" s="56" t="str">
        <f>_xlfn.XLOOKUP(Tabla15[[#This Row],[cedula]],Tabla8[Numero Documento],Tabla8[Cargo])</f>
        <v>SUPERVISOR DE SEGURIDAD</v>
      </c>
      <c r="G1003" s="56" t="str">
        <f>_xlfn.XLOOKUP(Tabla15[[#This Row],[cedula]],Tabla8[Numero Documento],Tabla8[Lugar de Funciones])</f>
        <v>DIRECCION NACIONAL DE PATRIMONIO MONUMENTAL</v>
      </c>
      <c r="H1003" s="107" t="s">
        <v>11</v>
      </c>
      <c r="I1003" s="78">
        <f>_xlfn.XLOOKUP(Tabla15[[#This Row],[cedula]],TCARRERA[CEDULA],TCARRERA[CATEGORIA DEL SERVIDOR],0)</f>
        <v>0</v>
      </c>
      <c r="J10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3" s="56" t="str">
        <f>IF(ISTEXT(Tabla15[[#This Row],[CARRERA]]),Tabla15[[#This Row],[CARRERA]],Tabla15[[#This Row],[STATUS_01]])</f>
        <v>FIJO</v>
      </c>
      <c r="L1003" s="72">
        <v>30000</v>
      </c>
      <c r="M1003" s="76">
        <v>0</v>
      </c>
      <c r="N1003" s="75">
        <v>912</v>
      </c>
      <c r="O1003" s="75">
        <v>861</v>
      </c>
      <c r="P1003" s="33">
        <f>Tabla15[[#This Row],[sbruto]]-Tabla15[[#This Row],[ISR]]-Tabla15[[#This Row],[SFS]]-Tabla15[[#This Row],[AFP]]-Tabla15[[#This Row],[sneto]]</f>
        <v>25</v>
      </c>
      <c r="Q1003" s="33">
        <v>28202</v>
      </c>
      <c r="R1003" s="56" t="str">
        <f>_xlfn.XLOOKUP(Tabla15[[#This Row],[cedula]],Tabla8[Numero Documento],Tabla8[Gen])</f>
        <v>M</v>
      </c>
      <c r="S1003" s="56" t="str">
        <f>_xlfn.XLOOKUP(Tabla15[[#This Row],[cedula]],Tabla8[Numero Documento],Tabla8[Lugar Funciones Codigo])</f>
        <v>01.83.03.03</v>
      </c>
      <c r="T1003">
        <v>403</v>
      </c>
    </row>
    <row r="1004" spans="1:20" hidden="1">
      <c r="A1004" s="56" t="s">
        <v>2522</v>
      </c>
      <c r="B1004" s="56" t="s">
        <v>2026</v>
      </c>
      <c r="C1004" s="56" t="s">
        <v>2555</v>
      </c>
      <c r="D1004" s="56" t="str">
        <f>Tabla15[[#This Row],[cedula]]&amp;Tabla15[[#This Row],[prog]]&amp;LEFT(Tabla15[[#This Row],[TIPO]],3)</f>
        <v>0011097539811FIJ</v>
      </c>
      <c r="E1004" s="56" t="str">
        <f>_xlfn.XLOOKUP(Tabla15[[#This Row],[cedula]],Tabla8[Numero Documento],Tabla8[Empleado])</f>
        <v>JOSE DE LA CRUZ LOPEZ GOMEZ</v>
      </c>
      <c r="F1004" s="56" t="str">
        <f>_xlfn.XLOOKUP(Tabla15[[#This Row],[cedula]],Tabla8[Numero Documento],Tabla8[Cargo])</f>
        <v>CHOFER</v>
      </c>
      <c r="G1004" s="56" t="str">
        <f>_xlfn.XLOOKUP(Tabla15[[#This Row],[cedula]],Tabla8[Numero Documento],Tabla8[Lugar de Funciones])</f>
        <v>DIRECCION NACIONAL DE PATRIMONIO MONUMENTAL</v>
      </c>
      <c r="H1004" s="107" t="s">
        <v>11</v>
      </c>
      <c r="I1004" s="78">
        <f>_xlfn.XLOOKUP(Tabla15[[#This Row],[cedula]],TCARRERA[CEDULA],TCARRERA[CATEGORIA DEL SERVIDOR],0)</f>
        <v>0</v>
      </c>
      <c r="J10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6" t="str">
        <f>IF(ISTEXT(Tabla15[[#This Row],[CARRERA]]),Tabla15[[#This Row],[CARRERA]],Tabla15[[#This Row],[STATUS_01]])</f>
        <v>ESTATUTO SIMPLIFICADO</v>
      </c>
      <c r="L1004" s="72">
        <v>30000</v>
      </c>
      <c r="M1004" s="73">
        <v>0</v>
      </c>
      <c r="N1004" s="72">
        <v>912</v>
      </c>
      <c r="O1004" s="72">
        <v>861</v>
      </c>
      <c r="P1004" s="33">
        <f>Tabla15[[#This Row],[sbruto]]-Tabla15[[#This Row],[ISR]]-Tabla15[[#This Row],[SFS]]-Tabla15[[#This Row],[AFP]]-Tabla15[[#This Row],[sneto]]</f>
        <v>14512.5</v>
      </c>
      <c r="Q1004" s="33">
        <v>13714.5</v>
      </c>
      <c r="R1004" s="56" t="str">
        <f>_xlfn.XLOOKUP(Tabla15[[#This Row],[cedula]],Tabla8[Numero Documento],Tabla8[Gen])</f>
        <v>M</v>
      </c>
      <c r="S1004" s="56" t="str">
        <f>_xlfn.XLOOKUP(Tabla15[[#This Row],[cedula]],Tabla8[Numero Documento],Tabla8[Lugar Funciones Codigo])</f>
        <v>01.83.03.03</v>
      </c>
      <c r="T1004">
        <v>418</v>
      </c>
    </row>
    <row r="1005" spans="1:20" hidden="1">
      <c r="A1005" s="56" t="s">
        <v>2522</v>
      </c>
      <c r="B1005" s="56" t="s">
        <v>2056</v>
      </c>
      <c r="C1005" s="56" t="s">
        <v>2555</v>
      </c>
      <c r="D1005" s="56" t="str">
        <f>Tabla15[[#This Row],[cedula]]&amp;Tabla15[[#This Row],[prog]]&amp;LEFT(Tabla15[[#This Row],[TIPO]],3)</f>
        <v>0400001570311FIJ</v>
      </c>
      <c r="E1005" s="56" t="str">
        <f>_xlfn.XLOOKUP(Tabla15[[#This Row],[cedula]],Tabla8[Numero Documento],Tabla8[Empleado])</f>
        <v>TEOFILO FERNANDEZ</v>
      </c>
      <c r="F1005" s="56" t="str">
        <f>_xlfn.XLOOKUP(Tabla15[[#This Row],[cedula]],Tabla8[Numero Documento],Tabla8[Cargo])</f>
        <v>AUXILIAR MANTENIMIENTO</v>
      </c>
      <c r="G1005" s="56" t="str">
        <f>_xlfn.XLOOKUP(Tabla15[[#This Row],[cedula]],Tabla8[Numero Documento],Tabla8[Lugar de Funciones])</f>
        <v>DIRECCION NACIONAL DE PATRIMONIO MONUMENTAL</v>
      </c>
      <c r="H1005" s="107" t="s">
        <v>11</v>
      </c>
      <c r="I1005" s="78">
        <f>_xlfn.XLOOKUP(Tabla15[[#This Row],[cedula]],TCARRERA[CEDULA],TCARRERA[CATEGORIA DEL SERVIDOR],0)</f>
        <v>0</v>
      </c>
      <c r="J10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6" t="str">
        <f>IF(ISTEXT(Tabla15[[#This Row],[CARRERA]]),Tabla15[[#This Row],[CARRERA]],Tabla15[[#This Row],[STATUS_01]])</f>
        <v>ESTATUTO SIMPLIFICADO</v>
      </c>
      <c r="L1005" s="72">
        <v>30000</v>
      </c>
      <c r="M1005" s="76">
        <v>0</v>
      </c>
      <c r="N1005" s="72">
        <v>912</v>
      </c>
      <c r="O1005" s="72">
        <v>861</v>
      </c>
      <c r="P1005" s="33">
        <f>Tabla15[[#This Row],[sbruto]]-Tabla15[[#This Row],[ISR]]-Tabla15[[#This Row],[SFS]]-Tabla15[[#This Row],[AFP]]-Tabla15[[#This Row],[sneto]]</f>
        <v>1071</v>
      </c>
      <c r="Q1005" s="33">
        <v>27156</v>
      </c>
      <c r="R1005" s="56" t="str">
        <f>_xlfn.XLOOKUP(Tabla15[[#This Row],[cedula]],Tabla8[Numero Documento],Tabla8[Gen])</f>
        <v>M</v>
      </c>
      <c r="S1005" s="56" t="str">
        <f>_xlfn.XLOOKUP(Tabla15[[#This Row],[cedula]],Tabla8[Numero Documento],Tabla8[Lugar Funciones Codigo])</f>
        <v>01.83.03.03</v>
      </c>
      <c r="T1005">
        <v>471</v>
      </c>
    </row>
    <row r="1006" spans="1:20" hidden="1">
      <c r="A1006" s="56" t="s">
        <v>2522</v>
      </c>
      <c r="B1006" s="56" t="s">
        <v>3263</v>
      </c>
      <c r="C1006" s="56" t="s">
        <v>2555</v>
      </c>
      <c r="D1006" s="56" t="str">
        <f>Tabla15[[#This Row],[cedula]]&amp;Tabla15[[#This Row],[prog]]&amp;LEFT(Tabla15[[#This Row],[TIPO]],3)</f>
        <v>4023429989511FIJ</v>
      </c>
      <c r="E1006" s="56" t="str">
        <f>_xlfn.XLOOKUP(Tabla15[[#This Row],[cedula]],Tabla8[Numero Documento],Tabla8[Empleado])</f>
        <v>WALNY CABRERA MONTERO</v>
      </c>
      <c r="F1006" s="56" t="str">
        <f>_xlfn.XLOOKUP(Tabla15[[#This Row],[cedula]],Tabla8[Numero Documento],Tabla8[Cargo])</f>
        <v>AUXILIAR ADMINISTRATIVO (A)</v>
      </c>
      <c r="G1006" s="56" t="str">
        <f>_xlfn.XLOOKUP(Tabla15[[#This Row],[cedula]],Tabla8[Numero Documento],Tabla8[Lugar de Funciones])</f>
        <v>DIRECCION NACIONAL DE PATRIMONIO MONUMENTAL</v>
      </c>
      <c r="H1006" s="107" t="s">
        <v>11</v>
      </c>
      <c r="I1006" s="78">
        <f>_xlfn.XLOOKUP(Tabla15[[#This Row],[cedula]],TCARRERA[CEDULA],TCARRERA[CATEGORIA DEL SERVIDOR],0)</f>
        <v>0</v>
      </c>
      <c r="J10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6" t="str">
        <f>IF(ISTEXT(Tabla15[[#This Row],[CARRERA]]),Tabla15[[#This Row],[CARRERA]],Tabla15[[#This Row],[STATUS_01]])</f>
        <v>FIJO</v>
      </c>
      <c r="L1006" s="72">
        <v>30000</v>
      </c>
      <c r="M1006" s="76">
        <v>0</v>
      </c>
      <c r="N1006" s="72">
        <v>912</v>
      </c>
      <c r="O1006" s="72">
        <v>861</v>
      </c>
      <c r="P1006" s="33">
        <f>Tabla15[[#This Row],[sbruto]]-Tabla15[[#This Row],[ISR]]-Tabla15[[#This Row],[SFS]]-Tabla15[[#This Row],[AFP]]-Tabla15[[#This Row],[sneto]]</f>
        <v>25</v>
      </c>
      <c r="Q1006" s="33">
        <v>28202</v>
      </c>
      <c r="R1006" s="56" t="str">
        <f>_xlfn.XLOOKUP(Tabla15[[#This Row],[cedula]],Tabla8[Numero Documento],Tabla8[Gen])</f>
        <v>F</v>
      </c>
      <c r="S1006" s="56" t="str">
        <f>_xlfn.XLOOKUP(Tabla15[[#This Row],[cedula]],Tabla8[Numero Documento],Tabla8[Lugar Funciones Codigo])</f>
        <v>01.83.03.03</v>
      </c>
      <c r="T1006">
        <v>476</v>
      </c>
    </row>
    <row r="1007" spans="1:20" hidden="1">
      <c r="A1007" s="56" t="s">
        <v>2522</v>
      </c>
      <c r="B1007" s="56" t="s">
        <v>1217</v>
      </c>
      <c r="C1007" s="56" t="s">
        <v>2555</v>
      </c>
      <c r="D1007" s="56" t="str">
        <f>Tabla15[[#This Row],[cedula]]&amp;Tabla15[[#This Row],[prog]]&amp;LEFT(Tabla15[[#This Row],[TIPO]],3)</f>
        <v>0010941584411FIJ</v>
      </c>
      <c r="E1007" s="56" t="str">
        <f>_xlfn.XLOOKUP(Tabla15[[#This Row],[cedula]],Tabla8[Numero Documento],Tabla8[Empleado])</f>
        <v>FRANKLIN MONTILLA BAEZ</v>
      </c>
      <c r="F1007" s="56" t="str">
        <f>_xlfn.XLOOKUP(Tabla15[[#This Row],[cedula]],Tabla8[Numero Documento],Tabla8[Cargo])</f>
        <v>MENSAJERO EXTERNO</v>
      </c>
      <c r="G1007" s="56" t="str">
        <f>_xlfn.XLOOKUP(Tabla15[[#This Row],[cedula]],Tabla8[Numero Documento],Tabla8[Lugar de Funciones])</f>
        <v>DIRECCION NACIONAL DE PATRIMONIO MONUMENTAL</v>
      </c>
      <c r="H1007" s="107" t="s">
        <v>11</v>
      </c>
      <c r="I1007" s="78" t="str">
        <f>_xlfn.XLOOKUP(Tabla15[[#This Row],[cedula]],TCARRERA[CEDULA],TCARRERA[CATEGORIA DEL SERVIDOR],0)</f>
        <v>CARRERA ADMINISTRATIVA</v>
      </c>
      <c r="J10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6" t="str">
        <f>IF(ISTEXT(Tabla15[[#This Row],[CARRERA]]),Tabla15[[#This Row],[CARRERA]],Tabla15[[#This Row],[STATUS_01]])</f>
        <v>CARRERA ADMINISTRATIVA</v>
      </c>
      <c r="L1007" s="72">
        <v>26250</v>
      </c>
      <c r="M1007" s="76">
        <v>0</v>
      </c>
      <c r="N1007" s="72">
        <v>798</v>
      </c>
      <c r="O1007" s="72">
        <v>753.38</v>
      </c>
      <c r="P1007" s="33">
        <f>Tabla15[[#This Row],[sbruto]]-Tabla15[[#This Row],[ISR]]-Tabla15[[#This Row],[SFS]]-Tabla15[[#This Row],[AFP]]-Tabla15[[#This Row],[sneto]]</f>
        <v>11728.539999999999</v>
      </c>
      <c r="Q1007" s="33">
        <v>12970.08</v>
      </c>
      <c r="R1007" s="56" t="str">
        <f>_xlfn.XLOOKUP(Tabla15[[#This Row],[cedula]],Tabla8[Numero Documento],Tabla8[Gen])</f>
        <v>M</v>
      </c>
      <c r="S1007" s="56" t="str">
        <f>_xlfn.XLOOKUP(Tabla15[[#This Row],[cedula]],Tabla8[Numero Documento],Tabla8[Lugar Funciones Codigo])</f>
        <v>01.83.03.03</v>
      </c>
      <c r="T1007">
        <v>407</v>
      </c>
    </row>
    <row r="1008" spans="1:20" hidden="1">
      <c r="A1008" s="56" t="s">
        <v>2522</v>
      </c>
      <c r="B1008" s="56" t="s">
        <v>2042</v>
      </c>
      <c r="C1008" s="56" t="s">
        <v>2555</v>
      </c>
      <c r="D1008" s="56" t="str">
        <f>Tabla15[[#This Row],[cedula]]&amp;Tabla15[[#This Row],[prog]]&amp;LEFT(Tabla15[[#This Row],[TIPO]],3)</f>
        <v>0370082513011FIJ</v>
      </c>
      <c r="E1008" s="56" t="str">
        <f>_xlfn.XLOOKUP(Tabla15[[#This Row],[cedula]],Tabla8[Numero Documento],Tabla8[Empleado])</f>
        <v>MARTHA LUCIA ALMONTE DE VARGAS</v>
      </c>
      <c r="F1008" s="56" t="str">
        <f>_xlfn.XLOOKUP(Tabla15[[#This Row],[cedula]],Tabla8[Numero Documento],Tabla8[Cargo])</f>
        <v>SECRETARIA</v>
      </c>
      <c r="G1008" s="56" t="str">
        <f>_xlfn.XLOOKUP(Tabla15[[#This Row],[cedula]],Tabla8[Numero Documento],Tabla8[Lugar de Funciones])</f>
        <v>DIRECCION NACIONAL DE PATRIMONIO MONUMENTAL</v>
      </c>
      <c r="H1008" s="107" t="s">
        <v>11</v>
      </c>
      <c r="I1008" s="78">
        <f>_xlfn.XLOOKUP(Tabla15[[#This Row],[cedula]],TCARRERA[CEDULA],TCARRERA[CATEGORIA DEL SERVIDOR],0)</f>
        <v>0</v>
      </c>
      <c r="J10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6" t="str">
        <f>IF(ISTEXT(Tabla15[[#This Row],[CARRERA]]),Tabla15[[#This Row],[CARRERA]],Tabla15[[#This Row],[STATUS_01]])</f>
        <v>ESTATUTO SIMPLIFICADO</v>
      </c>
      <c r="L1008" s="72">
        <v>26250</v>
      </c>
      <c r="M1008" s="76">
        <v>0</v>
      </c>
      <c r="N1008" s="72">
        <v>798</v>
      </c>
      <c r="O1008" s="72">
        <v>753.38</v>
      </c>
      <c r="P1008" s="33">
        <f>Tabla15[[#This Row],[sbruto]]-Tabla15[[#This Row],[ISR]]-Tabla15[[#This Row],[SFS]]-Tabla15[[#This Row],[AFP]]-Tabla15[[#This Row],[sneto]]</f>
        <v>325</v>
      </c>
      <c r="Q1008" s="33">
        <v>24373.62</v>
      </c>
      <c r="R1008" s="56" t="str">
        <f>_xlfn.XLOOKUP(Tabla15[[#This Row],[cedula]],Tabla8[Numero Documento],Tabla8[Gen])</f>
        <v>F</v>
      </c>
      <c r="S1008" s="56" t="str">
        <f>_xlfn.XLOOKUP(Tabla15[[#This Row],[cedula]],Tabla8[Numero Documento],Tabla8[Lugar Funciones Codigo])</f>
        <v>01.83.03.03</v>
      </c>
      <c r="T1008">
        <v>443</v>
      </c>
    </row>
    <row r="1009" spans="1:20" hidden="1">
      <c r="A1009" s="56" t="s">
        <v>2522</v>
      </c>
      <c r="B1009" s="56" t="s">
        <v>2057</v>
      </c>
      <c r="C1009" s="56" t="s">
        <v>2555</v>
      </c>
      <c r="D1009" s="56" t="str">
        <f>Tabla15[[#This Row],[cedula]]&amp;Tabla15[[#This Row],[prog]]&amp;LEFT(Tabla15[[#This Row],[TIPO]],3)</f>
        <v>0420005170611FIJ</v>
      </c>
      <c r="E1009" s="56" t="str">
        <f>_xlfn.XLOOKUP(Tabla15[[#This Row],[cedula]],Tabla8[Numero Documento],Tabla8[Empleado])</f>
        <v>TOMAS JOSE ESPINAL ALMONTE</v>
      </c>
      <c r="F1009" s="56" t="str">
        <f>_xlfn.XLOOKUP(Tabla15[[#This Row],[cedula]],Tabla8[Numero Documento],Tabla8[Cargo])</f>
        <v>SUPERVISOR MANTENIMIENTO</v>
      </c>
      <c r="G1009" s="56" t="str">
        <f>_xlfn.XLOOKUP(Tabla15[[#This Row],[cedula]],Tabla8[Numero Documento],Tabla8[Lugar de Funciones])</f>
        <v>DIRECCION NACIONAL DE PATRIMONIO MONUMENTAL</v>
      </c>
      <c r="H1009" s="107" t="s">
        <v>11</v>
      </c>
      <c r="I1009" s="78">
        <f>_xlfn.XLOOKUP(Tabla15[[#This Row],[cedula]],TCARRERA[CEDULA],TCARRERA[CATEGORIA DEL SERVIDOR],0)</f>
        <v>0</v>
      </c>
      <c r="J10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9" s="56" t="str">
        <f>IF(ISTEXT(Tabla15[[#This Row],[CARRERA]]),Tabla15[[#This Row],[CARRERA]],Tabla15[[#This Row],[STATUS_01]])</f>
        <v>FIJO</v>
      </c>
      <c r="L1009" s="72">
        <v>26250</v>
      </c>
      <c r="M1009" s="76">
        <v>0</v>
      </c>
      <c r="N1009" s="72">
        <v>798</v>
      </c>
      <c r="O1009" s="72">
        <v>753.38</v>
      </c>
      <c r="P1009" s="33">
        <f>Tabla15[[#This Row],[sbruto]]-Tabla15[[#This Row],[ISR]]-Tabla15[[#This Row],[SFS]]-Tabla15[[#This Row],[AFP]]-Tabla15[[#This Row],[sneto]]</f>
        <v>4871</v>
      </c>
      <c r="Q1009" s="33">
        <v>19827.62</v>
      </c>
      <c r="R1009" s="56" t="str">
        <f>_xlfn.XLOOKUP(Tabla15[[#This Row],[cedula]],Tabla8[Numero Documento],Tabla8[Gen])</f>
        <v>M</v>
      </c>
      <c r="S1009" s="56" t="str">
        <f>_xlfn.XLOOKUP(Tabla15[[#This Row],[cedula]],Tabla8[Numero Documento],Tabla8[Lugar Funciones Codigo])</f>
        <v>01.83.03.03</v>
      </c>
      <c r="T1009">
        <v>472</v>
      </c>
    </row>
    <row r="1010" spans="1:20" hidden="1">
      <c r="A1010" s="56" t="s">
        <v>2522</v>
      </c>
      <c r="B1010" s="56" t="s">
        <v>1288</v>
      </c>
      <c r="C1010" s="56" t="s">
        <v>2555</v>
      </c>
      <c r="D1010" s="56" t="str">
        <f>Tabla15[[#This Row],[cedula]]&amp;Tabla15[[#This Row],[prog]]&amp;LEFT(Tabla15[[#This Row],[TIPO]],3)</f>
        <v>0011474266111FIJ</v>
      </c>
      <c r="E1010" s="56" t="str">
        <f>_xlfn.XLOOKUP(Tabla15[[#This Row],[cedula]],Tabla8[Numero Documento],Tabla8[Empleado])</f>
        <v>YESSICA CORTES DE LA ROSA</v>
      </c>
      <c r="F1010" s="56" t="str">
        <f>_xlfn.XLOOKUP(Tabla15[[#This Row],[cedula]],Tabla8[Numero Documento],Tabla8[Cargo])</f>
        <v>SECRETARIA I</v>
      </c>
      <c r="G1010" s="56" t="str">
        <f>_xlfn.XLOOKUP(Tabla15[[#This Row],[cedula]],Tabla8[Numero Documento],Tabla8[Lugar de Funciones])</f>
        <v>DIRECCION NACIONAL DE PATRIMONIO MONUMENTAL</v>
      </c>
      <c r="H1010" s="107" t="s">
        <v>11</v>
      </c>
      <c r="I1010" s="78" t="str">
        <f>_xlfn.XLOOKUP(Tabla15[[#This Row],[cedula]],TCARRERA[CEDULA],TCARRERA[CATEGORIA DEL SERVIDOR],0)</f>
        <v>CARRERA ADMINISTRATIVA</v>
      </c>
      <c r="J10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6" t="str">
        <f>IF(ISTEXT(Tabla15[[#This Row],[CARRERA]]),Tabla15[[#This Row],[CARRERA]],Tabla15[[#This Row],[STATUS_01]])</f>
        <v>CARRERA ADMINISTRATIVA</v>
      </c>
      <c r="L1010" s="72">
        <v>26250</v>
      </c>
      <c r="M1010" s="76">
        <v>0</v>
      </c>
      <c r="N1010" s="72">
        <v>798</v>
      </c>
      <c r="O1010" s="72">
        <v>753.38</v>
      </c>
      <c r="P1010" s="33">
        <f>Tabla15[[#This Row],[sbruto]]-Tabla15[[#This Row],[ISR]]-Tabla15[[#This Row],[SFS]]-Tabla15[[#This Row],[AFP]]-Tabla15[[#This Row],[sneto]]</f>
        <v>3333.5</v>
      </c>
      <c r="Q1010" s="33">
        <v>21365.119999999999</v>
      </c>
      <c r="R1010" s="56" t="str">
        <f>_xlfn.XLOOKUP(Tabla15[[#This Row],[cedula]],Tabla8[Numero Documento],Tabla8[Gen])</f>
        <v>F</v>
      </c>
      <c r="S1010" s="56" t="str">
        <f>_xlfn.XLOOKUP(Tabla15[[#This Row],[cedula]],Tabla8[Numero Documento],Tabla8[Lugar Funciones Codigo])</f>
        <v>01.83.03.03</v>
      </c>
      <c r="T1010">
        <v>479</v>
      </c>
    </row>
    <row r="1011" spans="1:20" hidden="1">
      <c r="A1011" s="56" t="s">
        <v>2522</v>
      </c>
      <c r="B1011" s="56" t="s">
        <v>2062</v>
      </c>
      <c r="C1011" s="56" t="s">
        <v>2555</v>
      </c>
      <c r="D1011" s="56" t="str">
        <f>Tabla15[[#This Row],[cedula]]&amp;Tabla15[[#This Row],[prog]]&amp;LEFT(Tabla15[[#This Row],[TIPO]],3)</f>
        <v>0011761919711FIJ</v>
      </c>
      <c r="E1011" s="56" t="str">
        <f>_xlfn.XLOOKUP(Tabla15[[#This Row],[cedula]],Tabla8[Numero Documento],Tabla8[Empleado])</f>
        <v>YUDELKA ELIZABETH ANTIGUA GOMEZ</v>
      </c>
      <c r="F1011" s="56" t="str">
        <f>_xlfn.XLOOKUP(Tabla15[[#This Row],[cedula]],Tabla8[Numero Documento],Tabla8[Cargo])</f>
        <v>SECRETARIA</v>
      </c>
      <c r="G1011" s="56" t="str">
        <f>_xlfn.XLOOKUP(Tabla15[[#This Row],[cedula]],Tabla8[Numero Documento],Tabla8[Lugar de Funciones])</f>
        <v>DIRECCION NACIONAL DE PATRIMONIO MONUMENTAL</v>
      </c>
      <c r="H1011" s="107" t="s">
        <v>11</v>
      </c>
      <c r="I1011" s="78">
        <f>_xlfn.XLOOKUP(Tabla15[[#This Row],[cedula]],TCARRERA[CEDULA],TCARRERA[CATEGORIA DEL SERVIDOR],0)</f>
        <v>0</v>
      </c>
      <c r="J10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6" t="str">
        <f>IF(ISTEXT(Tabla15[[#This Row],[CARRERA]]),Tabla15[[#This Row],[CARRERA]],Tabla15[[#This Row],[STATUS_01]])</f>
        <v>ESTATUTO SIMPLIFICADO</v>
      </c>
      <c r="L1011" s="72">
        <v>26250</v>
      </c>
      <c r="M1011" s="75">
        <v>0</v>
      </c>
      <c r="N1011" s="72">
        <v>798</v>
      </c>
      <c r="O1011" s="72">
        <v>753.38</v>
      </c>
      <c r="P1011" s="33">
        <f>Tabla15[[#This Row],[sbruto]]-Tabla15[[#This Row],[ISR]]-Tabla15[[#This Row],[SFS]]-Tabla15[[#This Row],[AFP]]-Tabla15[[#This Row],[sneto]]</f>
        <v>1071</v>
      </c>
      <c r="Q1011" s="33">
        <v>23627.62</v>
      </c>
      <c r="R1011" s="56" t="str">
        <f>_xlfn.XLOOKUP(Tabla15[[#This Row],[cedula]],Tabla8[Numero Documento],Tabla8[Gen])</f>
        <v>F</v>
      </c>
      <c r="S1011" s="56" t="str">
        <f>_xlfn.XLOOKUP(Tabla15[[#This Row],[cedula]],Tabla8[Numero Documento],Tabla8[Lugar Funciones Codigo])</f>
        <v>01.83.03.03</v>
      </c>
      <c r="T1011">
        <v>482</v>
      </c>
    </row>
    <row r="1012" spans="1:20" hidden="1">
      <c r="A1012" s="56" t="s">
        <v>2522</v>
      </c>
      <c r="B1012" s="56" t="s">
        <v>2011</v>
      </c>
      <c r="C1012" s="56" t="s">
        <v>2555</v>
      </c>
      <c r="D1012" s="56" t="str">
        <f>Tabla15[[#This Row],[cedula]]&amp;Tabla15[[#This Row],[prog]]&amp;LEFT(Tabla15[[#This Row],[TIPO]],3)</f>
        <v>0400001792311FIJ</v>
      </c>
      <c r="E1012" s="56" t="str">
        <f>_xlfn.XLOOKUP(Tabla15[[#This Row],[cedula]],Tabla8[Numero Documento],Tabla8[Empleado])</f>
        <v>ELADIO BAQUERO SANTOS</v>
      </c>
      <c r="F1012" s="56" t="str">
        <f>_xlfn.XLOOKUP(Tabla15[[#This Row],[cedula]],Tabla8[Numero Documento],Tabla8[Cargo])</f>
        <v>SUPERVISOR MANTENIMIENTO</v>
      </c>
      <c r="G1012" s="56" t="str">
        <f>_xlfn.XLOOKUP(Tabla15[[#This Row],[cedula]],Tabla8[Numero Documento],Tabla8[Lugar de Funciones])</f>
        <v>DIRECCION NACIONAL DE PATRIMONIO MONUMENTAL</v>
      </c>
      <c r="H1012" s="107" t="s">
        <v>11</v>
      </c>
      <c r="I1012" s="78">
        <f>_xlfn.XLOOKUP(Tabla15[[#This Row],[cedula]],TCARRERA[CEDULA],TCARRERA[CATEGORIA DEL SERVIDOR],0)</f>
        <v>0</v>
      </c>
      <c r="J10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2" s="56" t="str">
        <f>IF(ISTEXT(Tabla15[[#This Row],[CARRERA]]),Tabla15[[#This Row],[CARRERA]],Tabla15[[#This Row],[STATUS_01]])</f>
        <v>FIJO</v>
      </c>
      <c r="L1012" s="72">
        <v>25000</v>
      </c>
      <c r="M1012" s="73">
        <v>0</v>
      </c>
      <c r="N1012" s="72">
        <v>760</v>
      </c>
      <c r="O1012" s="72">
        <v>717.5</v>
      </c>
      <c r="P1012" s="33">
        <f>Tabla15[[#This Row],[sbruto]]-Tabla15[[#This Row],[ISR]]-Tabla15[[#This Row],[SFS]]-Tabla15[[#This Row],[AFP]]-Tabla15[[#This Row],[sneto]]</f>
        <v>25</v>
      </c>
      <c r="Q1012" s="33">
        <v>23497.5</v>
      </c>
      <c r="R1012" s="56" t="str">
        <f>_xlfn.XLOOKUP(Tabla15[[#This Row],[cedula]],Tabla8[Numero Documento],Tabla8[Gen])</f>
        <v>M</v>
      </c>
      <c r="S1012" s="56" t="str">
        <f>_xlfn.XLOOKUP(Tabla15[[#This Row],[cedula]],Tabla8[Numero Documento],Tabla8[Lugar Funciones Codigo])</f>
        <v>01.83.03.03</v>
      </c>
      <c r="T1012">
        <v>395</v>
      </c>
    </row>
    <row r="1013" spans="1:20" hidden="1">
      <c r="A1013" s="56" t="s">
        <v>2522</v>
      </c>
      <c r="B1013" s="56" t="s">
        <v>2024</v>
      </c>
      <c r="C1013" s="56" t="s">
        <v>2555</v>
      </c>
      <c r="D1013" s="56" t="str">
        <f>Tabla15[[#This Row],[cedula]]&amp;Tabla15[[#This Row],[prog]]&amp;LEFT(Tabla15[[#This Row],[TIPO]],3)</f>
        <v>0400010904311FIJ</v>
      </c>
      <c r="E1013" s="56" t="str">
        <f>_xlfn.XLOOKUP(Tabla15[[#This Row],[cedula]],Tabla8[Numero Documento],Tabla8[Empleado])</f>
        <v>JOHAIRA BIDO SANTOS</v>
      </c>
      <c r="F1013" s="56" t="str">
        <f>_xlfn.XLOOKUP(Tabla15[[#This Row],[cedula]],Tabla8[Numero Documento],Tabla8[Cargo])</f>
        <v>CAJERO (A)</v>
      </c>
      <c r="G1013" s="56" t="str">
        <f>_xlfn.XLOOKUP(Tabla15[[#This Row],[cedula]],Tabla8[Numero Documento],Tabla8[Lugar de Funciones])</f>
        <v>DIRECCION NACIONAL DE PATRIMONIO MONUMENTAL</v>
      </c>
      <c r="H1013" s="107" t="s">
        <v>11</v>
      </c>
      <c r="I1013" s="78">
        <f>_xlfn.XLOOKUP(Tabla15[[#This Row],[cedula]],TCARRERA[CEDULA],TCARRERA[CATEGORIA DEL SERVIDOR],0)</f>
        <v>0</v>
      </c>
      <c r="J10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6" t="str">
        <f>IF(ISTEXT(Tabla15[[#This Row],[CARRERA]]),Tabla15[[#This Row],[CARRERA]],Tabla15[[#This Row],[STATUS_01]])</f>
        <v>ESTATUTO SIMPLIFICADO</v>
      </c>
      <c r="L1013" s="72">
        <v>25000</v>
      </c>
      <c r="M1013" s="76">
        <v>0</v>
      </c>
      <c r="N1013" s="72">
        <v>760</v>
      </c>
      <c r="O1013" s="72">
        <v>717.5</v>
      </c>
      <c r="P1013" s="33">
        <f>Tabla15[[#This Row],[sbruto]]-Tabla15[[#This Row],[ISR]]-Tabla15[[#This Row],[SFS]]-Tabla15[[#This Row],[AFP]]-Tabla15[[#This Row],[sneto]]</f>
        <v>25</v>
      </c>
      <c r="Q1013" s="33">
        <v>23497.5</v>
      </c>
      <c r="R1013" s="56" t="str">
        <f>_xlfn.XLOOKUP(Tabla15[[#This Row],[cedula]],Tabla8[Numero Documento],Tabla8[Gen])</f>
        <v>F</v>
      </c>
      <c r="S1013" s="56" t="str">
        <f>_xlfn.XLOOKUP(Tabla15[[#This Row],[cedula]],Tabla8[Numero Documento],Tabla8[Lugar Funciones Codigo])</f>
        <v>01.83.03.03</v>
      </c>
      <c r="T1013">
        <v>416</v>
      </c>
    </row>
    <row r="1014" spans="1:20" hidden="1">
      <c r="A1014" s="56" t="s">
        <v>2522</v>
      </c>
      <c r="B1014" s="56" t="s">
        <v>2736</v>
      </c>
      <c r="C1014" s="56" t="s">
        <v>2555</v>
      </c>
      <c r="D1014" s="56" t="str">
        <f>Tabla15[[#This Row],[cedula]]&amp;Tabla15[[#This Row],[prog]]&amp;LEFT(Tabla15[[#This Row],[TIPO]],3)</f>
        <v>4020058481711FIJ</v>
      </c>
      <c r="E1014" s="56" t="str">
        <f>_xlfn.XLOOKUP(Tabla15[[#This Row],[cedula]],Tabla8[Numero Documento],Tabla8[Empleado])</f>
        <v>MARIA JOSE DURAN UREÑA</v>
      </c>
      <c r="F1014" s="56" t="str">
        <f>_xlfn.XLOOKUP(Tabla15[[#This Row],[cedula]],Tabla8[Numero Documento],Tabla8[Cargo])</f>
        <v>SECRETARIA</v>
      </c>
      <c r="G1014" s="56" t="str">
        <f>_xlfn.XLOOKUP(Tabla15[[#This Row],[cedula]],Tabla8[Numero Documento],Tabla8[Lugar de Funciones])</f>
        <v>DIRECCION NACIONAL DE PATRIMONIO MONUMENTAL</v>
      </c>
      <c r="H1014" s="107" t="s">
        <v>11</v>
      </c>
      <c r="I1014" s="78">
        <f>_xlfn.XLOOKUP(Tabla15[[#This Row],[cedula]],TCARRERA[CEDULA],TCARRERA[CATEGORIA DEL SERVIDOR],0)</f>
        <v>0</v>
      </c>
      <c r="J10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6" t="str">
        <f>IF(ISTEXT(Tabla15[[#This Row],[CARRERA]]),Tabla15[[#This Row],[CARRERA]],Tabla15[[#This Row],[STATUS_01]])</f>
        <v>ESTATUTO SIMPLIFICADO</v>
      </c>
      <c r="L1014" s="72">
        <v>25000</v>
      </c>
      <c r="M1014" s="76">
        <v>0</v>
      </c>
      <c r="N1014" s="75">
        <v>760</v>
      </c>
      <c r="O1014" s="75">
        <v>717.5</v>
      </c>
      <c r="P1014" s="33">
        <f>Tabla15[[#This Row],[sbruto]]-Tabla15[[#This Row],[ISR]]-Tabla15[[#This Row],[SFS]]-Tabla15[[#This Row],[AFP]]-Tabla15[[#This Row],[sneto]]</f>
        <v>25</v>
      </c>
      <c r="Q1014" s="33">
        <v>23497.5</v>
      </c>
      <c r="R1014" s="56" t="str">
        <f>_xlfn.XLOOKUP(Tabla15[[#This Row],[cedula]],Tabla8[Numero Documento],Tabla8[Gen])</f>
        <v>F</v>
      </c>
      <c r="S1014" s="56" t="str">
        <f>_xlfn.XLOOKUP(Tabla15[[#This Row],[cedula]],Tabla8[Numero Documento],Tabla8[Lugar Funciones Codigo])</f>
        <v>01.83.03.03</v>
      </c>
      <c r="T1014">
        <v>438</v>
      </c>
    </row>
    <row r="1015" spans="1:20" hidden="1">
      <c r="A1015" s="56" t="s">
        <v>2522</v>
      </c>
      <c r="B1015" s="56" t="s">
        <v>2044</v>
      </c>
      <c r="C1015" s="56" t="s">
        <v>2555</v>
      </c>
      <c r="D1015" s="56" t="str">
        <f>Tabla15[[#This Row],[cedula]]&amp;Tabla15[[#This Row],[prog]]&amp;LEFT(Tabla15[[#This Row],[TIPO]],3)</f>
        <v>0400010417611FIJ</v>
      </c>
      <c r="E1015" s="56" t="str">
        <f>_xlfn.XLOOKUP(Tabla15[[#This Row],[cedula]],Tabla8[Numero Documento],Tabla8[Empleado])</f>
        <v>NELKY VILLAMAN ALMARANTE</v>
      </c>
      <c r="F1015" s="56" t="str">
        <f>_xlfn.XLOOKUP(Tabla15[[#This Row],[cedula]],Tabla8[Numero Documento],Tabla8[Cargo])</f>
        <v>AYUDANTE MANTENIMIENTO</v>
      </c>
      <c r="G1015" s="56" t="str">
        <f>_xlfn.XLOOKUP(Tabla15[[#This Row],[cedula]],Tabla8[Numero Documento],Tabla8[Lugar de Funciones])</f>
        <v>DIRECCION NACIONAL DE PATRIMONIO MONUMENTAL</v>
      </c>
      <c r="H1015" s="107" t="s">
        <v>11</v>
      </c>
      <c r="I1015" s="78">
        <f>_xlfn.XLOOKUP(Tabla15[[#This Row],[cedula]],TCARRERA[CEDULA],TCARRERA[CATEGORIA DEL SERVIDOR],0)</f>
        <v>0</v>
      </c>
      <c r="J1015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6" t="str">
        <f>IF(ISTEXT(Tabla15[[#This Row],[CARRERA]]),Tabla15[[#This Row],[CARRERA]],Tabla15[[#This Row],[STATUS_01]])</f>
        <v>ESTATUTO SIMPLIFICADO</v>
      </c>
      <c r="L1015" s="72">
        <v>25000</v>
      </c>
      <c r="M1015" s="73">
        <v>0</v>
      </c>
      <c r="N1015" s="72">
        <v>760</v>
      </c>
      <c r="O1015" s="72">
        <v>717.5</v>
      </c>
      <c r="P1015" s="33">
        <f>Tabla15[[#This Row],[sbruto]]-Tabla15[[#This Row],[ISR]]-Tabla15[[#This Row],[SFS]]-Tabla15[[#This Row],[AFP]]-Tabla15[[#This Row],[sneto]]</f>
        <v>25</v>
      </c>
      <c r="Q1015" s="33">
        <v>23497.5</v>
      </c>
      <c r="R1015" s="56" t="str">
        <f>_xlfn.XLOOKUP(Tabla15[[#This Row],[cedula]],Tabla8[Numero Documento],Tabla8[Gen])</f>
        <v>M</v>
      </c>
      <c r="S1015" s="56" t="str">
        <f>_xlfn.XLOOKUP(Tabla15[[#This Row],[cedula]],Tabla8[Numero Documento],Tabla8[Lugar Funciones Codigo])</f>
        <v>01.83.03.03</v>
      </c>
      <c r="T1015">
        <v>447</v>
      </c>
    </row>
    <row r="1016" spans="1:20" hidden="1">
      <c r="A1016" s="56" t="s">
        <v>2522</v>
      </c>
      <c r="B1016" s="56" t="s">
        <v>4265</v>
      </c>
      <c r="C1016" s="56" t="s">
        <v>2555</v>
      </c>
      <c r="D1016" s="56" t="str">
        <f>Tabla15[[#This Row],[cedula]]&amp;Tabla15[[#This Row],[prog]]&amp;LEFT(Tabla15[[#This Row],[TIPO]],3)</f>
        <v>4023805412211FIJ</v>
      </c>
      <c r="E1016" s="56" t="str">
        <f>_xlfn.XLOOKUP(Tabla15[[#This Row],[cedula]],Tabla8[Numero Documento],Tabla8[Empleado])</f>
        <v>NIEVES PAOLA FELIZ SANTIAGO</v>
      </c>
      <c r="F1016" s="56" t="str">
        <f>_xlfn.XLOOKUP(Tabla15[[#This Row],[cedula]],Tabla8[Numero Documento],Tabla8[Cargo])</f>
        <v>RECEPCIONISTA</v>
      </c>
      <c r="G1016" s="56" t="str">
        <f>_xlfn.XLOOKUP(Tabla15[[#This Row],[cedula]],Tabla8[Numero Documento],Tabla8[Lugar de Funciones])</f>
        <v>DIRECCION NACIONAL DE PATRIMONIO MONUMENTAL</v>
      </c>
      <c r="H1016" s="107" t="s">
        <v>11</v>
      </c>
      <c r="I1016" s="78">
        <f>_xlfn.XLOOKUP(Tabla15[[#This Row],[cedula]],TCARRERA[CEDULA],TCARRERA[CATEGORIA DEL SERVIDOR],0)</f>
        <v>0</v>
      </c>
      <c r="J10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6" s="56" t="str">
        <f>IF(ISTEXT(Tabla15[[#This Row],[CARRERA]]),Tabla15[[#This Row],[CARRERA]],Tabla15[[#This Row],[STATUS_01]])</f>
        <v>FIJO</v>
      </c>
      <c r="L1016" s="72">
        <v>25000</v>
      </c>
      <c r="M1016" s="76">
        <v>0</v>
      </c>
      <c r="N1016" s="72">
        <v>760</v>
      </c>
      <c r="O1016" s="72">
        <v>717.5</v>
      </c>
      <c r="P1016" s="33">
        <f>Tabla15[[#This Row],[sbruto]]-Tabla15[[#This Row],[ISR]]-Tabla15[[#This Row],[SFS]]-Tabla15[[#This Row],[AFP]]-Tabla15[[#This Row],[sneto]]</f>
        <v>25</v>
      </c>
      <c r="Q1016" s="33">
        <v>23497.5</v>
      </c>
      <c r="R1016" s="56" t="str">
        <f>_xlfn.XLOOKUP(Tabla15[[#This Row],[cedula]],Tabla8[Numero Documento],Tabla8[Gen])</f>
        <v>F</v>
      </c>
      <c r="S1016" s="56" t="str">
        <f>_xlfn.XLOOKUP(Tabla15[[#This Row],[cedula]],Tabla8[Numero Documento],Tabla8[Lugar Funciones Codigo])</f>
        <v>01.83.03.03</v>
      </c>
      <c r="T1016">
        <v>448</v>
      </c>
    </row>
    <row r="1017" spans="1:20" hidden="1">
      <c r="A1017" s="56" t="s">
        <v>2522</v>
      </c>
      <c r="B1017" s="56" t="s">
        <v>2050</v>
      </c>
      <c r="C1017" s="56" t="s">
        <v>2555</v>
      </c>
      <c r="D1017" s="56" t="str">
        <f>Tabla15[[#This Row],[cedula]]&amp;Tabla15[[#This Row],[prog]]&amp;LEFT(Tabla15[[#This Row],[TIPO]],3)</f>
        <v>0400007483311FIJ</v>
      </c>
      <c r="E1017" s="56" t="str">
        <f>_xlfn.XLOOKUP(Tabla15[[#This Row],[cedula]],Tabla8[Numero Documento],Tabla8[Empleado])</f>
        <v>ROBERTO CORDERO</v>
      </c>
      <c r="F1017" s="56" t="str">
        <f>_xlfn.XLOOKUP(Tabla15[[#This Row],[cedula]],Tabla8[Numero Documento],Tabla8[Cargo])</f>
        <v>JARDINERO (A)</v>
      </c>
      <c r="G1017" s="56" t="str">
        <f>_xlfn.XLOOKUP(Tabla15[[#This Row],[cedula]],Tabla8[Numero Documento],Tabla8[Lugar de Funciones])</f>
        <v>DIRECCION NACIONAL DE PATRIMONIO MONUMENTAL</v>
      </c>
      <c r="H1017" s="107" t="s">
        <v>11</v>
      </c>
      <c r="I1017" s="78">
        <f>_xlfn.XLOOKUP(Tabla15[[#This Row],[cedula]],TCARRERA[CEDULA],TCARRERA[CATEGORIA DEL SERVIDOR],0)</f>
        <v>0</v>
      </c>
      <c r="J10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6" t="str">
        <f>IF(ISTEXT(Tabla15[[#This Row],[CARRERA]]),Tabla15[[#This Row],[CARRERA]],Tabla15[[#This Row],[STATUS_01]])</f>
        <v>ESTATUTO SIMPLIFICADO</v>
      </c>
      <c r="L1017" s="72">
        <v>25000</v>
      </c>
      <c r="M1017" s="75">
        <v>0</v>
      </c>
      <c r="N1017" s="72">
        <v>760</v>
      </c>
      <c r="O1017" s="72">
        <v>717.5</v>
      </c>
      <c r="P1017" s="33">
        <f>Tabla15[[#This Row],[sbruto]]-Tabla15[[#This Row],[ISR]]-Tabla15[[#This Row],[SFS]]-Tabla15[[#This Row],[AFP]]-Tabla15[[#This Row],[sneto]]</f>
        <v>8179.1</v>
      </c>
      <c r="Q1017" s="33">
        <v>15343.4</v>
      </c>
      <c r="R1017" s="56" t="str">
        <f>_xlfn.XLOOKUP(Tabla15[[#This Row],[cedula]],Tabla8[Numero Documento],Tabla8[Gen])</f>
        <v>M</v>
      </c>
      <c r="S1017" s="56" t="str">
        <f>_xlfn.XLOOKUP(Tabla15[[#This Row],[cedula]],Tabla8[Numero Documento],Tabla8[Lugar Funciones Codigo])</f>
        <v>01.83.03.03</v>
      </c>
      <c r="T1017">
        <v>460</v>
      </c>
    </row>
    <row r="1018" spans="1:20" hidden="1">
      <c r="A1018" s="56" t="s">
        <v>2522</v>
      </c>
      <c r="B1018" s="56" t="s">
        <v>2059</v>
      </c>
      <c r="C1018" s="56" t="s">
        <v>2555</v>
      </c>
      <c r="D1018" s="56" t="str">
        <f>Tabla15[[#This Row],[cedula]]&amp;Tabla15[[#This Row],[prog]]&amp;LEFT(Tabla15[[#This Row],[TIPO]],3)</f>
        <v>4020926382711FIJ</v>
      </c>
      <c r="E1018" s="56" t="str">
        <f>_xlfn.XLOOKUP(Tabla15[[#This Row],[cedula]],Tabla8[Numero Documento],Tabla8[Empleado])</f>
        <v>WAINA BINEISI MARTE FIGUEREO</v>
      </c>
      <c r="F1018" s="56" t="str">
        <f>_xlfn.XLOOKUP(Tabla15[[#This Row],[cedula]],Tabla8[Numero Documento],Tabla8[Cargo])</f>
        <v>SECRETARIA</v>
      </c>
      <c r="G1018" s="56" t="str">
        <f>_xlfn.XLOOKUP(Tabla15[[#This Row],[cedula]],Tabla8[Numero Documento],Tabla8[Lugar de Funciones])</f>
        <v>DIRECCION NACIONAL DE PATRIMONIO MONUMENTAL</v>
      </c>
      <c r="H1018" s="107" t="s">
        <v>11</v>
      </c>
      <c r="I1018" s="78">
        <f>_xlfn.XLOOKUP(Tabla15[[#This Row],[cedula]],TCARRERA[CEDULA],TCARRERA[CATEGORIA DEL SERVIDOR],0)</f>
        <v>0</v>
      </c>
      <c r="J10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6" t="str">
        <f>IF(ISTEXT(Tabla15[[#This Row],[CARRERA]]),Tabla15[[#This Row],[CARRERA]],Tabla15[[#This Row],[STATUS_01]])</f>
        <v>ESTATUTO SIMPLIFICADO</v>
      </c>
      <c r="L1018" s="72">
        <v>25000</v>
      </c>
      <c r="M1018" s="75">
        <v>0</v>
      </c>
      <c r="N1018" s="72">
        <v>760</v>
      </c>
      <c r="O1018" s="72">
        <v>717.5</v>
      </c>
      <c r="P1018" s="33">
        <f>Tabla15[[#This Row],[sbruto]]-Tabla15[[#This Row],[ISR]]-Tabla15[[#This Row],[SFS]]-Tabla15[[#This Row],[AFP]]-Tabla15[[#This Row],[sneto]]</f>
        <v>25</v>
      </c>
      <c r="Q1018" s="33">
        <v>23497.5</v>
      </c>
      <c r="R1018" s="56" t="str">
        <f>_xlfn.XLOOKUP(Tabla15[[#This Row],[cedula]],Tabla8[Numero Documento],Tabla8[Gen])</f>
        <v>F</v>
      </c>
      <c r="S1018" s="56" t="str">
        <f>_xlfn.XLOOKUP(Tabla15[[#This Row],[cedula]],Tabla8[Numero Documento],Tabla8[Lugar Funciones Codigo])</f>
        <v>01.83.03.03</v>
      </c>
      <c r="T1018">
        <v>475</v>
      </c>
    </row>
    <row r="1019" spans="1:20" hidden="1">
      <c r="A1019" s="56" t="s">
        <v>2522</v>
      </c>
      <c r="B1019" s="56" t="s">
        <v>1283</v>
      </c>
      <c r="C1019" s="56" t="s">
        <v>2555</v>
      </c>
      <c r="D1019" s="56" t="str">
        <f>Tabla15[[#This Row],[cedula]]&amp;Tabla15[[#This Row],[prog]]&amp;LEFT(Tabla15[[#This Row],[TIPO]],3)</f>
        <v>0010053800811FIJ</v>
      </c>
      <c r="E1019" s="56" t="str">
        <f>_xlfn.XLOOKUP(Tabla15[[#This Row],[cedula]],Tabla8[Numero Documento],Tabla8[Empleado])</f>
        <v>SANTIAGO DUVAL BONILLA</v>
      </c>
      <c r="F1019" s="56" t="str">
        <f>_xlfn.XLOOKUP(Tabla15[[#This Row],[cedula]],Tabla8[Numero Documento],Tabla8[Cargo])</f>
        <v>ARQUEOLOGO INVESTIGADOR</v>
      </c>
      <c r="G1019" s="56" t="str">
        <f>_xlfn.XLOOKUP(Tabla15[[#This Row],[cedula]],Tabla8[Numero Documento],Tabla8[Lugar de Funciones])</f>
        <v>DIRECCION NACIONAL DE PATRIMONIO MONUMENTAL</v>
      </c>
      <c r="H1019" s="107" t="s">
        <v>11</v>
      </c>
      <c r="I1019" s="78" t="str">
        <f>_xlfn.XLOOKUP(Tabla15[[#This Row],[cedula]],TCARRERA[CEDULA],TCARRERA[CATEGORIA DEL SERVIDOR],0)</f>
        <v>CARRERA ADMINISTRATIVA</v>
      </c>
      <c r="J10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9" s="56" t="str">
        <f>IF(ISTEXT(Tabla15[[#This Row],[CARRERA]]),Tabla15[[#This Row],[CARRERA]],Tabla15[[#This Row],[STATUS_01]])</f>
        <v>CARRERA ADMINISTRATIVA</v>
      </c>
      <c r="L1019" s="72">
        <v>24719.919999999998</v>
      </c>
      <c r="M1019" s="76">
        <v>0</v>
      </c>
      <c r="N1019" s="72">
        <v>751.49</v>
      </c>
      <c r="O1019" s="72">
        <v>709.46</v>
      </c>
      <c r="P1019" s="33">
        <f>Tabla15[[#This Row],[sbruto]]-Tabla15[[#This Row],[ISR]]-Tabla15[[#This Row],[SFS]]-Tabla15[[#This Row],[AFP]]-Tabla15[[#This Row],[sneto]]</f>
        <v>1652.4499999999971</v>
      </c>
      <c r="Q1019" s="33">
        <v>21606.52</v>
      </c>
      <c r="R1019" s="56" t="str">
        <f>_xlfn.XLOOKUP(Tabla15[[#This Row],[cedula]],Tabla8[Numero Documento],Tabla8[Gen])</f>
        <v>M</v>
      </c>
      <c r="S1019" s="56" t="str">
        <f>_xlfn.XLOOKUP(Tabla15[[#This Row],[cedula]],Tabla8[Numero Documento],Tabla8[Lugar Funciones Codigo])</f>
        <v>01.83.03.03</v>
      </c>
      <c r="T1019">
        <v>468</v>
      </c>
    </row>
    <row r="1020" spans="1:20" hidden="1">
      <c r="A1020" s="56" t="s">
        <v>2522</v>
      </c>
      <c r="B1020" s="56" t="s">
        <v>1216</v>
      </c>
      <c r="C1020" s="56" t="s">
        <v>2555</v>
      </c>
      <c r="D1020" s="56" t="str">
        <f>Tabla15[[#This Row],[cedula]]&amp;Tabla15[[#This Row],[prog]]&amp;LEFT(Tabla15[[#This Row],[TIPO]],3)</f>
        <v>0010239578711FIJ</v>
      </c>
      <c r="E1020" s="56" t="str">
        <f>_xlfn.XLOOKUP(Tabla15[[#This Row],[cedula]],Tabla8[Numero Documento],Tabla8[Empleado])</f>
        <v>FRANCISCO VERADO COSTE CASTILLO</v>
      </c>
      <c r="F1020" s="56" t="str">
        <f>_xlfn.XLOOKUP(Tabla15[[#This Row],[cedula]],Tabla8[Numero Documento],Tabla8[Cargo])</f>
        <v>RESTAURADOR</v>
      </c>
      <c r="G1020" s="56" t="str">
        <f>_xlfn.XLOOKUP(Tabla15[[#This Row],[cedula]],Tabla8[Numero Documento],Tabla8[Lugar de Funciones])</f>
        <v>DIRECCION NACIONAL DE PATRIMONIO MONUMENTAL</v>
      </c>
      <c r="H1020" s="107" t="s">
        <v>11</v>
      </c>
      <c r="I1020" s="78" t="str">
        <f>_xlfn.XLOOKUP(Tabla15[[#This Row],[cedula]],TCARRERA[CEDULA],TCARRERA[CATEGORIA DEL SERVIDOR],0)</f>
        <v>CARRERA ADMINISTRATIVA</v>
      </c>
      <c r="J10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6" t="str">
        <f>IF(ISTEXT(Tabla15[[#This Row],[CARRERA]]),Tabla15[[#This Row],[CARRERA]],Tabla15[[#This Row],[STATUS_01]])</f>
        <v>CARRERA ADMINISTRATIVA</v>
      </c>
      <c r="L1020" s="72">
        <v>23577.96</v>
      </c>
      <c r="M1020" s="76">
        <v>0</v>
      </c>
      <c r="N1020" s="72">
        <v>716.77</v>
      </c>
      <c r="O1020" s="72">
        <v>676.69</v>
      </c>
      <c r="P1020" s="33">
        <f>Tabla15[[#This Row],[sbruto]]-Tabla15[[#This Row],[ISR]]-Tabla15[[#This Row],[SFS]]-Tabla15[[#This Row],[AFP]]-Tabla15[[#This Row],[sneto]]</f>
        <v>1559</v>
      </c>
      <c r="Q1020" s="33">
        <v>20625.5</v>
      </c>
      <c r="R1020" s="56" t="str">
        <f>_xlfn.XLOOKUP(Tabla15[[#This Row],[cedula]],Tabla8[Numero Documento],Tabla8[Gen])</f>
        <v>M</v>
      </c>
      <c r="S1020" s="56" t="str">
        <f>_xlfn.XLOOKUP(Tabla15[[#This Row],[cedula]],Tabla8[Numero Documento],Tabla8[Lugar Funciones Codigo])</f>
        <v>01.83.03.03</v>
      </c>
      <c r="T1020">
        <v>406</v>
      </c>
    </row>
    <row r="1021" spans="1:20" hidden="1">
      <c r="A1021" s="56" t="s">
        <v>2522</v>
      </c>
      <c r="B1021" s="56" t="s">
        <v>2043</v>
      </c>
      <c r="C1021" s="56" t="s">
        <v>2555</v>
      </c>
      <c r="D1021" s="56" t="str">
        <f>Tabla15[[#This Row],[cedula]]&amp;Tabla15[[#This Row],[prog]]&amp;LEFT(Tabla15[[#This Row],[TIPO]],3)</f>
        <v>0010114040811FIJ</v>
      </c>
      <c r="E1021" s="56" t="str">
        <f>_xlfn.XLOOKUP(Tabla15[[#This Row],[cedula]],Tabla8[Numero Documento],Tabla8[Empleado])</f>
        <v>MIGUELINA ALTAGRACIA LARA PEREZ</v>
      </c>
      <c r="F1021" s="56" t="str">
        <f>_xlfn.XLOOKUP(Tabla15[[#This Row],[cedula]],Tabla8[Numero Documento],Tabla8[Cargo])</f>
        <v>SECRETARIA</v>
      </c>
      <c r="G1021" s="56" t="str">
        <f>_xlfn.XLOOKUP(Tabla15[[#This Row],[cedula]],Tabla8[Numero Documento],Tabla8[Lugar de Funciones])</f>
        <v>DIRECCION NACIONAL DE PATRIMONIO MONUMENTAL</v>
      </c>
      <c r="H1021" s="107" t="s">
        <v>11</v>
      </c>
      <c r="I1021" s="78">
        <f>_xlfn.XLOOKUP(Tabla15[[#This Row],[cedula]],TCARRERA[CEDULA],TCARRERA[CATEGORIA DEL SERVIDOR],0)</f>
        <v>0</v>
      </c>
      <c r="J10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6" t="str">
        <f>IF(ISTEXT(Tabla15[[#This Row],[CARRERA]]),Tabla15[[#This Row],[CARRERA]],Tabla15[[#This Row],[STATUS_01]])</f>
        <v>ESTATUTO SIMPLIFICADO</v>
      </c>
      <c r="L1021" s="72">
        <v>22050</v>
      </c>
      <c r="M1021" s="76">
        <v>0</v>
      </c>
      <c r="N1021" s="72">
        <v>670.32</v>
      </c>
      <c r="O1021" s="72">
        <v>632.84</v>
      </c>
      <c r="P1021" s="33">
        <f>Tabla15[[#This Row],[sbruto]]-Tabla15[[#This Row],[ISR]]-Tabla15[[#This Row],[SFS]]-Tabla15[[#This Row],[AFP]]-Tabla15[[#This Row],[sneto]]</f>
        <v>25</v>
      </c>
      <c r="Q1021" s="33">
        <v>20721.84</v>
      </c>
      <c r="R1021" s="56" t="str">
        <f>_xlfn.XLOOKUP(Tabla15[[#This Row],[cedula]],Tabla8[Numero Documento],Tabla8[Gen])</f>
        <v>F</v>
      </c>
      <c r="S1021" s="56" t="str">
        <f>_xlfn.XLOOKUP(Tabla15[[#This Row],[cedula]],Tabla8[Numero Documento],Tabla8[Lugar Funciones Codigo])</f>
        <v>01.83.03.03</v>
      </c>
      <c r="T1021">
        <v>446</v>
      </c>
    </row>
    <row r="1022" spans="1:20" hidden="1">
      <c r="A1022" s="56" t="s">
        <v>2522</v>
      </c>
      <c r="B1022" s="56" t="s">
        <v>1182</v>
      </c>
      <c r="C1022" s="56" t="s">
        <v>2555</v>
      </c>
      <c r="D1022" s="56" t="str">
        <f>Tabla15[[#This Row],[cedula]]&amp;Tabla15[[#This Row],[prog]]&amp;LEFT(Tabla15[[#This Row],[TIPO]],3)</f>
        <v>0011648032811FIJ</v>
      </c>
      <c r="E1022" s="56" t="str">
        <f>_xlfn.XLOOKUP(Tabla15[[#This Row],[cedula]],Tabla8[Numero Documento],Tabla8[Empleado])</f>
        <v>ALDO ANTONIO CANAAN LOPEZ</v>
      </c>
      <c r="F1022" s="56" t="str">
        <f>_xlfn.XLOOKUP(Tabla15[[#This Row],[cedula]],Tabla8[Numero Documento],Tabla8[Cargo])</f>
        <v>OFICIAL DE PROTOCOLO</v>
      </c>
      <c r="G1022" s="56" t="str">
        <f>_xlfn.XLOOKUP(Tabla15[[#This Row],[cedula]],Tabla8[Numero Documento],Tabla8[Lugar de Funciones])</f>
        <v>DIRECCION NACIONAL DE PATRIMONIO MONUMENTAL</v>
      </c>
      <c r="H1022" s="107" t="s">
        <v>11</v>
      </c>
      <c r="I1022" s="78" t="str">
        <f>_xlfn.XLOOKUP(Tabla15[[#This Row],[cedula]],TCARRERA[CEDULA],TCARRERA[CATEGORIA DEL SERVIDOR],0)</f>
        <v>CARRERA ADMINISTRATIVA</v>
      </c>
      <c r="J10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6" t="str">
        <f>IF(ISTEXT(Tabla15[[#This Row],[CARRERA]]),Tabla15[[#This Row],[CARRERA]],Tabla15[[#This Row],[STATUS_01]])</f>
        <v>CARRERA ADMINISTRATIVA</v>
      </c>
      <c r="L1022" s="72">
        <v>22000</v>
      </c>
      <c r="M1022" s="75">
        <v>0</v>
      </c>
      <c r="N1022" s="72">
        <v>668.8</v>
      </c>
      <c r="O1022" s="72">
        <v>631.4</v>
      </c>
      <c r="P1022" s="33">
        <f>Tabla15[[#This Row],[sbruto]]-Tabla15[[#This Row],[ISR]]-Tabla15[[#This Row],[SFS]]-Tabla15[[#This Row],[AFP]]-Tabla15[[#This Row],[sneto]]</f>
        <v>375</v>
      </c>
      <c r="Q1022" s="33">
        <v>20324.8</v>
      </c>
      <c r="R1022" s="56" t="str">
        <f>_xlfn.XLOOKUP(Tabla15[[#This Row],[cedula]],Tabla8[Numero Documento],Tabla8[Gen])</f>
        <v>M</v>
      </c>
      <c r="S1022" s="56" t="str">
        <f>_xlfn.XLOOKUP(Tabla15[[#This Row],[cedula]],Tabla8[Numero Documento],Tabla8[Lugar Funciones Codigo])</f>
        <v>01.83.03.03</v>
      </c>
      <c r="T1022">
        <v>382</v>
      </c>
    </row>
    <row r="1023" spans="1:20" hidden="1">
      <c r="A1023" s="56" t="s">
        <v>2522</v>
      </c>
      <c r="B1023" s="56" t="s">
        <v>2039</v>
      </c>
      <c r="C1023" s="56" t="s">
        <v>2555</v>
      </c>
      <c r="D1023" s="56" t="str">
        <f>Tabla15[[#This Row],[cedula]]&amp;Tabla15[[#This Row],[prog]]&amp;LEFT(Tabla15[[#This Row],[TIPO]],3)</f>
        <v>0310377971011FIJ</v>
      </c>
      <c r="E1023" s="56" t="str">
        <f>_xlfn.XLOOKUP(Tabla15[[#This Row],[cedula]],Tabla8[Numero Documento],Tabla8[Empleado])</f>
        <v>MARIA ESTHER ULLOA HERNANDEZ</v>
      </c>
      <c r="F1023" s="56" t="str">
        <f>_xlfn.XLOOKUP(Tabla15[[#This Row],[cedula]],Tabla8[Numero Documento],Tabla8[Cargo])</f>
        <v>INSPECTORA</v>
      </c>
      <c r="G1023" s="56" t="str">
        <f>_xlfn.XLOOKUP(Tabla15[[#This Row],[cedula]],Tabla8[Numero Documento],Tabla8[Lugar de Funciones])</f>
        <v>DIRECCION NACIONAL DE PATRIMONIO MONUMENTAL</v>
      </c>
      <c r="H1023" s="107" t="s">
        <v>11</v>
      </c>
      <c r="I1023" s="78">
        <f>_xlfn.XLOOKUP(Tabla15[[#This Row],[cedula]],TCARRERA[CEDULA],TCARRERA[CATEGORIA DEL SERVIDOR],0)</f>
        <v>0</v>
      </c>
      <c r="J10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3" s="56" t="str">
        <f>IF(ISTEXT(Tabla15[[#This Row],[CARRERA]]),Tabla15[[#This Row],[CARRERA]],Tabla15[[#This Row],[STATUS_01]])</f>
        <v>FIJO</v>
      </c>
      <c r="L1023" s="72">
        <v>22000</v>
      </c>
      <c r="M1023" s="75">
        <v>0</v>
      </c>
      <c r="N1023" s="72">
        <v>668.8</v>
      </c>
      <c r="O1023" s="72">
        <v>631.4</v>
      </c>
      <c r="P1023" s="33">
        <f>Tabla15[[#This Row],[sbruto]]-Tabla15[[#This Row],[ISR]]-Tabla15[[#This Row],[SFS]]-Tabla15[[#This Row],[AFP]]-Tabla15[[#This Row],[sneto]]</f>
        <v>325</v>
      </c>
      <c r="Q1023" s="33">
        <v>20374.8</v>
      </c>
      <c r="R1023" s="56" t="str">
        <f>_xlfn.XLOOKUP(Tabla15[[#This Row],[cedula]],Tabla8[Numero Documento],Tabla8[Gen])</f>
        <v>F</v>
      </c>
      <c r="S1023" s="56" t="str">
        <f>_xlfn.XLOOKUP(Tabla15[[#This Row],[cedula]],Tabla8[Numero Documento],Tabla8[Lugar Funciones Codigo])</f>
        <v>01.83.03.03</v>
      </c>
      <c r="T1023">
        <v>437</v>
      </c>
    </row>
    <row r="1024" spans="1:20" hidden="1">
      <c r="A1024" s="56" t="s">
        <v>2522</v>
      </c>
      <c r="B1024" s="56" t="s">
        <v>2006</v>
      </c>
      <c r="C1024" s="56" t="s">
        <v>2555</v>
      </c>
      <c r="D1024" s="56" t="str">
        <f>Tabla15[[#This Row],[cedula]]&amp;Tabla15[[#This Row],[prog]]&amp;LEFT(Tabla15[[#This Row],[TIPO]],3)</f>
        <v>0400011669111FIJ</v>
      </c>
      <c r="E1024" s="56" t="str">
        <f>_xlfn.XLOOKUP(Tabla15[[#This Row],[cedula]],Tabla8[Numero Documento],Tabla8[Empleado])</f>
        <v>ANA MERCEDES DOMINGUEZ</v>
      </c>
      <c r="F1024" s="56" t="str">
        <f>_xlfn.XLOOKUP(Tabla15[[#This Row],[cedula]],Tabla8[Numero Documento],Tabla8[Cargo])</f>
        <v>CONSERJE</v>
      </c>
      <c r="G1024" s="56" t="str">
        <f>_xlfn.XLOOKUP(Tabla15[[#This Row],[cedula]],Tabla8[Numero Documento],Tabla8[Lugar de Funciones])</f>
        <v>DIRECCION NACIONAL DE PATRIMONIO MONUMENTAL</v>
      </c>
      <c r="H1024" s="107" t="s">
        <v>11</v>
      </c>
      <c r="I1024" s="78">
        <f>_xlfn.XLOOKUP(Tabla15[[#This Row],[cedula]],TCARRERA[CEDULA],TCARRERA[CATEGORIA DEL SERVIDOR],0)</f>
        <v>0</v>
      </c>
      <c r="J10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6" t="str">
        <f>IF(ISTEXT(Tabla15[[#This Row],[CARRERA]]),Tabla15[[#This Row],[CARRERA]],Tabla15[[#This Row],[STATUS_01]])</f>
        <v>ESTATUTO SIMPLIFICADO</v>
      </c>
      <c r="L1024" s="72">
        <v>20000</v>
      </c>
      <c r="M1024" s="76">
        <v>0</v>
      </c>
      <c r="N1024" s="72">
        <v>608</v>
      </c>
      <c r="O1024" s="72">
        <v>574</v>
      </c>
      <c r="P1024" s="33">
        <f>Tabla15[[#This Row],[sbruto]]-Tabla15[[#This Row],[ISR]]-Tabla15[[#This Row],[SFS]]-Tabla15[[#This Row],[AFP]]-Tabla15[[#This Row],[sneto]]</f>
        <v>25</v>
      </c>
      <c r="Q1024" s="33">
        <v>18793</v>
      </c>
      <c r="R1024" s="56" t="str">
        <f>_xlfn.XLOOKUP(Tabla15[[#This Row],[cedula]],Tabla8[Numero Documento],Tabla8[Gen])</f>
        <v>F</v>
      </c>
      <c r="S1024" s="56" t="str">
        <f>_xlfn.XLOOKUP(Tabla15[[#This Row],[cedula]],Tabla8[Numero Documento],Tabla8[Lugar Funciones Codigo])</f>
        <v>01.83.03.03</v>
      </c>
      <c r="T1024">
        <v>384</v>
      </c>
    </row>
    <row r="1025" spans="1:20" hidden="1">
      <c r="A1025" s="56" t="s">
        <v>2522</v>
      </c>
      <c r="B1025" s="56" t="s">
        <v>2008</v>
      </c>
      <c r="C1025" s="56" t="s">
        <v>2555</v>
      </c>
      <c r="D1025" s="56" t="str">
        <f>Tabla15[[#This Row],[cedula]]&amp;Tabla15[[#This Row],[prog]]&amp;LEFT(Tabla15[[#This Row],[TIPO]],3)</f>
        <v>0400001497911FIJ</v>
      </c>
      <c r="E1025" s="56" t="str">
        <f>_xlfn.XLOOKUP(Tabla15[[#This Row],[cedula]],Tabla8[Numero Documento],Tabla8[Empleado])</f>
        <v>ARISMENDY CORDERO SALA</v>
      </c>
      <c r="F1025" s="56" t="str">
        <f>_xlfn.XLOOKUP(Tabla15[[#This Row],[cedula]],Tabla8[Numero Documento],Tabla8[Cargo])</f>
        <v>JARDINERO (A)</v>
      </c>
      <c r="G1025" s="56" t="str">
        <f>_xlfn.XLOOKUP(Tabla15[[#This Row],[cedula]],Tabla8[Numero Documento],Tabla8[Lugar de Funciones])</f>
        <v>DIRECCION NACIONAL DE PATRIMONIO MONUMENTAL</v>
      </c>
      <c r="H1025" s="107" t="s">
        <v>11</v>
      </c>
      <c r="I1025" s="78">
        <f>_xlfn.XLOOKUP(Tabla15[[#This Row],[cedula]],TCARRERA[CEDULA],TCARRERA[CATEGORIA DEL SERVIDOR],0)</f>
        <v>0</v>
      </c>
      <c r="J10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6" t="str">
        <f>IF(ISTEXT(Tabla15[[#This Row],[CARRERA]]),Tabla15[[#This Row],[CARRERA]],Tabla15[[#This Row],[STATUS_01]])</f>
        <v>ESTATUTO SIMPLIFICADO</v>
      </c>
      <c r="L1025" s="72">
        <v>20000</v>
      </c>
      <c r="M1025" s="76">
        <v>0</v>
      </c>
      <c r="N1025" s="72">
        <v>608</v>
      </c>
      <c r="O1025" s="72">
        <v>574</v>
      </c>
      <c r="P1025" s="33">
        <f>Tabla15[[#This Row],[sbruto]]-Tabla15[[#This Row],[ISR]]-Tabla15[[#This Row],[SFS]]-Tabla15[[#This Row],[AFP]]-Tabla15[[#This Row],[sneto]]</f>
        <v>25</v>
      </c>
      <c r="Q1025" s="33">
        <v>18793</v>
      </c>
      <c r="R1025" s="56" t="str">
        <f>_xlfn.XLOOKUP(Tabla15[[#This Row],[cedula]],Tabla8[Numero Documento],Tabla8[Gen])</f>
        <v>M</v>
      </c>
      <c r="S1025" s="56" t="str">
        <f>_xlfn.XLOOKUP(Tabla15[[#This Row],[cedula]],Tabla8[Numero Documento],Tabla8[Lugar Funciones Codigo])</f>
        <v>01.83.03.03</v>
      </c>
      <c r="T1025">
        <v>386</v>
      </c>
    </row>
    <row r="1026" spans="1:20" hidden="1">
      <c r="A1026" s="56" t="s">
        <v>2522</v>
      </c>
      <c r="B1026" s="56" t="s">
        <v>2009</v>
      </c>
      <c r="C1026" s="56" t="s">
        <v>2555</v>
      </c>
      <c r="D1026" s="56" t="str">
        <f>Tabla15[[#This Row],[cedula]]&amp;Tabla15[[#This Row],[prog]]&amp;LEFT(Tabla15[[#This Row],[TIPO]],3)</f>
        <v>0400014301811FIJ</v>
      </c>
      <c r="E1026" s="56" t="str">
        <f>_xlfn.XLOOKUP(Tabla15[[#This Row],[cedula]],Tabla8[Numero Documento],Tabla8[Empleado])</f>
        <v>CARLOS RAFAEL PEÑA CORDERO</v>
      </c>
      <c r="F1026" s="56" t="str">
        <f>_xlfn.XLOOKUP(Tabla15[[#This Row],[cedula]],Tabla8[Numero Documento],Tabla8[Cargo])</f>
        <v>VIGILANTE</v>
      </c>
      <c r="G1026" s="56" t="str">
        <f>_xlfn.XLOOKUP(Tabla15[[#This Row],[cedula]],Tabla8[Numero Documento],Tabla8[Lugar de Funciones])</f>
        <v>DIRECCION NACIONAL DE PATRIMONIO MONUMENTAL</v>
      </c>
      <c r="H1026" s="107" t="s">
        <v>11</v>
      </c>
      <c r="I1026" s="78">
        <f>_xlfn.XLOOKUP(Tabla15[[#This Row],[cedula]],TCARRERA[CEDULA],TCARRERA[CATEGORIA DEL SERVIDOR],0)</f>
        <v>0</v>
      </c>
      <c r="J10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6" t="str">
        <f>IF(ISTEXT(Tabla15[[#This Row],[CARRERA]]),Tabla15[[#This Row],[CARRERA]],Tabla15[[#This Row],[STATUS_01]])</f>
        <v>ESTATUTO SIMPLIFICADO</v>
      </c>
      <c r="L1026" s="72">
        <v>20000</v>
      </c>
      <c r="M1026" s="73">
        <v>0</v>
      </c>
      <c r="N1026" s="72">
        <v>608</v>
      </c>
      <c r="O1026" s="72">
        <v>574</v>
      </c>
      <c r="P1026" s="33">
        <f>Tabla15[[#This Row],[sbruto]]-Tabla15[[#This Row],[ISR]]-Tabla15[[#This Row],[SFS]]-Tabla15[[#This Row],[AFP]]-Tabla15[[#This Row],[sneto]]</f>
        <v>25</v>
      </c>
      <c r="Q1026" s="33">
        <v>18793</v>
      </c>
      <c r="R1026" s="56" t="str">
        <f>_xlfn.XLOOKUP(Tabla15[[#This Row],[cedula]],Tabla8[Numero Documento],Tabla8[Gen])</f>
        <v>M</v>
      </c>
      <c r="S1026" s="56" t="str">
        <f>_xlfn.XLOOKUP(Tabla15[[#This Row],[cedula]],Tabla8[Numero Documento],Tabla8[Lugar Funciones Codigo])</f>
        <v>01.83.03.03</v>
      </c>
      <c r="T1026">
        <v>390</v>
      </c>
    </row>
    <row r="1027" spans="1:20" hidden="1">
      <c r="A1027" s="56" t="s">
        <v>2522</v>
      </c>
      <c r="B1027" s="56" t="s">
        <v>2013</v>
      </c>
      <c r="C1027" s="56" t="s">
        <v>2555</v>
      </c>
      <c r="D1027" s="56" t="str">
        <f>Tabla15[[#This Row],[cedula]]&amp;Tabla15[[#This Row],[prog]]&amp;LEFT(Tabla15[[#This Row],[TIPO]],3)</f>
        <v>0400014259811FIJ</v>
      </c>
      <c r="E1027" s="56" t="str">
        <f>_xlfn.XLOOKUP(Tabla15[[#This Row],[cedula]],Tabla8[Numero Documento],Tabla8[Empleado])</f>
        <v>EURY PEÑA CORDERO</v>
      </c>
      <c r="F1027" s="56" t="str">
        <f>_xlfn.XLOOKUP(Tabla15[[#This Row],[cedula]],Tabla8[Numero Documento],Tabla8[Cargo])</f>
        <v>VIGILANTE</v>
      </c>
      <c r="G1027" s="56" t="str">
        <f>_xlfn.XLOOKUP(Tabla15[[#This Row],[cedula]],Tabla8[Numero Documento],Tabla8[Lugar de Funciones])</f>
        <v>DIRECCION NACIONAL DE PATRIMONIO MONUMENTAL</v>
      </c>
      <c r="H1027" s="107" t="s">
        <v>11</v>
      </c>
      <c r="I1027" s="78">
        <f>_xlfn.XLOOKUP(Tabla15[[#This Row],[cedula]],TCARRERA[CEDULA],TCARRERA[CATEGORIA DEL SERVIDOR],0)</f>
        <v>0</v>
      </c>
      <c r="J10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6" t="str">
        <f>IF(ISTEXT(Tabla15[[#This Row],[CARRERA]]),Tabla15[[#This Row],[CARRERA]],Tabla15[[#This Row],[STATUS_01]])</f>
        <v>ESTATUTO SIMPLIFICADO</v>
      </c>
      <c r="L1027" s="72">
        <v>20000</v>
      </c>
      <c r="M1027" s="75">
        <v>0</v>
      </c>
      <c r="N1027" s="72">
        <v>608</v>
      </c>
      <c r="O1027" s="72">
        <v>574</v>
      </c>
      <c r="P1027" s="33">
        <f>Tabla15[[#This Row],[sbruto]]-Tabla15[[#This Row],[ISR]]-Tabla15[[#This Row],[SFS]]-Tabla15[[#This Row],[AFP]]-Tabla15[[#This Row],[sneto]]</f>
        <v>25</v>
      </c>
      <c r="Q1027" s="33">
        <v>18793</v>
      </c>
      <c r="R1027" s="56" t="str">
        <f>_xlfn.XLOOKUP(Tabla15[[#This Row],[cedula]],Tabla8[Numero Documento],Tabla8[Gen])</f>
        <v>M</v>
      </c>
      <c r="S1027" s="56" t="str">
        <f>_xlfn.XLOOKUP(Tabla15[[#This Row],[cedula]],Tabla8[Numero Documento],Tabla8[Lugar Funciones Codigo])</f>
        <v>01.83.03.03</v>
      </c>
      <c r="T1027">
        <v>399</v>
      </c>
    </row>
    <row r="1028" spans="1:20" hidden="1">
      <c r="A1028" s="56" t="s">
        <v>2522</v>
      </c>
      <c r="B1028" s="56" t="s">
        <v>2021</v>
      </c>
      <c r="C1028" s="56" t="s">
        <v>2555</v>
      </c>
      <c r="D1028" s="56" t="str">
        <f>Tabla15[[#This Row],[cedula]]&amp;Tabla15[[#This Row],[prog]]&amp;LEFT(Tabla15[[#This Row],[TIPO]],3)</f>
        <v>0400009152211FIJ</v>
      </c>
      <c r="E1028" s="56" t="str">
        <f>_xlfn.XLOOKUP(Tabla15[[#This Row],[cedula]],Tabla8[Numero Documento],Tabla8[Empleado])</f>
        <v>GERARDO MENDOLY VOLQUEZ LIRIANO</v>
      </c>
      <c r="F1028" s="56" t="str">
        <f>_xlfn.XLOOKUP(Tabla15[[#This Row],[cedula]],Tabla8[Numero Documento],Tabla8[Cargo])</f>
        <v>VIGILANTE</v>
      </c>
      <c r="G1028" s="56" t="str">
        <f>_xlfn.XLOOKUP(Tabla15[[#This Row],[cedula]],Tabla8[Numero Documento],Tabla8[Lugar de Funciones])</f>
        <v>DIRECCION NACIONAL DE PATRIMONIO MONUMENTAL</v>
      </c>
      <c r="H1028" s="107" t="s">
        <v>11</v>
      </c>
      <c r="I1028" s="78">
        <f>_xlfn.XLOOKUP(Tabla15[[#This Row],[cedula]],TCARRERA[CEDULA],TCARRERA[CATEGORIA DEL SERVIDOR],0)</f>
        <v>0</v>
      </c>
      <c r="J10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6" t="str">
        <f>IF(ISTEXT(Tabla15[[#This Row],[CARRERA]]),Tabla15[[#This Row],[CARRERA]],Tabla15[[#This Row],[STATUS_01]])</f>
        <v>ESTATUTO SIMPLIFICADO</v>
      </c>
      <c r="L1028" s="72">
        <v>20000</v>
      </c>
      <c r="M1028" s="76">
        <v>0</v>
      </c>
      <c r="N1028" s="72">
        <v>608</v>
      </c>
      <c r="O1028" s="72">
        <v>574</v>
      </c>
      <c r="P1028" s="33">
        <f>Tabla15[[#This Row],[sbruto]]-Tabla15[[#This Row],[ISR]]-Tabla15[[#This Row],[SFS]]-Tabla15[[#This Row],[AFP]]-Tabla15[[#This Row],[sneto]]</f>
        <v>25</v>
      </c>
      <c r="Q1028" s="33">
        <v>18793</v>
      </c>
      <c r="R1028" s="56" t="str">
        <f>_xlfn.XLOOKUP(Tabla15[[#This Row],[cedula]],Tabla8[Numero Documento],Tabla8[Gen])</f>
        <v>M</v>
      </c>
      <c r="S1028" s="56" t="str">
        <f>_xlfn.XLOOKUP(Tabla15[[#This Row],[cedula]],Tabla8[Numero Documento],Tabla8[Lugar Funciones Codigo])</f>
        <v>01.83.03.03</v>
      </c>
      <c r="T1028">
        <v>412</v>
      </c>
    </row>
    <row r="1029" spans="1:20" hidden="1">
      <c r="A1029" s="56" t="s">
        <v>2522</v>
      </c>
      <c r="B1029" s="56" t="s">
        <v>2038</v>
      </c>
      <c r="C1029" s="56" t="s">
        <v>2555</v>
      </c>
      <c r="D1029" s="56" t="str">
        <f>Tabla15[[#This Row],[cedula]]&amp;Tabla15[[#This Row],[prog]]&amp;LEFT(Tabla15[[#This Row],[TIPO]],3)</f>
        <v>0400012494311FIJ</v>
      </c>
      <c r="E1029" s="56" t="str">
        <f>_xlfn.XLOOKUP(Tabla15[[#This Row],[cedula]],Tabla8[Numero Documento],Tabla8[Empleado])</f>
        <v>MARIA EMMA FERNANDEZ PERALTA</v>
      </c>
      <c r="F1029" s="56" t="str">
        <f>_xlfn.XLOOKUP(Tabla15[[#This Row],[cedula]],Tabla8[Numero Documento],Tabla8[Cargo])</f>
        <v>CONSERJE</v>
      </c>
      <c r="G1029" s="56" t="str">
        <f>_xlfn.XLOOKUP(Tabla15[[#This Row],[cedula]],Tabla8[Numero Documento],Tabla8[Lugar de Funciones])</f>
        <v>DIRECCION NACIONAL DE PATRIMONIO MONUMENTAL</v>
      </c>
      <c r="H1029" s="107" t="s">
        <v>11</v>
      </c>
      <c r="I1029" s="78">
        <f>_xlfn.XLOOKUP(Tabla15[[#This Row],[cedula]],TCARRERA[CEDULA],TCARRERA[CATEGORIA DEL SERVIDOR],0)</f>
        <v>0</v>
      </c>
      <c r="J10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6" t="str">
        <f>IF(ISTEXT(Tabla15[[#This Row],[CARRERA]]),Tabla15[[#This Row],[CARRERA]],Tabla15[[#This Row],[STATUS_01]])</f>
        <v>ESTATUTO SIMPLIFICADO</v>
      </c>
      <c r="L1029" s="72">
        <v>20000</v>
      </c>
      <c r="M1029" s="75">
        <v>0</v>
      </c>
      <c r="N1029" s="72">
        <v>608</v>
      </c>
      <c r="O1029" s="72">
        <v>574</v>
      </c>
      <c r="P1029" s="33">
        <f>Tabla15[[#This Row],[sbruto]]-Tabla15[[#This Row],[ISR]]-Tabla15[[#This Row],[SFS]]-Tabla15[[#This Row],[AFP]]-Tabla15[[#This Row],[sneto]]</f>
        <v>25</v>
      </c>
      <c r="Q1029" s="33">
        <v>18793</v>
      </c>
      <c r="R1029" s="56" t="str">
        <f>_xlfn.XLOOKUP(Tabla15[[#This Row],[cedula]],Tabla8[Numero Documento],Tabla8[Gen])</f>
        <v>F</v>
      </c>
      <c r="S1029" s="56" t="str">
        <f>_xlfn.XLOOKUP(Tabla15[[#This Row],[cedula]],Tabla8[Numero Documento],Tabla8[Lugar Funciones Codigo])</f>
        <v>01.83.03.03</v>
      </c>
      <c r="T1029">
        <v>436</v>
      </c>
    </row>
    <row r="1030" spans="1:20" hidden="1">
      <c r="A1030" s="56" t="s">
        <v>2522</v>
      </c>
      <c r="B1030" s="56" t="s">
        <v>2047</v>
      </c>
      <c r="C1030" s="56" t="s">
        <v>2555</v>
      </c>
      <c r="D1030" s="56" t="str">
        <f>Tabla15[[#This Row],[cedula]]&amp;Tabla15[[#This Row],[prog]]&amp;LEFT(Tabla15[[#This Row],[TIPO]],3)</f>
        <v>0400001601611FIJ</v>
      </c>
      <c r="E1030" s="56" t="str">
        <f>_xlfn.XLOOKUP(Tabla15[[#This Row],[cedula]],Tabla8[Numero Documento],Tabla8[Empleado])</f>
        <v>RAFAEL GARCIA</v>
      </c>
      <c r="F1030" s="56" t="str">
        <f>_xlfn.XLOOKUP(Tabla15[[#This Row],[cedula]],Tabla8[Numero Documento],Tabla8[Cargo])</f>
        <v>JARDINERO (A)</v>
      </c>
      <c r="G1030" s="56" t="str">
        <f>_xlfn.XLOOKUP(Tabla15[[#This Row],[cedula]],Tabla8[Numero Documento],Tabla8[Lugar de Funciones])</f>
        <v>DIRECCION NACIONAL DE PATRIMONIO MONUMENTAL</v>
      </c>
      <c r="H1030" s="107" t="s">
        <v>11</v>
      </c>
      <c r="I1030" s="78">
        <f>_xlfn.XLOOKUP(Tabla15[[#This Row],[cedula]],TCARRERA[CEDULA],TCARRERA[CATEGORIA DEL SERVIDOR],0)</f>
        <v>0</v>
      </c>
      <c r="J10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6" t="str">
        <f>IF(ISTEXT(Tabla15[[#This Row],[CARRERA]]),Tabla15[[#This Row],[CARRERA]],Tabla15[[#This Row],[STATUS_01]])</f>
        <v>ESTATUTO SIMPLIFICADO</v>
      </c>
      <c r="L1030" s="72">
        <v>20000</v>
      </c>
      <c r="M1030" s="73">
        <v>0</v>
      </c>
      <c r="N1030" s="72">
        <v>608</v>
      </c>
      <c r="O1030" s="72">
        <v>574</v>
      </c>
      <c r="P1030" s="33">
        <f>Tabla15[[#This Row],[sbruto]]-Tabla15[[#This Row],[ISR]]-Tabla15[[#This Row],[SFS]]-Tabla15[[#This Row],[AFP]]-Tabla15[[#This Row],[sneto]]</f>
        <v>25</v>
      </c>
      <c r="Q1030" s="33">
        <v>18793</v>
      </c>
      <c r="R1030" s="56" t="str">
        <f>_xlfn.XLOOKUP(Tabla15[[#This Row],[cedula]],Tabla8[Numero Documento],Tabla8[Gen])</f>
        <v>M</v>
      </c>
      <c r="S1030" s="56" t="str">
        <f>_xlfn.XLOOKUP(Tabla15[[#This Row],[cedula]],Tabla8[Numero Documento],Tabla8[Lugar Funciones Codigo])</f>
        <v>01.83.03.03</v>
      </c>
      <c r="T1030">
        <v>454</v>
      </c>
    </row>
    <row r="1031" spans="1:20" hidden="1">
      <c r="A1031" s="56" t="s">
        <v>2522</v>
      </c>
      <c r="B1031" s="56" t="s">
        <v>2048</v>
      </c>
      <c r="C1031" s="56" t="s">
        <v>2555</v>
      </c>
      <c r="D1031" s="56" t="str">
        <f>Tabla15[[#This Row],[cedula]]&amp;Tabla15[[#This Row],[prog]]&amp;LEFT(Tabla15[[#This Row],[TIPO]],3)</f>
        <v>4021042496211FIJ</v>
      </c>
      <c r="E1031" s="56" t="str">
        <f>_xlfn.XLOOKUP(Tabla15[[#This Row],[cedula]],Tabla8[Numero Documento],Tabla8[Empleado])</f>
        <v>REBECA PEÑA VILLAMAN</v>
      </c>
      <c r="F1031" s="56" t="str">
        <f>_xlfn.XLOOKUP(Tabla15[[#This Row],[cedula]],Tabla8[Numero Documento],Tabla8[Cargo])</f>
        <v>VIGILANTE DE SALA</v>
      </c>
      <c r="G1031" s="56" t="str">
        <f>_xlfn.XLOOKUP(Tabla15[[#This Row],[cedula]],Tabla8[Numero Documento],Tabla8[Lugar de Funciones])</f>
        <v>DIRECCION NACIONAL DE PATRIMONIO MONUMENTAL</v>
      </c>
      <c r="H1031" s="107" t="s">
        <v>11</v>
      </c>
      <c r="I1031" s="78">
        <f>_xlfn.XLOOKUP(Tabla15[[#This Row],[cedula]],TCARRERA[CEDULA],TCARRERA[CATEGORIA DEL SERVIDOR],0)</f>
        <v>0</v>
      </c>
      <c r="J10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31" s="56" t="str">
        <f>IF(ISTEXT(Tabla15[[#This Row],[CARRERA]]),Tabla15[[#This Row],[CARRERA]],Tabla15[[#This Row],[STATUS_01]])</f>
        <v>FIJO</v>
      </c>
      <c r="L1031" s="72">
        <v>20000</v>
      </c>
      <c r="M1031" s="74">
        <v>0</v>
      </c>
      <c r="N1031" s="72">
        <v>608</v>
      </c>
      <c r="O1031" s="72">
        <v>574</v>
      </c>
      <c r="P1031" s="33">
        <f>Tabla15[[#This Row],[sbruto]]-Tabla15[[#This Row],[ISR]]-Tabla15[[#This Row],[SFS]]-Tabla15[[#This Row],[AFP]]-Tabla15[[#This Row],[sneto]]</f>
        <v>25</v>
      </c>
      <c r="Q1031" s="33">
        <v>18793</v>
      </c>
      <c r="R1031" s="56" t="str">
        <f>_xlfn.XLOOKUP(Tabla15[[#This Row],[cedula]],Tabla8[Numero Documento],Tabla8[Gen])</f>
        <v>F</v>
      </c>
      <c r="S1031" s="56" t="str">
        <f>_xlfn.XLOOKUP(Tabla15[[#This Row],[cedula]],Tabla8[Numero Documento],Tabla8[Lugar Funciones Codigo])</f>
        <v>01.83.03.03</v>
      </c>
      <c r="T1031">
        <v>458</v>
      </c>
    </row>
    <row r="1032" spans="1:20" hidden="1">
      <c r="A1032" s="56" t="s">
        <v>2522</v>
      </c>
      <c r="B1032" s="56" t="s">
        <v>2051</v>
      </c>
      <c r="C1032" s="56" t="s">
        <v>2555</v>
      </c>
      <c r="D1032" s="56" t="str">
        <f>Tabla15[[#This Row],[cedula]]&amp;Tabla15[[#This Row],[prog]]&amp;LEFT(Tabla15[[#This Row],[TIPO]],3)</f>
        <v>0400013843011FIJ</v>
      </c>
      <c r="E1032" s="56" t="str">
        <f>_xlfn.XLOOKUP(Tabla15[[#This Row],[cedula]],Tabla8[Numero Documento],Tabla8[Empleado])</f>
        <v>RONI BAQUERO</v>
      </c>
      <c r="F1032" s="56" t="str">
        <f>_xlfn.XLOOKUP(Tabla15[[#This Row],[cedula]],Tabla8[Numero Documento],Tabla8[Cargo])</f>
        <v>VIGILANTE</v>
      </c>
      <c r="G1032" s="56" t="str">
        <f>_xlfn.XLOOKUP(Tabla15[[#This Row],[cedula]],Tabla8[Numero Documento],Tabla8[Lugar de Funciones])</f>
        <v>DIRECCION NACIONAL DE PATRIMONIO MONUMENTAL</v>
      </c>
      <c r="H1032" s="107" t="s">
        <v>11</v>
      </c>
      <c r="I1032" s="78">
        <f>_xlfn.XLOOKUP(Tabla15[[#This Row],[cedula]],TCARRERA[CEDULA],TCARRERA[CATEGORIA DEL SERVIDOR],0)</f>
        <v>0</v>
      </c>
      <c r="J10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6" t="str">
        <f>IF(ISTEXT(Tabla15[[#This Row],[CARRERA]]),Tabla15[[#This Row],[CARRERA]],Tabla15[[#This Row],[STATUS_01]])</f>
        <v>ESTATUTO SIMPLIFICADO</v>
      </c>
      <c r="L1032" s="72">
        <v>20000</v>
      </c>
      <c r="M1032" s="76">
        <v>0</v>
      </c>
      <c r="N1032" s="72">
        <v>608</v>
      </c>
      <c r="O1032" s="72">
        <v>574</v>
      </c>
      <c r="P1032" s="33">
        <f>Tabla15[[#This Row],[sbruto]]-Tabla15[[#This Row],[ISR]]-Tabla15[[#This Row],[SFS]]-Tabla15[[#This Row],[AFP]]-Tabla15[[#This Row],[sneto]]</f>
        <v>25</v>
      </c>
      <c r="Q1032" s="33">
        <v>18793</v>
      </c>
      <c r="R1032" s="56" t="str">
        <f>_xlfn.XLOOKUP(Tabla15[[#This Row],[cedula]],Tabla8[Numero Documento],Tabla8[Gen])</f>
        <v>M</v>
      </c>
      <c r="S1032" s="56" t="str">
        <f>_xlfn.XLOOKUP(Tabla15[[#This Row],[cedula]],Tabla8[Numero Documento],Tabla8[Lugar Funciones Codigo])</f>
        <v>01.83.03.03</v>
      </c>
      <c r="T1032">
        <v>461</v>
      </c>
    </row>
    <row r="1033" spans="1:20" hidden="1">
      <c r="A1033" s="56" t="s">
        <v>2522</v>
      </c>
      <c r="B1033" s="56" t="s">
        <v>3261</v>
      </c>
      <c r="C1033" s="56" t="s">
        <v>2555</v>
      </c>
      <c r="D1033" s="56" t="str">
        <f>Tabla15[[#This Row],[cedula]]&amp;Tabla15[[#This Row],[prog]]&amp;LEFT(Tabla15[[#This Row],[TIPO]],3)</f>
        <v>4023777875411FIJ</v>
      </c>
      <c r="E1033" s="56" t="str">
        <f>_xlfn.XLOOKUP(Tabla15[[#This Row],[cedula]],Tabla8[Numero Documento],Tabla8[Empleado])</f>
        <v>ORQUIDIA ALEXANDRA FELIZ FELIZ</v>
      </c>
      <c r="F1033" s="56" t="str">
        <f>_xlfn.XLOOKUP(Tabla15[[#This Row],[cedula]],Tabla8[Numero Documento],Tabla8[Cargo])</f>
        <v>CONSERJE</v>
      </c>
      <c r="G1033" s="56" t="str">
        <f>_xlfn.XLOOKUP(Tabla15[[#This Row],[cedula]],Tabla8[Numero Documento],Tabla8[Lugar de Funciones])</f>
        <v>DIRECCION NACIONAL DE PATRIMONIO MONUMENTAL</v>
      </c>
      <c r="H1033" s="107" t="s">
        <v>11</v>
      </c>
      <c r="I1033" s="78">
        <f>_xlfn.XLOOKUP(Tabla15[[#This Row],[cedula]],TCARRERA[CEDULA],TCARRERA[CATEGORIA DEL SERVIDOR],0)</f>
        <v>0</v>
      </c>
      <c r="J10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6" t="str">
        <f>IF(ISTEXT(Tabla15[[#This Row],[CARRERA]]),Tabla15[[#This Row],[CARRERA]],Tabla15[[#This Row],[STATUS_01]])</f>
        <v>ESTATUTO SIMPLIFICADO</v>
      </c>
      <c r="L1033" s="72">
        <v>17000</v>
      </c>
      <c r="M1033" s="73">
        <v>0</v>
      </c>
      <c r="N1033" s="72">
        <v>516.79999999999995</v>
      </c>
      <c r="O1033" s="72">
        <v>487.9</v>
      </c>
      <c r="P1033" s="33">
        <f>Tabla15[[#This Row],[sbruto]]-Tabla15[[#This Row],[ISR]]-Tabla15[[#This Row],[SFS]]-Tabla15[[#This Row],[AFP]]-Tabla15[[#This Row],[sneto]]</f>
        <v>25.000000000001819</v>
      </c>
      <c r="Q1033" s="33">
        <v>15970.3</v>
      </c>
      <c r="R1033" s="56" t="str">
        <f>_xlfn.XLOOKUP(Tabla15[[#This Row],[cedula]],Tabla8[Numero Documento],Tabla8[Gen])</f>
        <v>F</v>
      </c>
      <c r="S1033" s="56" t="str">
        <f>_xlfn.XLOOKUP(Tabla15[[#This Row],[cedula]],Tabla8[Numero Documento],Tabla8[Lugar Funciones Codigo])</f>
        <v>01.83.03.03</v>
      </c>
      <c r="T1033">
        <v>449</v>
      </c>
    </row>
    <row r="1034" spans="1:20" hidden="1">
      <c r="A1034" s="56" t="s">
        <v>2522</v>
      </c>
      <c r="B1034" s="56" t="s">
        <v>2010</v>
      </c>
      <c r="C1034" s="56" t="s">
        <v>2555</v>
      </c>
      <c r="D1034" s="56" t="str">
        <f>Tabla15[[#This Row],[cedula]]&amp;Tabla15[[#This Row],[prog]]&amp;LEFT(Tabla15[[#This Row],[TIPO]],3)</f>
        <v>0130025572411FIJ</v>
      </c>
      <c r="E1034" s="56" t="str">
        <f>_xlfn.XLOOKUP(Tabla15[[#This Row],[cedula]],Tabla8[Numero Documento],Tabla8[Empleado])</f>
        <v>DANNY OLIVO TEJEDA CESE</v>
      </c>
      <c r="F1034" s="56" t="str">
        <f>_xlfn.XLOOKUP(Tabla15[[#This Row],[cedula]],Tabla8[Numero Documento],Tabla8[Cargo])</f>
        <v>VIGILANTE</v>
      </c>
      <c r="G1034" s="56" t="str">
        <f>_xlfn.XLOOKUP(Tabla15[[#This Row],[cedula]],Tabla8[Numero Documento],Tabla8[Lugar de Funciones])</f>
        <v>DIRECCION NACIONAL DE PATRIMONIO MONUMENTAL</v>
      </c>
      <c r="H1034" s="107" t="s">
        <v>11</v>
      </c>
      <c r="I1034" s="78">
        <f>_xlfn.XLOOKUP(Tabla15[[#This Row],[cedula]],TCARRERA[CEDULA],TCARRERA[CATEGORIA DEL SERVIDOR],0)</f>
        <v>0</v>
      </c>
      <c r="J103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6" t="str">
        <f>IF(ISTEXT(Tabla15[[#This Row],[CARRERA]]),Tabla15[[#This Row],[CARRERA]],Tabla15[[#This Row],[STATUS_01]])</f>
        <v>ESTATUTO SIMPLIFICADO</v>
      </c>
      <c r="L1034" s="72">
        <v>16500</v>
      </c>
      <c r="M1034" s="76">
        <v>0</v>
      </c>
      <c r="N1034" s="72">
        <v>501.6</v>
      </c>
      <c r="O1034" s="72">
        <v>473.55</v>
      </c>
      <c r="P1034" s="33">
        <f>Tabla15[[#This Row],[sbruto]]-Tabla15[[#This Row],[ISR]]-Tabla15[[#This Row],[SFS]]-Tabla15[[#This Row],[AFP]]-Tabla15[[#This Row],[sneto]]</f>
        <v>25</v>
      </c>
      <c r="Q1034" s="33">
        <v>15499.85</v>
      </c>
      <c r="R1034" s="56" t="str">
        <f>_xlfn.XLOOKUP(Tabla15[[#This Row],[cedula]],Tabla8[Numero Documento],Tabla8[Gen])</f>
        <v>M</v>
      </c>
      <c r="S1034" s="56" t="str">
        <f>_xlfn.XLOOKUP(Tabla15[[#This Row],[cedula]],Tabla8[Numero Documento],Tabla8[Lugar Funciones Codigo])</f>
        <v>01.83.03.03</v>
      </c>
      <c r="T1034">
        <v>393</v>
      </c>
    </row>
    <row r="1035" spans="1:20" hidden="1">
      <c r="A1035" s="56" t="s">
        <v>2522</v>
      </c>
      <c r="B1035" s="56" t="s">
        <v>2025</v>
      </c>
      <c r="C1035" s="56" t="s">
        <v>2555</v>
      </c>
      <c r="D1035" s="56" t="str">
        <f>Tabla15[[#This Row],[cedula]]&amp;Tabla15[[#This Row],[prog]]&amp;LEFT(Tabla15[[#This Row],[TIPO]],3)</f>
        <v>0020126062711FIJ</v>
      </c>
      <c r="E1035" s="56" t="str">
        <f>_xlfn.XLOOKUP(Tabla15[[#This Row],[cedula]],Tabla8[Numero Documento],Tabla8[Empleado])</f>
        <v>JORGE RICHARSON MEDINA</v>
      </c>
      <c r="F1035" s="56" t="str">
        <f>_xlfn.XLOOKUP(Tabla15[[#This Row],[cedula]],Tabla8[Numero Documento],Tabla8[Cargo])</f>
        <v>VIGILANTE</v>
      </c>
      <c r="G1035" s="56" t="str">
        <f>_xlfn.XLOOKUP(Tabla15[[#This Row],[cedula]],Tabla8[Numero Documento],Tabla8[Lugar de Funciones])</f>
        <v>DIRECCION NACIONAL DE PATRIMONIO MONUMENTAL</v>
      </c>
      <c r="H1035" s="107" t="s">
        <v>11</v>
      </c>
      <c r="I1035" s="78">
        <f>_xlfn.XLOOKUP(Tabla15[[#This Row],[cedula]],TCARRERA[CEDULA],TCARRERA[CATEGORIA DEL SERVIDOR],0)</f>
        <v>0</v>
      </c>
      <c r="J103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6" t="str">
        <f>IF(ISTEXT(Tabla15[[#This Row],[CARRERA]]),Tabla15[[#This Row],[CARRERA]],Tabla15[[#This Row],[STATUS_01]])</f>
        <v>ESTATUTO SIMPLIFICADO</v>
      </c>
      <c r="L1035" s="72">
        <v>16500</v>
      </c>
      <c r="M1035" s="76">
        <v>0</v>
      </c>
      <c r="N1035" s="72">
        <v>501.6</v>
      </c>
      <c r="O1035" s="72">
        <v>473.55</v>
      </c>
      <c r="P1035" s="33">
        <f>Tabla15[[#This Row],[sbruto]]-Tabla15[[#This Row],[ISR]]-Tabla15[[#This Row],[SFS]]-Tabla15[[#This Row],[AFP]]-Tabla15[[#This Row],[sneto]]</f>
        <v>6859.2800000000007</v>
      </c>
      <c r="Q1035" s="33">
        <v>8665.57</v>
      </c>
      <c r="R1035" s="56" t="str">
        <f>_xlfn.XLOOKUP(Tabla15[[#This Row],[cedula]],Tabla8[Numero Documento],Tabla8[Gen])</f>
        <v>M</v>
      </c>
      <c r="S1035" s="56" t="str">
        <f>_xlfn.XLOOKUP(Tabla15[[#This Row],[cedula]],Tabla8[Numero Documento],Tabla8[Lugar Funciones Codigo])</f>
        <v>01.83.03.03</v>
      </c>
      <c r="T1035">
        <v>417</v>
      </c>
    </row>
    <row r="1036" spans="1:20" hidden="1">
      <c r="A1036" s="56" t="s">
        <v>2522</v>
      </c>
      <c r="B1036" s="56" t="s">
        <v>2027</v>
      </c>
      <c r="C1036" s="56" t="s">
        <v>2555</v>
      </c>
      <c r="D1036" s="56" t="str">
        <f>Tabla15[[#This Row],[cedula]]&amp;Tabla15[[#This Row],[prog]]&amp;LEFT(Tabla15[[#This Row],[TIPO]],3)</f>
        <v>0011422265611FIJ</v>
      </c>
      <c r="E1036" s="56" t="str">
        <f>_xlfn.XLOOKUP(Tabla15[[#This Row],[cedula]],Tabla8[Numero Documento],Tabla8[Empleado])</f>
        <v>JOSE DIOLQUIS EVANGELISTA RAMIREZ</v>
      </c>
      <c r="F1036" s="56" t="str">
        <f>_xlfn.XLOOKUP(Tabla15[[#This Row],[cedula]],Tabla8[Numero Documento],Tabla8[Cargo])</f>
        <v>VIGILANTE</v>
      </c>
      <c r="G1036" s="56" t="str">
        <f>_xlfn.XLOOKUP(Tabla15[[#This Row],[cedula]],Tabla8[Numero Documento],Tabla8[Lugar de Funciones])</f>
        <v>DIRECCION NACIONAL DE PATRIMONIO MONUMENTAL</v>
      </c>
      <c r="H1036" s="107" t="s">
        <v>11</v>
      </c>
      <c r="I1036" s="78">
        <f>_xlfn.XLOOKUP(Tabla15[[#This Row],[cedula]],TCARRERA[CEDULA],TCARRERA[CATEGORIA DEL SERVIDOR],0)</f>
        <v>0</v>
      </c>
      <c r="J103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6" t="str">
        <f>IF(ISTEXT(Tabla15[[#This Row],[CARRERA]]),Tabla15[[#This Row],[CARRERA]],Tabla15[[#This Row],[STATUS_01]])</f>
        <v>ESTATUTO SIMPLIFICADO</v>
      </c>
      <c r="L1036" s="72">
        <v>16500</v>
      </c>
      <c r="M1036" s="75">
        <v>0</v>
      </c>
      <c r="N1036" s="72">
        <v>501.6</v>
      </c>
      <c r="O1036" s="72">
        <v>473.55</v>
      </c>
      <c r="P1036" s="33">
        <f>Tabla15[[#This Row],[sbruto]]-Tabla15[[#This Row],[ISR]]-Tabla15[[#This Row],[SFS]]-Tabla15[[#This Row],[AFP]]-Tabla15[[#This Row],[sneto]]</f>
        <v>7282.67</v>
      </c>
      <c r="Q1036" s="33">
        <v>8242.18</v>
      </c>
      <c r="R1036" s="56" t="str">
        <f>_xlfn.XLOOKUP(Tabla15[[#This Row],[cedula]],Tabla8[Numero Documento],Tabla8[Gen])</f>
        <v>M</v>
      </c>
      <c r="S1036" s="56" t="str">
        <f>_xlfn.XLOOKUP(Tabla15[[#This Row],[cedula]],Tabla8[Numero Documento],Tabla8[Lugar Funciones Codigo])</f>
        <v>01.83.03.03</v>
      </c>
      <c r="T1036">
        <v>419</v>
      </c>
    </row>
    <row r="1037" spans="1:20" hidden="1">
      <c r="A1037" s="56" t="s">
        <v>2522</v>
      </c>
      <c r="B1037" s="56" t="s">
        <v>2028</v>
      </c>
      <c r="C1037" s="56" t="s">
        <v>2555</v>
      </c>
      <c r="D1037" s="56" t="str">
        <f>Tabla15[[#This Row],[cedula]]&amp;Tabla15[[#This Row],[prog]]&amp;LEFT(Tabla15[[#This Row],[TIPO]],3)</f>
        <v>0470133952711FIJ</v>
      </c>
      <c r="E1037" s="56" t="str">
        <f>_xlfn.XLOOKUP(Tabla15[[#This Row],[cedula]],Tabla8[Numero Documento],Tabla8[Empleado])</f>
        <v>JOSE LUIS GRULLON BUENO</v>
      </c>
      <c r="F1037" s="56" t="str">
        <f>_xlfn.XLOOKUP(Tabla15[[#This Row],[cedula]],Tabla8[Numero Documento],Tabla8[Cargo])</f>
        <v>VIGILANTE</v>
      </c>
      <c r="G1037" s="56" t="str">
        <f>_xlfn.XLOOKUP(Tabla15[[#This Row],[cedula]],Tabla8[Numero Documento],Tabla8[Lugar de Funciones])</f>
        <v>DIRECCION NACIONAL DE PATRIMONIO MONUMENTAL</v>
      </c>
      <c r="H1037" s="107" t="s">
        <v>11</v>
      </c>
      <c r="I1037" s="78">
        <f>_xlfn.XLOOKUP(Tabla15[[#This Row],[cedula]],TCARRERA[CEDULA],TCARRERA[CATEGORIA DEL SERVIDOR],0)</f>
        <v>0</v>
      </c>
      <c r="J10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6" t="str">
        <f>IF(ISTEXT(Tabla15[[#This Row],[CARRERA]]),Tabla15[[#This Row],[CARRERA]],Tabla15[[#This Row],[STATUS_01]])</f>
        <v>ESTATUTO SIMPLIFICADO</v>
      </c>
      <c r="L1037" s="72">
        <v>16500</v>
      </c>
      <c r="M1037" s="76">
        <v>0</v>
      </c>
      <c r="N1037" s="72">
        <v>501.6</v>
      </c>
      <c r="O1037" s="72">
        <v>473.55</v>
      </c>
      <c r="P1037" s="33">
        <f>Tabla15[[#This Row],[sbruto]]-Tabla15[[#This Row],[ISR]]-Tabla15[[#This Row],[SFS]]-Tabla15[[#This Row],[AFP]]-Tabla15[[#This Row],[sneto]]</f>
        <v>25</v>
      </c>
      <c r="Q1037" s="33">
        <v>15499.85</v>
      </c>
      <c r="R1037" s="56" t="str">
        <f>_xlfn.XLOOKUP(Tabla15[[#This Row],[cedula]],Tabla8[Numero Documento],Tabla8[Gen])</f>
        <v>M</v>
      </c>
      <c r="S1037" s="56" t="str">
        <f>_xlfn.XLOOKUP(Tabla15[[#This Row],[cedula]],Tabla8[Numero Documento],Tabla8[Lugar Funciones Codigo])</f>
        <v>01.83.03.03</v>
      </c>
      <c r="T1037">
        <v>420</v>
      </c>
    </row>
    <row r="1038" spans="1:20" hidden="1">
      <c r="A1038" s="56" t="s">
        <v>2522</v>
      </c>
      <c r="B1038" s="56" t="s">
        <v>2029</v>
      </c>
      <c r="C1038" s="56" t="s">
        <v>2555</v>
      </c>
      <c r="D1038" s="56" t="str">
        <f>Tabla15[[#This Row],[cedula]]&amp;Tabla15[[#This Row],[prog]]&amp;LEFT(Tabla15[[#This Row],[TIPO]],3)</f>
        <v>0011946116811FIJ</v>
      </c>
      <c r="E1038" s="56" t="str">
        <f>_xlfn.XLOOKUP(Tabla15[[#This Row],[cedula]],Tabla8[Numero Documento],Tabla8[Empleado])</f>
        <v>JOSE MANUEL HERNANDEZ FRANCO</v>
      </c>
      <c r="F1038" s="56" t="str">
        <f>_xlfn.XLOOKUP(Tabla15[[#This Row],[cedula]],Tabla8[Numero Documento],Tabla8[Cargo])</f>
        <v>VIGILANTE</v>
      </c>
      <c r="G1038" s="56" t="str">
        <f>_xlfn.XLOOKUP(Tabla15[[#This Row],[cedula]],Tabla8[Numero Documento],Tabla8[Lugar de Funciones])</f>
        <v>DIRECCION NACIONAL DE PATRIMONIO MONUMENTAL</v>
      </c>
      <c r="H1038" s="107" t="s">
        <v>11</v>
      </c>
      <c r="I1038" s="78">
        <f>_xlfn.XLOOKUP(Tabla15[[#This Row],[cedula]],TCARRERA[CEDULA],TCARRERA[CATEGORIA DEL SERVIDOR],0)</f>
        <v>0</v>
      </c>
      <c r="J103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8" s="56" t="str">
        <f>IF(ISTEXT(Tabla15[[#This Row],[CARRERA]]),Tabla15[[#This Row],[CARRERA]],Tabla15[[#This Row],[STATUS_01]])</f>
        <v>ESTATUTO SIMPLIFICADO</v>
      </c>
      <c r="L1038" s="72">
        <v>16500</v>
      </c>
      <c r="M1038" s="76">
        <v>0</v>
      </c>
      <c r="N1038" s="72">
        <v>501.6</v>
      </c>
      <c r="O1038" s="72">
        <v>473.55</v>
      </c>
      <c r="P1038" s="33">
        <f>Tabla15[[#This Row],[sbruto]]-Tabla15[[#This Row],[ISR]]-Tabla15[[#This Row],[SFS]]-Tabla15[[#This Row],[AFP]]-Tabla15[[#This Row],[sneto]]</f>
        <v>5571</v>
      </c>
      <c r="Q1038" s="33">
        <v>9953.85</v>
      </c>
      <c r="R1038" s="56" t="str">
        <f>_xlfn.XLOOKUP(Tabla15[[#This Row],[cedula]],Tabla8[Numero Documento],Tabla8[Gen])</f>
        <v>M</v>
      </c>
      <c r="S1038" s="56" t="str">
        <f>_xlfn.XLOOKUP(Tabla15[[#This Row],[cedula]],Tabla8[Numero Documento],Tabla8[Lugar Funciones Codigo])</f>
        <v>01.83.03.03</v>
      </c>
      <c r="T1038">
        <v>421</v>
      </c>
    </row>
    <row r="1039" spans="1:20" hidden="1">
      <c r="A1039" s="56" t="s">
        <v>2522</v>
      </c>
      <c r="B1039" s="56" t="s">
        <v>2032</v>
      </c>
      <c r="C1039" s="56" t="s">
        <v>2555</v>
      </c>
      <c r="D1039" s="56" t="str">
        <f>Tabla15[[#This Row],[cedula]]&amp;Tabla15[[#This Row],[prog]]&amp;LEFT(Tabla15[[#This Row],[TIPO]],3)</f>
        <v>0470167048311FIJ</v>
      </c>
      <c r="E1039" s="56" t="str">
        <f>_xlfn.XLOOKUP(Tabla15[[#This Row],[cedula]],Tabla8[Numero Documento],Tabla8[Empleado])</f>
        <v>JUAN CARLOS MALDONADO COSTE</v>
      </c>
      <c r="F1039" s="56" t="str">
        <f>_xlfn.XLOOKUP(Tabla15[[#This Row],[cedula]],Tabla8[Numero Documento],Tabla8[Cargo])</f>
        <v>VIGILANTE</v>
      </c>
      <c r="G1039" s="56" t="str">
        <f>_xlfn.XLOOKUP(Tabla15[[#This Row],[cedula]],Tabla8[Numero Documento],Tabla8[Lugar de Funciones])</f>
        <v>DIRECCION NACIONAL DE PATRIMONIO MONUMENTAL</v>
      </c>
      <c r="H1039" s="107" t="s">
        <v>11</v>
      </c>
      <c r="I1039" s="78">
        <f>_xlfn.XLOOKUP(Tabla15[[#This Row],[cedula]],TCARRERA[CEDULA],TCARRERA[CATEGORIA DEL SERVIDOR],0)</f>
        <v>0</v>
      </c>
      <c r="J103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9" s="56" t="str">
        <f>IF(ISTEXT(Tabla15[[#This Row],[CARRERA]]),Tabla15[[#This Row],[CARRERA]],Tabla15[[#This Row],[STATUS_01]])</f>
        <v>ESTATUTO SIMPLIFICADO</v>
      </c>
      <c r="L1039" s="72">
        <v>16500</v>
      </c>
      <c r="M1039" s="76">
        <v>0</v>
      </c>
      <c r="N1039" s="75">
        <v>501.6</v>
      </c>
      <c r="O1039" s="75">
        <v>473.55</v>
      </c>
      <c r="P1039" s="33">
        <f>Tabla15[[#This Row],[sbruto]]-Tabla15[[#This Row],[ISR]]-Tabla15[[#This Row],[SFS]]-Tabla15[[#This Row],[AFP]]-Tabla15[[#This Row],[sneto]]</f>
        <v>25</v>
      </c>
      <c r="Q1039" s="33">
        <v>15499.85</v>
      </c>
      <c r="R1039" s="56" t="str">
        <f>_xlfn.XLOOKUP(Tabla15[[#This Row],[cedula]],Tabla8[Numero Documento],Tabla8[Gen])</f>
        <v>M</v>
      </c>
      <c r="S1039" s="56" t="str">
        <f>_xlfn.XLOOKUP(Tabla15[[#This Row],[cedula]],Tabla8[Numero Documento],Tabla8[Lugar Funciones Codigo])</f>
        <v>01.83.03.03</v>
      </c>
      <c r="T1039">
        <v>426</v>
      </c>
    </row>
    <row r="1040" spans="1:20" hidden="1">
      <c r="A1040" s="56" t="s">
        <v>2524</v>
      </c>
      <c r="B1040" s="56" t="s">
        <v>2045</v>
      </c>
      <c r="C1040" s="56" t="s">
        <v>2552</v>
      </c>
      <c r="D1040" s="56" t="str">
        <f>Tabla15[[#This Row],[cedula]]&amp;Tabla15[[#This Row],[prog]]&amp;LEFT(Tabla15[[#This Row],[TIPO]],3)</f>
        <v>0010294977301TRA</v>
      </c>
      <c r="E1040" s="56" t="str">
        <f>_xlfn.XLOOKUP(Tabla15[[#This Row],[cedula]],Tabla8[Numero Documento],Tabla8[Empleado])</f>
        <v>PEDRO ANTONIO VASQUEZ VASQUEZ</v>
      </c>
      <c r="F1040" s="56" t="str">
        <f>_xlfn.XLOOKUP(Tabla15[[#This Row],[cedula]],Tabla8[Numero Documento],Tabla8[Cargo])</f>
        <v>EBANISTA RESTAURADOR</v>
      </c>
      <c r="G1040" s="56" t="str">
        <f>_xlfn.XLOOKUP(Tabla15[[#This Row],[cedula]],Tabla8[Numero Documento],Tabla8[Lugar de Funciones])</f>
        <v>DIRECCION NACIONAL DE PATRIMONIO MONUMENTAL</v>
      </c>
      <c r="H1040" s="107" t="s">
        <v>2519</v>
      </c>
      <c r="I1040" s="78">
        <f>_xlfn.XLOOKUP(Tabla15[[#This Row],[cedula]],TCARRERA[CEDULA],TCARRERA[CATEGORIA DEL SERVIDOR],0)</f>
        <v>0</v>
      </c>
      <c r="J1040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40" s="56" t="str">
        <f>IF(ISTEXT(Tabla15[[#This Row],[CARRERA]]),Tabla15[[#This Row],[CARRERA]],Tabla15[[#This Row],[STATUS_01]])</f>
        <v>TRAMITE DE PENSION</v>
      </c>
      <c r="L1040" s="72">
        <v>16500</v>
      </c>
      <c r="M1040" s="75">
        <v>0</v>
      </c>
      <c r="N1040" s="72">
        <v>501.6</v>
      </c>
      <c r="O1040" s="72">
        <v>473.55</v>
      </c>
      <c r="P1040" s="33">
        <f>Tabla15[[#This Row],[sbruto]]-Tabla15[[#This Row],[ISR]]-Tabla15[[#This Row],[SFS]]-Tabla15[[#This Row],[AFP]]-Tabla15[[#This Row],[sneto]]</f>
        <v>616</v>
      </c>
      <c r="Q1040" s="33">
        <v>14908.85</v>
      </c>
      <c r="R1040" s="56" t="str">
        <f>_xlfn.XLOOKUP(Tabla15[[#This Row],[cedula]],Tabla8[Numero Documento],Tabla8[Gen])</f>
        <v>M</v>
      </c>
      <c r="S1040" s="56" t="str">
        <f>_xlfn.XLOOKUP(Tabla15[[#This Row],[cedula]],Tabla8[Numero Documento],Tabla8[Lugar Funciones Codigo])</f>
        <v>01.83.03.03</v>
      </c>
      <c r="T1040">
        <v>1082</v>
      </c>
    </row>
    <row r="1041" spans="1:20" hidden="1">
      <c r="A1041" s="56" t="s">
        <v>2522</v>
      </c>
      <c r="B1041" s="56" t="s">
        <v>2036</v>
      </c>
      <c r="C1041" s="56" t="s">
        <v>2555</v>
      </c>
      <c r="D1041" s="56" t="str">
        <f>Tabla15[[#This Row],[cedula]]&amp;Tabla15[[#This Row],[prog]]&amp;LEFT(Tabla15[[#This Row],[TIPO]],3)</f>
        <v>0010352889911FIJ</v>
      </c>
      <c r="E1041" s="56" t="str">
        <f>_xlfn.XLOOKUP(Tabla15[[#This Row],[cedula]],Tabla8[Numero Documento],Tabla8[Empleado])</f>
        <v>MANUELSITO MONTERO FLORIAM</v>
      </c>
      <c r="F1041" s="56" t="str">
        <f>_xlfn.XLOOKUP(Tabla15[[#This Row],[cedula]],Tabla8[Numero Documento],Tabla8[Cargo])</f>
        <v>VIGILANTE</v>
      </c>
      <c r="G1041" s="56" t="str">
        <f>_xlfn.XLOOKUP(Tabla15[[#This Row],[cedula]],Tabla8[Numero Documento],Tabla8[Lugar de Funciones])</f>
        <v>DIRECCION NACIONAL DE PATRIMONIO MONUMENTAL</v>
      </c>
      <c r="H1041" s="107" t="s">
        <v>11</v>
      </c>
      <c r="I1041" s="78">
        <f>_xlfn.XLOOKUP(Tabla15[[#This Row],[cedula]],TCARRERA[CEDULA],TCARRERA[CATEGORIA DEL SERVIDOR],0)</f>
        <v>0</v>
      </c>
      <c r="J10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1" s="56" t="str">
        <f>IF(ISTEXT(Tabla15[[#This Row],[CARRERA]]),Tabla15[[#This Row],[CARRERA]],Tabla15[[#This Row],[STATUS_01]])</f>
        <v>ESTATUTO SIMPLIFICADO</v>
      </c>
      <c r="L1041" s="72">
        <v>15000</v>
      </c>
      <c r="M1041" s="76">
        <v>0</v>
      </c>
      <c r="N1041" s="72">
        <v>456</v>
      </c>
      <c r="O1041" s="72">
        <v>430.5</v>
      </c>
      <c r="P1041" s="33">
        <f>Tabla15[[#This Row],[sbruto]]-Tabla15[[#This Row],[ISR]]-Tabla15[[#This Row],[SFS]]-Tabla15[[#This Row],[AFP]]-Tabla15[[#This Row],[sneto]]</f>
        <v>7580.66</v>
      </c>
      <c r="Q1041" s="33">
        <v>6532.84</v>
      </c>
      <c r="R1041" s="56" t="str">
        <f>_xlfn.XLOOKUP(Tabla15[[#This Row],[cedula]],Tabla8[Numero Documento],Tabla8[Gen])</f>
        <v>M</v>
      </c>
      <c r="S1041" s="56" t="str">
        <f>_xlfn.XLOOKUP(Tabla15[[#This Row],[cedula]],Tabla8[Numero Documento],Tabla8[Lugar Funciones Codigo])</f>
        <v>01.83.03.03</v>
      </c>
      <c r="T1041">
        <v>433</v>
      </c>
    </row>
    <row r="1042" spans="1:20" hidden="1">
      <c r="A1042" s="56" t="s">
        <v>2522</v>
      </c>
      <c r="B1042" s="56" t="s">
        <v>1268</v>
      </c>
      <c r="C1042" s="56" t="s">
        <v>2555</v>
      </c>
      <c r="D1042" s="56" t="str">
        <f>Tabla15[[#This Row],[cedula]]&amp;Tabla15[[#This Row],[prog]]&amp;LEFT(Tabla15[[#This Row],[TIPO]],3)</f>
        <v>0010992470411FIJ</v>
      </c>
      <c r="E1042" s="56" t="str">
        <f>_xlfn.XLOOKUP(Tabla15[[#This Row],[cedula]],Tabla8[Numero Documento],Tabla8[Empleado])</f>
        <v>PABLO DARIO CIPRIAN</v>
      </c>
      <c r="F1042" s="56" t="str">
        <f>_xlfn.XLOOKUP(Tabla15[[#This Row],[cedula]],Tabla8[Numero Documento],Tabla8[Cargo])</f>
        <v>VIGILANTE</v>
      </c>
      <c r="G1042" s="56" t="str">
        <f>_xlfn.XLOOKUP(Tabla15[[#This Row],[cedula]],Tabla8[Numero Documento],Tabla8[Lugar de Funciones])</f>
        <v>DIRECCION NACIONAL DE PATRIMONIO MONUMENTAL</v>
      </c>
      <c r="H1042" s="107" t="s">
        <v>11</v>
      </c>
      <c r="I1042" s="78" t="str">
        <f>_xlfn.XLOOKUP(Tabla15[[#This Row],[cedula]],TCARRERA[CEDULA],TCARRERA[CATEGORIA DEL SERVIDOR],0)</f>
        <v>CARRERA ADMINISTRATIVA</v>
      </c>
      <c r="J10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2" s="56" t="str">
        <f>IF(ISTEXT(Tabla15[[#This Row],[CARRERA]]),Tabla15[[#This Row],[CARRERA]],Tabla15[[#This Row],[STATUS_01]])</f>
        <v>CARRERA ADMINISTRATIVA</v>
      </c>
      <c r="L1042" s="72">
        <v>15000</v>
      </c>
      <c r="M1042" s="76">
        <v>0</v>
      </c>
      <c r="N1042" s="72">
        <v>456</v>
      </c>
      <c r="O1042" s="72">
        <v>430.5</v>
      </c>
      <c r="P1042" s="33">
        <f>Tabla15[[#This Row],[sbruto]]-Tabla15[[#This Row],[ISR]]-Tabla15[[#This Row],[SFS]]-Tabla15[[#This Row],[AFP]]-Tabla15[[#This Row],[sneto]]</f>
        <v>10246.209999999999</v>
      </c>
      <c r="Q1042" s="33">
        <v>3867.29</v>
      </c>
      <c r="R1042" s="56" t="str">
        <f>_xlfn.XLOOKUP(Tabla15[[#This Row],[cedula]],Tabla8[Numero Documento],Tabla8[Gen])</f>
        <v>M</v>
      </c>
      <c r="S1042" s="56" t="str">
        <f>_xlfn.XLOOKUP(Tabla15[[#This Row],[cedula]],Tabla8[Numero Documento],Tabla8[Lugar Funciones Codigo])</f>
        <v>01.83.03.03</v>
      </c>
      <c r="T1042">
        <v>450</v>
      </c>
    </row>
    <row r="1043" spans="1:20" hidden="1">
      <c r="A1043" s="56" t="s">
        <v>2522</v>
      </c>
      <c r="B1043" s="56" t="s">
        <v>2054</v>
      </c>
      <c r="C1043" s="56" t="s">
        <v>2555</v>
      </c>
      <c r="D1043" s="56" t="str">
        <f>Tabla15[[#This Row],[cedula]]&amp;Tabla15[[#This Row],[prog]]&amp;LEFT(Tabla15[[#This Row],[TIPO]],3)</f>
        <v>0370007995111FIJ</v>
      </c>
      <c r="E1043" s="56" t="str">
        <f>_xlfn.XLOOKUP(Tabla15[[#This Row],[cedula]],Tabla8[Numero Documento],Tabla8[Empleado])</f>
        <v>SANTIAGO DE JESUS PEÑA SOSA</v>
      </c>
      <c r="F1043" s="56" t="str">
        <f>_xlfn.XLOOKUP(Tabla15[[#This Row],[cedula]],Tabla8[Numero Documento],Tabla8[Cargo])</f>
        <v>ASIST. DE ARQUEOLOGIA</v>
      </c>
      <c r="G1043" s="56" t="str">
        <f>_xlfn.XLOOKUP(Tabla15[[#This Row],[cedula]],Tabla8[Numero Documento],Tabla8[Lugar de Funciones])</f>
        <v>DIRECCION NACIONAL DE PATRIMONIO MONUMENTAL</v>
      </c>
      <c r="H1043" s="107" t="s">
        <v>11</v>
      </c>
      <c r="I1043" s="78">
        <f>_xlfn.XLOOKUP(Tabla15[[#This Row],[cedula]],TCARRERA[CEDULA],TCARRERA[CATEGORIA DEL SERVIDOR],0)</f>
        <v>0</v>
      </c>
      <c r="J10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3" s="56" t="str">
        <f>IF(ISTEXT(Tabla15[[#This Row],[CARRERA]]),Tabla15[[#This Row],[CARRERA]],Tabla15[[#This Row],[STATUS_01]])</f>
        <v>FIJO</v>
      </c>
      <c r="L1043" s="72">
        <v>12650</v>
      </c>
      <c r="M1043" s="75">
        <v>0</v>
      </c>
      <c r="N1043" s="75">
        <v>384.56</v>
      </c>
      <c r="O1043" s="75">
        <v>363.06</v>
      </c>
      <c r="P1043" s="33">
        <f>Tabla15[[#This Row],[sbruto]]-Tabla15[[#This Row],[ISR]]-Tabla15[[#This Row],[SFS]]-Tabla15[[#This Row],[AFP]]-Tabla15[[#This Row],[sneto]]</f>
        <v>571.00000000000182</v>
      </c>
      <c r="Q1043" s="33">
        <v>11331.38</v>
      </c>
      <c r="R1043" s="56" t="str">
        <f>_xlfn.XLOOKUP(Tabla15[[#This Row],[cedula]],Tabla8[Numero Documento],Tabla8[Gen])</f>
        <v>M</v>
      </c>
      <c r="S1043" s="56" t="str">
        <f>_xlfn.XLOOKUP(Tabla15[[#This Row],[cedula]],Tabla8[Numero Documento],Tabla8[Lugar Funciones Codigo])</f>
        <v>01.83.03.03</v>
      </c>
      <c r="T1043">
        <v>467</v>
      </c>
    </row>
    <row r="1044" spans="1:20" hidden="1">
      <c r="A1044" s="56" t="s">
        <v>2522</v>
      </c>
      <c r="B1044" s="56" t="s">
        <v>2004</v>
      </c>
      <c r="C1044" s="56" t="s">
        <v>2555</v>
      </c>
      <c r="D1044" s="56" t="str">
        <f>Tabla15[[#This Row],[cedula]]&amp;Tabla15[[#This Row],[prog]]&amp;LEFT(Tabla15[[#This Row],[TIPO]],3)</f>
        <v>0020045549111FIJ</v>
      </c>
      <c r="E1044" s="56" t="str">
        <f>_xlfn.XLOOKUP(Tabla15[[#This Row],[cedula]],Tabla8[Numero Documento],Tabla8[Empleado])</f>
        <v>AGUSTIN GERMAN ARIAS</v>
      </c>
      <c r="F1044" s="56" t="str">
        <f>_xlfn.XLOOKUP(Tabla15[[#This Row],[cedula]],Tabla8[Numero Documento],Tabla8[Cargo])</f>
        <v>VIGILANTE</v>
      </c>
      <c r="G1044" s="56" t="str">
        <f>_xlfn.XLOOKUP(Tabla15[[#This Row],[cedula]],Tabla8[Numero Documento],Tabla8[Lugar de Funciones])</f>
        <v>DIRECCION NACIONAL DE PATRIMONIO MONUMENTAL</v>
      </c>
      <c r="H1044" s="107" t="s">
        <v>11</v>
      </c>
      <c r="I1044" s="78">
        <f>_xlfn.XLOOKUP(Tabla15[[#This Row],[cedula]],TCARRERA[CEDULA],TCARRERA[CATEGORIA DEL SERVIDOR],0)</f>
        <v>0</v>
      </c>
      <c r="J10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4" s="56" t="str">
        <f>IF(ISTEXT(Tabla15[[#This Row],[CARRERA]]),Tabla15[[#This Row],[CARRERA]],Tabla15[[#This Row],[STATUS_01]])</f>
        <v>ESTATUTO SIMPLIFICADO</v>
      </c>
      <c r="L1044" s="72">
        <v>11000</v>
      </c>
      <c r="M1044" s="76">
        <v>0</v>
      </c>
      <c r="N1044" s="72">
        <v>334.4</v>
      </c>
      <c r="O1044" s="72">
        <v>315.7</v>
      </c>
      <c r="P1044" s="33">
        <f>Tabla15[[#This Row],[sbruto]]-Tabla15[[#This Row],[ISR]]-Tabla15[[#This Row],[SFS]]-Tabla15[[#This Row],[AFP]]-Tabla15[[#This Row],[sneto]]</f>
        <v>25</v>
      </c>
      <c r="Q1044" s="33">
        <v>10324.9</v>
      </c>
      <c r="R1044" s="56" t="str">
        <f>_xlfn.XLOOKUP(Tabla15[[#This Row],[cedula]],Tabla8[Numero Documento],Tabla8[Gen])</f>
        <v>M</v>
      </c>
      <c r="S1044" s="56" t="str">
        <f>_xlfn.XLOOKUP(Tabla15[[#This Row],[cedula]],Tabla8[Numero Documento],Tabla8[Lugar Funciones Codigo])</f>
        <v>01.83.03.03</v>
      </c>
      <c r="T1044">
        <v>381</v>
      </c>
    </row>
    <row r="1045" spans="1:20" hidden="1">
      <c r="A1045" s="56" t="s">
        <v>2524</v>
      </c>
      <c r="B1045" s="56" t="s">
        <v>1187</v>
      </c>
      <c r="C1045" s="56" t="s">
        <v>2552</v>
      </c>
      <c r="D1045" s="56" t="str">
        <f>Tabla15[[#This Row],[cedula]]&amp;Tabla15[[#This Row],[prog]]&amp;LEFT(Tabla15[[#This Row],[TIPO]],3)</f>
        <v>0010253707301TRA</v>
      </c>
      <c r="E1045" s="56" t="str">
        <f>_xlfn.XLOOKUP(Tabla15[[#This Row],[cedula]],Tabla8[Numero Documento],Tabla8[Empleado])</f>
        <v>ANDRES LAUREANO JAVIER PAULINO</v>
      </c>
      <c r="F1045" s="56" t="str">
        <f>_xlfn.XLOOKUP(Tabla15[[#This Row],[cedula]],Tabla8[Numero Documento],Tabla8[Cargo])</f>
        <v>VIGILANTE</v>
      </c>
      <c r="G1045" s="56" t="str">
        <f>_xlfn.XLOOKUP(Tabla15[[#This Row],[cedula]],Tabla8[Numero Documento],Tabla8[Lugar de Funciones])</f>
        <v>DIRECCION NACIONAL DE PATRIMONIO MONUMENTAL</v>
      </c>
      <c r="H1045" s="107" t="s">
        <v>2519</v>
      </c>
      <c r="I1045" s="78" t="str">
        <f>_xlfn.XLOOKUP(Tabla15[[#This Row],[cedula]],TCARRERA[CEDULA],TCARRERA[CATEGORIA DEL SERVIDOR],0)</f>
        <v>CARRERA ADMINISTRATIVA</v>
      </c>
      <c r="J10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6" t="str">
        <f>IF(ISTEXT(Tabla15[[#This Row],[CARRERA]]),Tabla15[[#This Row],[CARRERA]],Tabla15[[#This Row],[STATUS_01]])</f>
        <v>CARRERA ADMINISTRATIVA</v>
      </c>
      <c r="L1045" s="72">
        <v>11000</v>
      </c>
      <c r="M1045" s="73">
        <v>0</v>
      </c>
      <c r="N1045" s="72">
        <v>334.4</v>
      </c>
      <c r="O1045" s="72">
        <v>315.7</v>
      </c>
      <c r="P1045" s="33">
        <f>Tabla15[[#This Row],[sbruto]]-Tabla15[[#This Row],[ISR]]-Tabla15[[#This Row],[SFS]]-Tabla15[[#This Row],[AFP]]-Tabla15[[#This Row],[sneto]]</f>
        <v>375</v>
      </c>
      <c r="Q1045" s="33">
        <v>9974.9</v>
      </c>
      <c r="R1045" s="56" t="str">
        <f>_xlfn.XLOOKUP(Tabla15[[#This Row],[cedula]],Tabla8[Numero Documento],Tabla8[Gen])</f>
        <v>M</v>
      </c>
      <c r="S1045" s="56" t="str">
        <f>_xlfn.XLOOKUP(Tabla15[[#This Row],[cedula]],Tabla8[Numero Documento],Tabla8[Lugar Funciones Codigo])</f>
        <v>01.83.03.03</v>
      </c>
      <c r="T1045">
        <v>1063</v>
      </c>
    </row>
    <row r="1046" spans="1:20" hidden="1">
      <c r="A1046" s="56" t="s">
        <v>2522</v>
      </c>
      <c r="B1046" s="56" t="s">
        <v>1195</v>
      </c>
      <c r="C1046" s="56" t="s">
        <v>2555</v>
      </c>
      <c r="D1046" s="56" t="str">
        <f>Tabla15[[#This Row],[cedula]]&amp;Tabla15[[#This Row],[prog]]&amp;LEFT(Tabla15[[#This Row],[TIPO]],3)</f>
        <v>0011681749511FIJ</v>
      </c>
      <c r="E1046" s="56" t="str">
        <f>_xlfn.XLOOKUP(Tabla15[[#This Row],[cedula]],Tabla8[Numero Documento],Tabla8[Empleado])</f>
        <v>CARLOS MANUEL ESTEVEZ ADAMES</v>
      </c>
      <c r="F1046" s="56" t="str">
        <f>_xlfn.XLOOKUP(Tabla15[[#This Row],[cedula]],Tabla8[Numero Documento],Tabla8[Cargo])</f>
        <v>PEON DE CAMION</v>
      </c>
      <c r="G1046" s="56" t="str">
        <f>_xlfn.XLOOKUP(Tabla15[[#This Row],[cedula]],Tabla8[Numero Documento],Tabla8[Lugar de Funciones])</f>
        <v>DIRECCION NACIONAL DE PATRIMONIO MONUMENTAL</v>
      </c>
      <c r="H1046" s="107" t="s">
        <v>11</v>
      </c>
      <c r="I1046" s="78" t="str">
        <f>_xlfn.XLOOKUP(Tabla15[[#This Row],[cedula]],TCARRERA[CEDULA],TCARRERA[CATEGORIA DEL SERVIDOR],0)</f>
        <v>CARRERA ADMINISTRATIVA</v>
      </c>
      <c r="J10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6" t="str">
        <f>IF(ISTEXT(Tabla15[[#This Row],[CARRERA]]),Tabla15[[#This Row],[CARRERA]],Tabla15[[#This Row],[STATUS_01]])</f>
        <v>CARRERA ADMINISTRATIVA</v>
      </c>
      <c r="L1046" s="72">
        <v>11000</v>
      </c>
      <c r="M1046" s="76">
        <v>0</v>
      </c>
      <c r="N1046" s="72">
        <v>334.4</v>
      </c>
      <c r="O1046" s="72">
        <v>315.7</v>
      </c>
      <c r="P1046" s="33">
        <f>Tabla15[[#This Row],[sbruto]]-Tabla15[[#This Row],[ISR]]-Tabla15[[#This Row],[SFS]]-Tabla15[[#This Row],[AFP]]-Tabla15[[#This Row],[sneto]]</f>
        <v>8216.74</v>
      </c>
      <c r="Q1046" s="33">
        <v>2133.16</v>
      </c>
      <c r="R1046" s="56" t="str">
        <f>_xlfn.XLOOKUP(Tabla15[[#This Row],[cedula]],Tabla8[Numero Documento],Tabla8[Gen])</f>
        <v>M</v>
      </c>
      <c r="S1046" s="56" t="str">
        <f>_xlfn.XLOOKUP(Tabla15[[#This Row],[cedula]],Tabla8[Numero Documento],Tabla8[Lugar Funciones Codigo])</f>
        <v>01.83.03.03</v>
      </c>
      <c r="T1046">
        <v>389</v>
      </c>
    </row>
    <row r="1047" spans="1:20" hidden="1">
      <c r="A1047" s="56" t="s">
        <v>2522</v>
      </c>
      <c r="B1047" s="56" t="s">
        <v>1202</v>
      </c>
      <c r="C1047" s="56" t="s">
        <v>2555</v>
      </c>
      <c r="D1047" s="56" t="str">
        <f>Tabla15[[#This Row],[cedula]]&amp;Tabla15[[#This Row],[prog]]&amp;LEFT(Tabla15[[#This Row],[TIPO]],3)</f>
        <v>0011524115011FIJ</v>
      </c>
      <c r="E1047" s="56" t="str">
        <f>_xlfn.XLOOKUP(Tabla15[[#This Row],[cedula]],Tabla8[Numero Documento],Tabla8[Empleado])</f>
        <v>DAVID BAZIL SANCHEZ</v>
      </c>
      <c r="F1047" s="56" t="str">
        <f>_xlfn.XLOOKUP(Tabla15[[#This Row],[cedula]],Tabla8[Numero Documento],Tabla8[Cargo])</f>
        <v>AYUDANTE DE MANTENIMIENTO</v>
      </c>
      <c r="G1047" s="56" t="str">
        <f>_xlfn.XLOOKUP(Tabla15[[#This Row],[cedula]],Tabla8[Numero Documento],Tabla8[Lugar de Funciones])</f>
        <v>DIRECCION NACIONAL DE PATRIMONIO MONUMENTAL</v>
      </c>
      <c r="H1047" s="107" t="s">
        <v>11</v>
      </c>
      <c r="I1047" s="78" t="str">
        <f>_xlfn.XLOOKUP(Tabla15[[#This Row],[cedula]],TCARRERA[CEDULA],TCARRERA[CATEGORIA DEL SERVIDOR],0)</f>
        <v>CARRERA ADMINISTRATIVA</v>
      </c>
      <c r="J104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7" s="56" t="str">
        <f>IF(ISTEXT(Tabla15[[#This Row],[CARRERA]]),Tabla15[[#This Row],[CARRERA]],Tabla15[[#This Row],[STATUS_01]])</f>
        <v>CARRERA ADMINISTRATIVA</v>
      </c>
      <c r="L1047" s="72">
        <v>11000</v>
      </c>
      <c r="M1047" s="76">
        <v>0</v>
      </c>
      <c r="N1047" s="72">
        <v>334.4</v>
      </c>
      <c r="O1047" s="72">
        <v>315.7</v>
      </c>
      <c r="P1047" s="33">
        <f>Tabla15[[#This Row],[sbruto]]-Tabla15[[#This Row],[ISR]]-Tabla15[[#This Row],[SFS]]-Tabla15[[#This Row],[AFP]]-Tabla15[[#This Row],[sneto]]</f>
        <v>8474.09</v>
      </c>
      <c r="Q1047" s="33">
        <v>1875.81</v>
      </c>
      <c r="R1047" s="56" t="str">
        <f>_xlfn.XLOOKUP(Tabla15[[#This Row],[cedula]],Tabla8[Numero Documento],Tabla8[Gen])</f>
        <v>M</v>
      </c>
      <c r="S1047" s="56" t="str">
        <f>_xlfn.XLOOKUP(Tabla15[[#This Row],[cedula]],Tabla8[Numero Documento],Tabla8[Lugar Funciones Codigo])</f>
        <v>01.83.03.03</v>
      </c>
      <c r="T1047">
        <v>394</v>
      </c>
    </row>
    <row r="1048" spans="1:20" hidden="1">
      <c r="A1048" s="56" t="s">
        <v>2522</v>
      </c>
      <c r="B1048" s="56" t="s">
        <v>2018</v>
      </c>
      <c r="C1048" s="56" t="s">
        <v>2555</v>
      </c>
      <c r="D1048" s="56" t="str">
        <f>Tabla15[[#This Row],[cedula]]&amp;Tabla15[[#This Row],[prog]]&amp;LEFT(Tabla15[[#This Row],[TIPO]],3)</f>
        <v>0010404300511FIJ</v>
      </c>
      <c r="E1048" s="56" t="str">
        <f>_xlfn.XLOOKUP(Tabla15[[#This Row],[cedula]],Tabla8[Numero Documento],Tabla8[Empleado])</f>
        <v>FREDDY RAMIREZ PEREZ</v>
      </c>
      <c r="F1048" s="56" t="str">
        <f>_xlfn.XLOOKUP(Tabla15[[#This Row],[cedula]],Tabla8[Numero Documento],Tabla8[Cargo])</f>
        <v>AUXILIAR MANTENIMIENTO</v>
      </c>
      <c r="G1048" s="56" t="str">
        <f>_xlfn.XLOOKUP(Tabla15[[#This Row],[cedula]],Tabla8[Numero Documento],Tabla8[Lugar de Funciones])</f>
        <v>DIRECCION NACIONAL DE PATRIMONIO MONUMENTAL</v>
      </c>
      <c r="H1048" s="107" t="s">
        <v>11</v>
      </c>
      <c r="I1048" s="78">
        <f>_xlfn.XLOOKUP(Tabla15[[#This Row],[cedula]],TCARRERA[CEDULA],TCARRERA[CATEGORIA DEL SERVIDOR],0)</f>
        <v>0</v>
      </c>
      <c r="J104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8" s="56" t="str">
        <f>IF(ISTEXT(Tabla15[[#This Row],[CARRERA]]),Tabla15[[#This Row],[CARRERA]],Tabla15[[#This Row],[STATUS_01]])</f>
        <v>ESTATUTO SIMPLIFICADO</v>
      </c>
      <c r="L1048" s="72">
        <v>11000</v>
      </c>
      <c r="M1048" s="73">
        <v>0</v>
      </c>
      <c r="N1048" s="72">
        <v>334.4</v>
      </c>
      <c r="O1048" s="72">
        <v>315.7</v>
      </c>
      <c r="P1048" s="33">
        <f>Tabla15[[#This Row],[sbruto]]-Tabla15[[#This Row],[ISR]]-Tabla15[[#This Row],[SFS]]-Tabla15[[#This Row],[AFP]]-Tabla15[[#This Row],[sneto]]</f>
        <v>8094.76</v>
      </c>
      <c r="Q1048" s="33">
        <v>2255.14</v>
      </c>
      <c r="R1048" s="56" t="str">
        <f>_xlfn.XLOOKUP(Tabla15[[#This Row],[cedula]],Tabla8[Numero Documento],Tabla8[Gen])</f>
        <v>M</v>
      </c>
      <c r="S1048" s="56" t="str">
        <f>_xlfn.XLOOKUP(Tabla15[[#This Row],[cedula]],Tabla8[Numero Documento],Tabla8[Lugar Funciones Codigo])</f>
        <v>01.83.03.03</v>
      </c>
      <c r="T1048">
        <v>408</v>
      </c>
    </row>
    <row r="1049" spans="1:20" hidden="1">
      <c r="A1049" s="56" t="s">
        <v>2522</v>
      </c>
      <c r="B1049" s="56" t="s">
        <v>2019</v>
      </c>
      <c r="C1049" s="56" t="s">
        <v>2555</v>
      </c>
      <c r="D1049" s="56" t="str">
        <f>Tabla15[[#This Row],[cedula]]&amp;Tabla15[[#This Row],[prog]]&amp;LEFT(Tabla15[[#This Row],[TIPO]],3)</f>
        <v>0011150863611FIJ</v>
      </c>
      <c r="E1049" s="56" t="str">
        <f>_xlfn.XLOOKUP(Tabla15[[#This Row],[cedula]],Tabla8[Numero Documento],Tabla8[Empleado])</f>
        <v>GAMALIER SANTANA</v>
      </c>
      <c r="F1049" s="56" t="str">
        <f>_xlfn.XLOOKUP(Tabla15[[#This Row],[cedula]],Tabla8[Numero Documento],Tabla8[Cargo])</f>
        <v>AYUDANTE DE MANTENIMIENTO</v>
      </c>
      <c r="G1049" s="56" t="str">
        <f>_xlfn.XLOOKUP(Tabla15[[#This Row],[cedula]],Tabla8[Numero Documento],Tabla8[Lugar de Funciones])</f>
        <v>DIRECCION NACIONAL DE PATRIMONIO MONUMENTAL</v>
      </c>
      <c r="H1049" s="107" t="s">
        <v>11</v>
      </c>
      <c r="I1049" s="78">
        <f>_xlfn.XLOOKUP(Tabla15[[#This Row],[cedula]],TCARRERA[CEDULA],TCARRERA[CATEGORIA DEL SERVIDOR],0)</f>
        <v>0</v>
      </c>
      <c r="J10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9" s="56" t="str">
        <f>IF(ISTEXT(Tabla15[[#This Row],[CARRERA]]),Tabla15[[#This Row],[CARRERA]],Tabla15[[#This Row],[STATUS_01]])</f>
        <v>ESTATUTO SIMPLIFICADO</v>
      </c>
      <c r="L1049" s="72">
        <v>11000</v>
      </c>
      <c r="M1049" s="76">
        <v>0</v>
      </c>
      <c r="N1049" s="75">
        <v>334.4</v>
      </c>
      <c r="O1049" s="75">
        <v>315.7</v>
      </c>
      <c r="P1049" s="33">
        <f>Tabla15[[#This Row],[sbruto]]-Tabla15[[#This Row],[ISR]]-Tabla15[[#This Row],[SFS]]-Tabla15[[#This Row],[AFP]]-Tabla15[[#This Row],[sneto]]</f>
        <v>8209.25</v>
      </c>
      <c r="Q1049" s="33">
        <v>2140.65</v>
      </c>
      <c r="R1049" s="56" t="str">
        <f>_xlfn.XLOOKUP(Tabla15[[#This Row],[cedula]],Tabla8[Numero Documento],Tabla8[Gen])</f>
        <v>M</v>
      </c>
      <c r="S1049" s="56" t="str">
        <f>_xlfn.XLOOKUP(Tabla15[[#This Row],[cedula]],Tabla8[Numero Documento],Tabla8[Lugar Funciones Codigo])</f>
        <v>01.83.03.03</v>
      </c>
      <c r="T1049">
        <v>409</v>
      </c>
    </row>
    <row r="1050" spans="1:20" hidden="1">
      <c r="A1050" s="56" t="s">
        <v>2522</v>
      </c>
      <c r="B1050" s="56" t="s">
        <v>2022</v>
      </c>
      <c r="C1050" s="56" t="s">
        <v>2555</v>
      </c>
      <c r="D1050" s="56" t="str">
        <f>Tabla15[[#This Row],[cedula]]&amp;Tabla15[[#This Row],[prog]]&amp;LEFT(Tabla15[[#This Row],[TIPO]],3)</f>
        <v>0011892348111FIJ</v>
      </c>
      <c r="E1050" s="56" t="str">
        <f>_xlfn.XLOOKUP(Tabla15[[#This Row],[cedula]],Tabla8[Numero Documento],Tabla8[Empleado])</f>
        <v>GREGORY PAUL PEREZ MONTERO</v>
      </c>
      <c r="F1050" s="56" t="str">
        <f>_xlfn.XLOOKUP(Tabla15[[#This Row],[cedula]],Tabla8[Numero Documento],Tabla8[Cargo])</f>
        <v>AUXILIAR MANTENIMIENTO</v>
      </c>
      <c r="G1050" s="56" t="str">
        <f>_xlfn.XLOOKUP(Tabla15[[#This Row],[cedula]],Tabla8[Numero Documento],Tabla8[Lugar de Funciones])</f>
        <v>DIRECCION NACIONAL DE PATRIMONIO MONUMENTAL</v>
      </c>
      <c r="H1050" s="107" t="s">
        <v>11</v>
      </c>
      <c r="I1050" s="78">
        <f>_xlfn.XLOOKUP(Tabla15[[#This Row],[cedula]],TCARRERA[CEDULA],TCARRERA[CATEGORIA DEL SERVIDOR],0)</f>
        <v>0</v>
      </c>
      <c r="J10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0" s="56" t="str">
        <f>IF(ISTEXT(Tabla15[[#This Row],[CARRERA]]),Tabla15[[#This Row],[CARRERA]],Tabla15[[#This Row],[STATUS_01]])</f>
        <v>ESTATUTO SIMPLIFICADO</v>
      </c>
      <c r="L1050" s="72">
        <v>11000</v>
      </c>
      <c r="M1050" s="75">
        <v>0</v>
      </c>
      <c r="N1050" s="72">
        <v>334.4</v>
      </c>
      <c r="O1050" s="72">
        <v>315.7</v>
      </c>
      <c r="P1050" s="33">
        <f>Tabla15[[#This Row],[sbruto]]-Tabla15[[#This Row],[ISR]]-Tabla15[[#This Row],[SFS]]-Tabla15[[#This Row],[AFP]]-Tabla15[[#This Row],[sneto]]</f>
        <v>8284.92</v>
      </c>
      <c r="Q1050" s="33">
        <v>2064.98</v>
      </c>
      <c r="R1050" s="56" t="str">
        <f>_xlfn.XLOOKUP(Tabla15[[#This Row],[cedula]],Tabla8[Numero Documento],Tabla8[Gen])</f>
        <v>M</v>
      </c>
      <c r="S1050" s="56" t="str">
        <f>_xlfn.XLOOKUP(Tabla15[[#This Row],[cedula]],Tabla8[Numero Documento],Tabla8[Lugar Funciones Codigo])</f>
        <v>01.83.03.03</v>
      </c>
      <c r="T1050">
        <v>413</v>
      </c>
    </row>
    <row r="1051" spans="1:20" hidden="1">
      <c r="A1051" s="56" t="s">
        <v>2522</v>
      </c>
      <c r="B1051" s="56" t="s">
        <v>2023</v>
      </c>
      <c r="C1051" s="56" t="s">
        <v>2555</v>
      </c>
      <c r="D1051" s="56" t="str">
        <f>Tabla15[[#This Row],[cedula]]&amp;Tabla15[[#This Row],[prog]]&amp;LEFT(Tabla15[[#This Row],[TIPO]],3)</f>
        <v>0011795107911FIJ</v>
      </c>
      <c r="E1051" s="56" t="str">
        <f>_xlfn.XLOOKUP(Tabla15[[#This Row],[cedula]],Tabla8[Numero Documento],Tabla8[Empleado])</f>
        <v>JESUS HERIBERTO ORTEGA NUÑEZ</v>
      </c>
      <c r="F1051" s="56" t="str">
        <f>_xlfn.XLOOKUP(Tabla15[[#This Row],[cedula]],Tabla8[Numero Documento],Tabla8[Cargo])</f>
        <v>VIGILANTE</v>
      </c>
      <c r="G1051" s="56" t="str">
        <f>_xlfn.XLOOKUP(Tabla15[[#This Row],[cedula]],Tabla8[Numero Documento],Tabla8[Lugar de Funciones])</f>
        <v>DIRECCION NACIONAL DE PATRIMONIO MONUMENTAL</v>
      </c>
      <c r="H1051" s="107" t="s">
        <v>11</v>
      </c>
      <c r="I1051" s="78">
        <f>_xlfn.XLOOKUP(Tabla15[[#This Row],[cedula]],TCARRERA[CEDULA],TCARRERA[CATEGORIA DEL SERVIDOR],0)</f>
        <v>0</v>
      </c>
      <c r="J105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6" t="str">
        <f>IF(ISTEXT(Tabla15[[#This Row],[CARRERA]]),Tabla15[[#This Row],[CARRERA]],Tabla15[[#This Row],[STATUS_01]])</f>
        <v>ESTATUTO SIMPLIFICADO</v>
      </c>
      <c r="L1051" s="72">
        <v>11000</v>
      </c>
      <c r="M1051" s="73">
        <v>0</v>
      </c>
      <c r="N1051" s="72">
        <v>334.4</v>
      </c>
      <c r="O1051" s="72">
        <v>315.7</v>
      </c>
      <c r="P1051" s="33">
        <f>Tabla15[[#This Row],[sbruto]]-Tabla15[[#This Row],[ISR]]-Tabla15[[#This Row],[SFS]]-Tabla15[[#This Row],[AFP]]-Tabla15[[#This Row],[sneto]]</f>
        <v>8257.5399999999991</v>
      </c>
      <c r="Q1051" s="33">
        <v>2092.36</v>
      </c>
      <c r="R1051" s="56" t="str">
        <f>_xlfn.XLOOKUP(Tabla15[[#This Row],[cedula]],Tabla8[Numero Documento],Tabla8[Gen])</f>
        <v>M</v>
      </c>
      <c r="S1051" s="56" t="str">
        <f>_xlfn.XLOOKUP(Tabla15[[#This Row],[cedula]],Tabla8[Numero Documento],Tabla8[Lugar Funciones Codigo])</f>
        <v>01.83.03.03</v>
      </c>
      <c r="T1051">
        <v>415</v>
      </c>
    </row>
    <row r="1052" spans="1:20" hidden="1">
      <c r="A1052" s="56" t="s">
        <v>2522</v>
      </c>
      <c r="B1052" s="56" t="s">
        <v>2030</v>
      </c>
      <c r="C1052" s="56" t="s">
        <v>2555</v>
      </c>
      <c r="D1052" s="56" t="str">
        <f>Tabla15[[#This Row],[cedula]]&amp;Tabla15[[#This Row],[prog]]&amp;LEFT(Tabla15[[#This Row],[TIPO]],3)</f>
        <v>0490007281211FIJ</v>
      </c>
      <c r="E1052" s="56" t="str">
        <f>_xlfn.XLOOKUP(Tabla15[[#This Row],[cedula]],Tabla8[Numero Documento],Tabla8[Empleado])</f>
        <v>JOSE MANUEL VALDEZ</v>
      </c>
      <c r="F1052" s="56" t="str">
        <f>_xlfn.XLOOKUP(Tabla15[[#This Row],[cedula]],Tabla8[Numero Documento],Tabla8[Cargo])</f>
        <v>VIGILANTE</v>
      </c>
      <c r="G1052" s="56" t="str">
        <f>_xlfn.XLOOKUP(Tabla15[[#This Row],[cedula]],Tabla8[Numero Documento],Tabla8[Lugar de Funciones])</f>
        <v>DIRECCION NACIONAL DE PATRIMONIO MONUMENTAL</v>
      </c>
      <c r="H1052" s="107" t="s">
        <v>11</v>
      </c>
      <c r="I1052" s="78">
        <f>_xlfn.XLOOKUP(Tabla15[[#This Row],[cedula]],TCARRERA[CEDULA],TCARRERA[CATEGORIA DEL SERVIDOR],0)</f>
        <v>0</v>
      </c>
      <c r="J10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2" s="56" t="str">
        <f>IF(ISTEXT(Tabla15[[#This Row],[CARRERA]]),Tabla15[[#This Row],[CARRERA]],Tabla15[[#This Row],[STATUS_01]])</f>
        <v>ESTATUTO SIMPLIFICADO</v>
      </c>
      <c r="L1052" s="72">
        <v>11000</v>
      </c>
      <c r="M1052" s="74">
        <v>0</v>
      </c>
      <c r="N1052" s="72">
        <v>334.4</v>
      </c>
      <c r="O1052" s="72">
        <v>315.7</v>
      </c>
      <c r="P1052" s="33">
        <f>Tabla15[[#This Row],[sbruto]]-Tabla15[[#This Row],[ISR]]-Tabla15[[#This Row],[SFS]]-Tabla15[[#This Row],[AFP]]-Tabla15[[#This Row],[sneto]]</f>
        <v>25</v>
      </c>
      <c r="Q1052" s="33">
        <v>10324.9</v>
      </c>
      <c r="R1052" s="56" t="str">
        <f>_xlfn.XLOOKUP(Tabla15[[#This Row],[cedula]],Tabla8[Numero Documento],Tabla8[Gen])</f>
        <v>M</v>
      </c>
      <c r="S1052" s="56" t="str">
        <f>_xlfn.XLOOKUP(Tabla15[[#This Row],[cedula]],Tabla8[Numero Documento],Tabla8[Lugar Funciones Codigo])</f>
        <v>01.83.03.03</v>
      </c>
      <c r="T1052">
        <v>422</v>
      </c>
    </row>
    <row r="1053" spans="1:20" hidden="1">
      <c r="A1053" s="56" t="s">
        <v>2522</v>
      </c>
      <c r="B1053" s="56" t="s">
        <v>2031</v>
      </c>
      <c r="C1053" s="56" t="s">
        <v>2555</v>
      </c>
      <c r="D1053" s="56" t="str">
        <f>Tabla15[[#This Row],[cedula]]&amp;Tabla15[[#This Row],[prog]]&amp;LEFT(Tabla15[[#This Row],[TIPO]],3)</f>
        <v>0730004967811FIJ</v>
      </c>
      <c r="E1053" s="56" t="str">
        <f>_xlfn.XLOOKUP(Tabla15[[#This Row],[cedula]],Tabla8[Numero Documento],Tabla8[Empleado])</f>
        <v>JUAN CARLOS LORA</v>
      </c>
      <c r="F1053" s="56" t="str">
        <f>_xlfn.XLOOKUP(Tabla15[[#This Row],[cedula]],Tabla8[Numero Documento],Tabla8[Cargo])</f>
        <v>VIGILANTE</v>
      </c>
      <c r="G1053" s="56" t="str">
        <f>_xlfn.XLOOKUP(Tabla15[[#This Row],[cedula]],Tabla8[Numero Documento],Tabla8[Lugar de Funciones])</f>
        <v>DIRECCION NACIONAL DE PATRIMONIO MONUMENTAL</v>
      </c>
      <c r="H1053" s="107" t="s">
        <v>11</v>
      </c>
      <c r="I1053" s="78">
        <f>_xlfn.XLOOKUP(Tabla15[[#This Row],[cedula]],TCARRERA[CEDULA],TCARRERA[CATEGORIA DEL SERVIDOR],0)</f>
        <v>0</v>
      </c>
      <c r="J105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6" t="str">
        <f>IF(ISTEXT(Tabla15[[#This Row],[CARRERA]]),Tabla15[[#This Row],[CARRERA]],Tabla15[[#This Row],[STATUS_01]])</f>
        <v>ESTATUTO SIMPLIFICADO</v>
      </c>
      <c r="L1053" s="72">
        <v>11000</v>
      </c>
      <c r="M1053" s="76">
        <v>0</v>
      </c>
      <c r="N1053" s="72">
        <v>334.4</v>
      </c>
      <c r="O1053" s="72">
        <v>315.7</v>
      </c>
      <c r="P1053" s="33">
        <f>Tabla15[[#This Row],[sbruto]]-Tabla15[[#This Row],[ISR]]-Tabla15[[#This Row],[SFS]]-Tabla15[[#This Row],[AFP]]-Tabla15[[#This Row],[sneto]]</f>
        <v>3313.2199999999993</v>
      </c>
      <c r="Q1053" s="33">
        <v>7036.68</v>
      </c>
      <c r="R1053" s="56" t="str">
        <f>_xlfn.XLOOKUP(Tabla15[[#This Row],[cedula]],Tabla8[Numero Documento],Tabla8[Gen])</f>
        <v>M</v>
      </c>
      <c r="S1053" s="56" t="str">
        <f>_xlfn.XLOOKUP(Tabla15[[#This Row],[cedula]],Tabla8[Numero Documento],Tabla8[Lugar Funciones Codigo])</f>
        <v>01.83.03.03</v>
      </c>
      <c r="T1053">
        <v>425</v>
      </c>
    </row>
    <row r="1054" spans="1:20" hidden="1">
      <c r="A1054" s="56" t="s">
        <v>2522</v>
      </c>
      <c r="B1054" s="56" t="s">
        <v>1232</v>
      </c>
      <c r="C1054" s="56" t="s">
        <v>2555</v>
      </c>
      <c r="D1054" s="56" t="str">
        <f>Tabla15[[#This Row],[cedula]]&amp;Tabla15[[#This Row],[prog]]&amp;LEFT(Tabla15[[#This Row],[TIPO]],3)</f>
        <v>0010915928511FIJ</v>
      </c>
      <c r="E1054" s="56" t="str">
        <f>_xlfn.XLOOKUP(Tabla15[[#This Row],[cedula]],Tabla8[Numero Documento],Tabla8[Empleado])</f>
        <v>JUAN VARGAS</v>
      </c>
      <c r="F1054" s="56" t="str">
        <f>_xlfn.XLOOKUP(Tabla15[[#This Row],[cedula]],Tabla8[Numero Documento],Tabla8[Cargo])</f>
        <v>SERENO</v>
      </c>
      <c r="G1054" s="56" t="str">
        <f>_xlfn.XLOOKUP(Tabla15[[#This Row],[cedula]],Tabla8[Numero Documento],Tabla8[Lugar de Funciones])</f>
        <v>DIRECCION NACIONAL DE PATRIMONIO MONUMENTAL</v>
      </c>
      <c r="H1054" s="107" t="s">
        <v>11</v>
      </c>
      <c r="I1054" s="78" t="str">
        <f>_xlfn.XLOOKUP(Tabla15[[#This Row],[cedula]],TCARRERA[CEDULA],TCARRERA[CATEGORIA DEL SERVIDOR],0)</f>
        <v>CARRERA ADMINISTRATIVA</v>
      </c>
      <c r="J10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4" s="56" t="str">
        <f>IF(ISTEXT(Tabla15[[#This Row],[CARRERA]]),Tabla15[[#This Row],[CARRERA]],Tabla15[[#This Row],[STATUS_01]])</f>
        <v>CARRERA ADMINISTRATIVA</v>
      </c>
      <c r="L1054" s="72">
        <v>11000</v>
      </c>
      <c r="M1054" s="76">
        <v>0</v>
      </c>
      <c r="N1054" s="72">
        <v>334.4</v>
      </c>
      <c r="O1054" s="72">
        <v>315.7</v>
      </c>
      <c r="P1054" s="33">
        <f>Tabla15[[#This Row],[sbruto]]-Tabla15[[#This Row],[ISR]]-Tabla15[[#This Row],[SFS]]-Tabla15[[#This Row],[AFP]]-Tabla15[[#This Row],[sneto]]</f>
        <v>375</v>
      </c>
      <c r="Q1054" s="33">
        <v>9974.9</v>
      </c>
      <c r="R1054" s="56" t="str">
        <f>_xlfn.XLOOKUP(Tabla15[[#This Row],[cedula]],Tabla8[Numero Documento],Tabla8[Gen])</f>
        <v>M</v>
      </c>
      <c r="S1054" s="56" t="str">
        <f>_xlfn.XLOOKUP(Tabla15[[#This Row],[cedula]],Tabla8[Numero Documento],Tabla8[Lugar Funciones Codigo])</f>
        <v>01.83.03.03</v>
      </c>
      <c r="T1054">
        <v>428</v>
      </c>
    </row>
    <row r="1055" spans="1:20" hidden="1">
      <c r="A1055" s="56" t="s">
        <v>2522</v>
      </c>
      <c r="B1055" s="56" t="s">
        <v>2034</v>
      </c>
      <c r="C1055" s="56" t="s">
        <v>2555</v>
      </c>
      <c r="D1055" s="56" t="str">
        <f>Tabla15[[#This Row],[cedula]]&amp;Tabla15[[#This Row],[prog]]&amp;LEFT(Tabla15[[#This Row],[TIPO]],3)</f>
        <v>0010258194911FIJ</v>
      </c>
      <c r="E1055" s="56" t="str">
        <f>_xlfn.XLOOKUP(Tabla15[[#This Row],[cedula]],Tabla8[Numero Documento],Tabla8[Empleado])</f>
        <v>LOURDES ARAUJO MORETA</v>
      </c>
      <c r="F1055" s="56" t="str">
        <f>_xlfn.XLOOKUP(Tabla15[[#This Row],[cedula]],Tabla8[Numero Documento],Tabla8[Cargo])</f>
        <v>CONSERJE</v>
      </c>
      <c r="G1055" s="56" t="str">
        <f>_xlfn.XLOOKUP(Tabla15[[#This Row],[cedula]],Tabla8[Numero Documento],Tabla8[Lugar de Funciones])</f>
        <v>DIRECCION NACIONAL DE PATRIMONIO MONUMENTAL</v>
      </c>
      <c r="H1055" s="107" t="s">
        <v>11</v>
      </c>
      <c r="I1055" s="78">
        <f>_xlfn.XLOOKUP(Tabla15[[#This Row],[cedula]],TCARRERA[CEDULA],TCARRERA[CATEGORIA DEL SERVIDOR],0)</f>
        <v>0</v>
      </c>
      <c r="J10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5" s="56" t="str">
        <f>IF(ISTEXT(Tabla15[[#This Row],[CARRERA]]),Tabla15[[#This Row],[CARRERA]],Tabla15[[#This Row],[STATUS_01]])</f>
        <v>ESTATUTO SIMPLIFICADO</v>
      </c>
      <c r="L1055" s="72">
        <v>11000</v>
      </c>
      <c r="M1055" s="76">
        <v>0</v>
      </c>
      <c r="N1055" s="72">
        <v>334.4</v>
      </c>
      <c r="O1055" s="72">
        <v>315.7</v>
      </c>
      <c r="P1055" s="33">
        <f>Tabla15[[#This Row],[sbruto]]-Tabla15[[#This Row],[ISR]]-Tabla15[[#This Row],[SFS]]-Tabla15[[#This Row],[AFP]]-Tabla15[[#This Row],[sneto]]</f>
        <v>8290.52</v>
      </c>
      <c r="Q1055" s="33">
        <v>2059.38</v>
      </c>
      <c r="R1055" s="56" t="str">
        <f>_xlfn.XLOOKUP(Tabla15[[#This Row],[cedula]],Tabla8[Numero Documento],Tabla8[Gen])</f>
        <v>F</v>
      </c>
      <c r="S1055" s="56" t="str">
        <f>_xlfn.XLOOKUP(Tabla15[[#This Row],[cedula]],Tabla8[Numero Documento],Tabla8[Lugar Funciones Codigo])</f>
        <v>01.83.03.03</v>
      </c>
      <c r="T1055">
        <v>430</v>
      </c>
    </row>
    <row r="1056" spans="1:20" hidden="1">
      <c r="A1056" s="56" t="s">
        <v>2522</v>
      </c>
      <c r="B1056" s="56" t="s">
        <v>2040</v>
      </c>
      <c r="C1056" s="56" t="s">
        <v>2555</v>
      </c>
      <c r="D1056" s="56" t="str">
        <f>Tabla15[[#This Row],[cedula]]&amp;Tabla15[[#This Row],[prog]]&amp;LEFT(Tabla15[[#This Row],[TIPO]],3)</f>
        <v>0011276429511FIJ</v>
      </c>
      <c r="E1056" s="56" t="str">
        <f>_xlfn.XLOOKUP(Tabla15[[#This Row],[cedula]],Tabla8[Numero Documento],Tabla8[Empleado])</f>
        <v>MARIA RAMONA PEÑA VELEZ</v>
      </c>
      <c r="F1056" s="56" t="str">
        <f>_xlfn.XLOOKUP(Tabla15[[#This Row],[cedula]],Tabla8[Numero Documento],Tabla8[Cargo])</f>
        <v>CONSERJE</v>
      </c>
      <c r="G1056" s="56" t="str">
        <f>_xlfn.XLOOKUP(Tabla15[[#This Row],[cedula]],Tabla8[Numero Documento],Tabla8[Lugar de Funciones])</f>
        <v>DIRECCION NACIONAL DE PATRIMONIO MONUMENTAL</v>
      </c>
      <c r="H1056" s="107" t="s">
        <v>11</v>
      </c>
      <c r="I1056" s="78">
        <f>_xlfn.XLOOKUP(Tabla15[[#This Row],[cedula]],TCARRERA[CEDULA],TCARRERA[CATEGORIA DEL SERVIDOR],0)</f>
        <v>0</v>
      </c>
      <c r="J105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6" t="str">
        <f>IF(ISTEXT(Tabla15[[#This Row],[CARRERA]]),Tabla15[[#This Row],[CARRERA]],Tabla15[[#This Row],[STATUS_01]])</f>
        <v>ESTATUTO SIMPLIFICADO</v>
      </c>
      <c r="L1056" s="72">
        <v>11000</v>
      </c>
      <c r="M1056" s="73">
        <v>0</v>
      </c>
      <c r="N1056" s="72">
        <v>334.4</v>
      </c>
      <c r="O1056" s="72">
        <v>315.7</v>
      </c>
      <c r="P1056" s="33">
        <f>Tabla15[[#This Row],[sbruto]]-Tabla15[[#This Row],[ISR]]-Tabla15[[#This Row],[SFS]]-Tabla15[[#This Row],[AFP]]-Tabla15[[#This Row],[sneto]]</f>
        <v>6316.2699999999995</v>
      </c>
      <c r="Q1056" s="33">
        <v>4033.63</v>
      </c>
      <c r="R1056" s="56" t="str">
        <f>_xlfn.XLOOKUP(Tabla15[[#This Row],[cedula]],Tabla8[Numero Documento],Tabla8[Gen])</f>
        <v>F</v>
      </c>
      <c r="S1056" s="56" t="str">
        <f>_xlfn.XLOOKUP(Tabla15[[#This Row],[cedula]],Tabla8[Numero Documento],Tabla8[Lugar Funciones Codigo])</f>
        <v>01.83.03.03</v>
      </c>
      <c r="T1056">
        <v>440</v>
      </c>
    </row>
    <row r="1057" spans="1:20" hidden="1">
      <c r="A1057" s="56" t="s">
        <v>2522</v>
      </c>
      <c r="B1057" s="56" t="s">
        <v>1253</v>
      </c>
      <c r="C1057" s="56" t="s">
        <v>2555</v>
      </c>
      <c r="D1057" s="56" t="str">
        <f>Tabla15[[#This Row],[cedula]]&amp;Tabla15[[#This Row],[prog]]&amp;LEFT(Tabla15[[#This Row],[TIPO]],3)</f>
        <v>0010002185611FIJ</v>
      </c>
      <c r="E1057" s="56" t="str">
        <f>_xlfn.XLOOKUP(Tabla15[[#This Row],[cedula]],Tabla8[Numero Documento],Tabla8[Empleado])</f>
        <v>MARIO ERNESTO PEÑA SOTO</v>
      </c>
      <c r="F1057" s="56" t="str">
        <f>_xlfn.XLOOKUP(Tabla15[[#This Row],[cedula]],Tabla8[Numero Documento],Tabla8[Cargo])</f>
        <v>VIGILANTE</v>
      </c>
      <c r="G1057" s="56" t="str">
        <f>_xlfn.XLOOKUP(Tabla15[[#This Row],[cedula]],Tabla8[Numero Documento],Tabla8[Lugar de Funciones])</f>
        <v>DIRECCION NACIONAL DE PATRIMONIO MONUMENTAL</v>
      </c>
      <c r="H1057" s="107" t="s">
        <v>11</v>
      </c>
      <c r="I1057" s="78" t="str">
        <f>_xlfn.XLOOKUP(Tabla15[[#This Row],[cedula]],TCARRERA[CEDULA],TCARRERA[CATEGORIA DEL SERVIDOR],0)</f>
        <v>CARRERA ADMINISTRATIVA</v>
      </c>
      <c r="J10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7" s="56" t="str">
        <f>IF(ISTEXT(Tabla15[[#This Row],[CARRERA]]),Tabla15[[#This Row],[CARRERA]],Tabla15[[#This Row],[STATUS_01]])</f>
        <v>CARRERA ADMINISTRATIVA</v>
      </c>
      <c r="L1057" s="72">
        <v>11000</v>
      </c>
      <c r="M1057" s="73">
        <v>0</v>
      </c>
      <c r="N1057" s="72">
        <v>334.4</v>
      </c>
      <c r="O1057" s="72">
        <v>315.7</v>
      </c>
      <c r="P1057" s="33">
        <f>Tabla15[[#This Row],[sbruto]]-Tabla15[[#This Row],[ISR]]-Tabla15[[#This Row],[SFS]]-Tabla15[[#This Row],[AFP]]-Tabla15[[#This Row],[sneto]]</f>
        <v>7637.0499999999993</v>
      </c>
      <c r="Q1057" s="33">
        <v>2712.85</v>
      </c>
      <c r="R1057" s="56" t="str">
        <f>_xlfn.XLOOKUP(Tabla15[[#This Row],[cedula]],Tabla8[Numero Documento],Tabla8[Gen])</f>
        <v>M</v>
      </c>
      <c r="S1057" s="56" t="str">
        <f>_xlfn.XLOOKUP(Tabla15[[#This Row],[cedula]],Tabla8[Numero Documento],Tabla8[Lugar Funciones Codigo])</f>
        <v>01.83.03.03</v>
      </c>
      <c r="T1057">
        <v>441</v>
      </c>
    </row>
    <row r="1058" spans="1:20" hidden="1">
      <c r="A1058" s="56" t="s">
        <v>2522</v>
      </c>
      <c r="B1058" s="56" t="s">
        <v>1260</v>
      </c>
      <c r="C1058" s="56" t="s">
        <v>2555</v>
      </c>
      <c r="D1058" s="56" t="str">
        <f>Tabla15[[#This Row],[cedula]]&amp;Tabla15[[#This Row],[prog]]&amp;LEFT(Tabla15[[#This Row],[TIPO]],3)</f>
        <v>0020045932911FIJ</v>
      </c>
      <c r="E1058" s="56" t="str">
        <f>_xlfn.XLOOKUP(Tabla15[[#This Row],[cedula]],Tabla8[Numero Documento],Tabla8[Empleado])</f>
        <v>MIGUEL ASENCIO JIMENEZ</v>
      </c>
      <c r="F1058" s="56" t="str">
        <f>_xlfn.XLOOKUP(Tabla15[[#This Row],[cedula]],Tabla8[Numero Documento],Tabla8[Cargo])</f>
        <v>VIGILANTE</v>
      </c>
      <c r="G1058" s="56" t="str">
        <f>_xlfn.XLOOKUP(Tabla15[[#This Row],[cedula]],Tabla8[Numero Documento],Tabla8[Lugar de Funciones])</f>
        <v>DIRECCION NACIONAL DE PATRIMONIO MONUMENTAL</v>
      </c>
      <c r="H1058" s="107" t="s">
        <v>11</v>
      </c>
      <c r="I1058" s="78" t="str">
        <f>_xlfn.XLOOKUP(Tabla15[[#This Row],[cedula]],TCARRERA[CEDULA],TCARRERA[CATEGORIA DEL SERVIDOR],0)</f>
        <v>CARRERA ADMINISTRATIVA</v>
      </c>
      <c r="J10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8" s="56" t="str">
        <f>IF(ISTEXT(Tabla15[[#This Row],[CARRERA]]),Tabla15[[#This Row],[CARRERA]],Tabla15[[#This Row],[STATUS_01]])</f>
        <v>CARRERA ADMINISTRATIVA</v>
      </c>
      <c r="L1058" s="72">
        <v>11000</v>
      </c>
      <c r="M1058" s="76">
        <v>0</v>
      </c>
      <c r="N1058" s="72">
        <v>334.4</v>
      </c>
      <c r="O1058" s="72">
        <v>315.7</v>
      </c>
      <c r="P1058" s="33">
        <f>Tabla15[[#This Row],[sbruto]]-Tabla15[[#This Row],[ISR]]-Tabla15[[#This Row],[SFS]]-Tabla15[[#This Row],[AFP]]-Tabla15[[#This Row],[sneto]]</f>
        <v>375</v>
      </c>
      <c r="Q1058" s="33">
        <v>9974.9</v>
      </c>
      <c r="R1058" s="56" t="str">
        <f>_xlfn.XLOOKUP(Tabla15[[#This Row],[cedula]],Tabla8[Numero Documento],Tabla8[Gen])</f>
        <v>M</v>
      </c>
      <c r="S1058" s="56" t="str">
        <f>_xlfn.XLOOKUP(Tabla15[[#This Row],[cedula]],Tabla8[Numero Documento],Tabla8[Lugar Funciones Codigo])</f>
        <v>01.83.03.03</v>
      </c>
      <c r="T1058">
        <v>445</v>
      </c>
    </row>
    <row r="1059" spans="1:20" hidden="1">
      <c r="A1059" s="56" t="s">
        <v>2522</v>
      </c>
      <c r="B1059" s="56" t="s">
        <v>2046</v>
      </c>
      <c r="C1059" s="56" t="s">
        <v>2555</v>
      </c>
      <c r="D1059" s="56" t="str">
        <f>Tabla15[[#This Row],[cedula]]&amp;Tabla15[[#This Row],[prog]]&amp;LEFT(Tabla15[[#This Row],[TIPO]],3)</f>
        <v>0010406988511FIJ</v>
      </c>
      <c r="E1059" s="56" t="str">
        <f>_xlfn.XLOOKUP(Tabla15[[#This Row],[cedula]],Tabla8[Numero Documento],Tabla8[Empleado])</f>
        <v>PRUDENCIO AUGUSTO GERONIMO TORRES</v>
      </c>
      <c r="F1059" s="56" t="str">
        <f>_xlfn.XLOOKUP(Tabla15[[#This Row],[cedula]],Tabla8[Numero Documento],Tabla8[Cargo])</f>
        <v>ALBAÑIL</v>
      </c>
      <c r="G1059" s="56" t="str">
        <f>_xlfn.XLOOKUP(Tabla15[[#This Row],[cedula]],Tabla8[Numero Documento],Tabla8[Lugar de Funciones])</f>
        <v>DIRECCION NACIONAL DE PATRIMONIO MONUMENTAL</v>
      </c>
      <c r="H1059" s="107" t="s">
        <v>11</v>
      </c>
      <c r="I1059" s="78">
        <f>_xlfn.XLOOKUP(Tabla15[[#This Row],[cedula]],TCARRERA[CEDULA],TCARRERA[CATEGORIA DEL SERVIDOR],0)</f>
        <v>0</v>
      </c>
      <c r="J10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9" s="56" t="str">
        <f>IF(ISTEXT(Tabla15[[#This Row],[CARRERA]]),Tabla15[[#This Row],[CARRERA]],Tabla15[[#This Row],[STATUS_01]])</f>
        <v>ESTATUTO SIMPLIFICADO</v>
      </c>
      <c r="L1059" s="72">
        <v>11000</v>
      </c>
      <c r="M1059" s="76">
        <v>0</v>
      </c>
      <c r="N1059" s="72">
        <v>334.4</v>
      </c>
      <c r="O1059" s="72">
        <v>315.7</v>
      </c>
      <c r="P1059" s="33">
        <f>Tabla15[[#This Row],[sbruto]]-Tabla15[[#This Row],[ISR]]-Tabla15[[#This Row],[SFS]]-Tabla15[[#This Row],[AFP]]-Tabla15[[#This Row],[sneto]]</f>
        <v>8125.5</v>
      </c>
      <c r="Q1059" s="33">
        <v>2224.4</v>
      </c>
      <c r="R1059" s="56" t="str">
        <f>_xlfn.XLOOKUP(Tabla15[[#This Row],[cedula]],Tabla8[Numero Documento],Tabla8[Gen])</f>
        <v>M</v>
      </c>
      <c r="S1059" s="56" t="str">
        <f>_xlfn.XLOOKUP(Tabla15[[#This Row],[cedula]],Tabla8[Numero Documento],Tabla8[Lugar Funciones Codigo])</f>
        <v>01.83.03.03</v>
      </c>
      <c r="T1059">
        <v>453</v>
      </c>
    </row>
    <row r="1060" spans="1:20" hidden="1">
      <c r="A1060" s="56" t="s">
        <v>2522</v>
      </c>
      <c r="B1060" s="56" t="s">
        <v>2063</v>
      </c>
      <c r="C1060" s="56" t="s">
        <v>2555</v>
      </c>
      <c r="D1060" s="56" t="str">
        <f>Tabla15[[#This Row],[cedula]]&amp;Tabla15[[#This Row],[prog]]&amp;LEFT(Tabla15[[#This Row],[TIPO]],3)</f>
        <v>0310285647711FIJ</v>
      </c>
      <c r="E1060" s="56" t="str">
        <f>_xlfn.XLOOKUP(Tabla15[[#This Row],[cedula]],Tabla8[Numero Documento],Tabla8[Empleado])</f>
        <v>YUDERKA ALTAGRACIA SALCEDO VASQUEZ</v>
      </c>
      <c r="F1060" s="56" t="str">
        <f>_xlfn.XLOOKUP(Tabla15[[#This Row],[cedula]],Tabla8[Numero Documento],Tabla8[Cargo])</f>
        <v>CONSERJE</v>
      </c>
      <c r="G1060" s="56" t="str">
        <f>_xlfn.XLOOKUP(Tabla15[[#This Row],[cedula]],Tabla8[Numero Documento],Tabla8[Lugar de Funciones])</f>
        <v>DIRECCION NACIONAL DE PATRIMONIO MONUMENTAL</v>
      </c>
      <c r="H1060" s="107" t="s">
        <v>11</v>
      </c>
      <c r="I1060" s="78">
        <f>_xlfn.XLOOKUP(Tabla15[[#This Row],[cedula]],TCARRERA[CEDULA],TCARRERA[CATEGORIA DEL SERVIDOR],0)</f>
        <v>0</v>
      </c>
      <c r="J106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6" t="str">
        <f>IF(ISTEXT(Tabla15[[#This Row],[CARRERA]]),Tabla15[[#This Row],[CARRERA]],Tabla15[[#This Row],[STATUS_01]])</f>
        <v>ESTATUTO SIMPLIFICADO</v>
      </c>
      <c r="L1060" s="72">
        <v>11000</v>
      </c>
      <c r="M1060" s="76">
        <v>0</v>
      </c>
      <c r="N1060" s="72">
        <v>334.4</v>
      </c>
      <c r="O1060" s="72">
        <v>315.7</v>
      </c>
      <c r="P1060" s="33">
        <f>Tabla15[[#This Row],[sbruto]]-Tabla15[[#This Row],[ISR]]-Tabla15[[#This Row],[SFS]]-Tabla15[[#This Row],[AFP]]-Tabla15[[#This Row],[sneto]]</f>
        <v>325</v>
      </c>
      <c r="Q1060" s="33">
        <v>10024.9</v>
      </c>
      <c r="R1060" s="56" t="str">
        <f>_xlfn.XLOOKUP(Tabla15[[#This Row],[cedula]],Tabla8[Numero Documento],Tabla8[Gen])</f>
        <v>F</v>
      </c>
      <c r="S1060" s="56" t="str">
        <f>_xlfn.XLOOKUP(Tabla15[[#This Row],[cedula]],Tabla8[Numero Documento],Tabla8[Lugar Funciones Codigo])</f>
        <v>01.83.03.03</v>
      </c>
      <c r="T1060">
        <v>483</v>
      </c>
    </row>
    <row r="1061" spans="1:20" hidden="1">
      <c r="A1061" s="56" t="s">
        <v>2522</v>
      </c>
      <c r="B1061" s="56" t="s">
        <v>2064</v>
      </c>
      <c r="C1061" s="56" t="s">
        <v>2555</v>
      </c>
      <c r="D1061" s="56" t="str">
        <f>Tabla15[[#This Row],[cedula]]&amp;Tabla15[[#This Row],[prog]]&amp;LEFT(Tabla15[[#This Row],[TIPO]],3)</f>
        <v>0470206312611FIJ</v>
      </c>
      <c r="E1061" s="56" t="str">
        <f>_xlfn.XLOOKUP(Tabla15[[#This Row],[cedula]],Tabla8[Numero Documento],Tabla8[Empleado])</f>
        <v>YUNIOR MEJIA LOPEZ</v>
      </c>
      <c r="F1061" s="56" t="str">
        <f>_xlfn.XLOOKUP(Tabla15[[#This Row],[cedula]],Tabla8[Numero Documento],Tabla8[Cargo])</f>
        <v>CONSERJE</v>
      </c>
      <c r="G1061" s="56" t="str">
        <f>_xlfn.XLOOKUP(Tabla15[[#This Row],[cedula]],Tabla8[Numero Documento],Tabla8[Lugar de Funciones])</f>
        <v>DIRECCION NACIONAL DE PATRIMONIO MONUMENTAL</v>
      </c>
      <c r="H1061" s="107" t="s">
        <v>11</v>
      </c>
      <c r="I1061" s="78">
        <f>_xlfn.XLOOKUP(Tabla15[[#This Row],[cedula]],TCARRERA[CEDULA],TCARRERA[CATEGORIA DEL SERVIDOR],0)</f>
        <v>0</v>
      </c>
      <c r="J106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1" s="56" t="str">
        <f>IF(ISTEXT(Tabla15[[#This Row],[CARRERA]]),Tabla15[[#This Row],[CARRERA]],Tabla15[[#This Row],[STATUS_01]])</f>
        <v>ESTATUTO SIMPLIFICADO</v>
      </c>
      <c r="L1061" s="72">
        <v>11000</v>
      </c>
      <c r="M1061" s="74">
        <v>0</v>
      </c>
      <c r="N1061" s="72">
        <v>334.4</v>
      </c>
      <c r="O1061" s="72">
        <v>315.7</v>
      </c>
      <c r="P1061" s="33">
        <f>Tabla15[[#This Row],[sbruto]]-Tabla15[[#This Row],[ISR]]-Tabla15[[#This Row],[SFS]]-Tabla15[[#This Row],[AFP]]-Tabla15[[#This Row],[sneto]]</f>
        <v>25</v>
      </c>
      <c r="Q1061" s="33">
        <v>10324.9</v>
      </c>
      <c r="R1061" s="56" t="str">
        <f>_xlfn.XLOOKUP(Tabla15[[#This Row],[cedula]],Tabla8[Numero Documento],Tabla8[Gen])</f>
        <v>M</v>
      </c>
      <c r="S1061" s="56" t="str">
        <f>_xlfn.XLOOKUP(Tabla15[[#This Row],[cedula]],Tabla8[Numero Documento],Tabla8[Lugar Funciones Codigo])</f>
        <v>01.83.03.03</v>
      </c>
      <c r="T1061">
        <v>484</v>
      </c>
    </row>
    <row r="1062" spans="1:20" hidden="1">
      <c r="A1062" s="56" t="s">
        <v>2522</v>
      </c>
      <c r="B1062" s="56" t="s">
        <v>1224</v>
      </c>
      <c r="C1062" s="56" t="s">
        <v>2555</v>
      </c>
      <c r="D1062" s="56" t="str">
        <f>Tabla15[[#This Row],[cedula]]&amp;Tabla15[[#This Row],[prog]]&amp;LEFT(Tabla15[[#This Row],[TIPO]],3)</f>
        <v>0010012346211FIJ</v>
      </c>
      <c r="E1062" s="56" t="str">
        <f>_xlfn.XLOOKUP(Tabla15[[#This Row],[cedula]],Tabla8[Numero Documento],Tabla8[Empleado])</f>
        <v>JESUS BIENVENIDO SANCHEZ DE LOS SANTOS</v>
      </c>
      <c r="F1062" s="56" t="str">
        <f>_xlfn.XLOOKUP(Tabla15[[#This Row],[cedula]],Tabla8[Numero Documento],Tabla8[Cargo])</f>
        <v>VIGILANTE</v>
      </c>
      <c r="G1062" s="56" t="str">
        <f>_xlfn.XLOOKUP(Tabla15[[#This Row],[cedula]],Tabla8[Numero Documento],Tabla8[Lugar de Funciones])</f>
        <v>DIRECCION NACIONAL DE PATRIMONIO MONUMENTAL</v>
      </c>
      <c r="H1062" s="107" t="s">
        <v>11</v>
      </c>
      <c r="I1062" s="78" t="str">
        <f>_xlfn.XLOOKUP(Tabla15[[#This Row],[cedula]],TCARRERA[CEDULA],TCARRERA[CATEGORIA DEL SERVIDOR],0)</f>
        <v>CARRERA ADMINISTRATIVA</v>
      </c>
      <c r="J106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6" t="str">
        <f>IF(ISTEXT(Tabla15[[#This Row],[CARRERA]]),Tabla15[[#This Row],[CARRERA]],Tabla15[[#This Row],[STATUS_01]])</f>
        <v>CARRERA ADMINISTRATIVA</v>
      </c>
      <c r="L1062" s="72">
        <v>10000</v>
      </c>
      <c r="M1062" s="76">
        <v>0</v>
      </c>
      <c r="N1062" s="72">
        <v>304</v>
      </c>
      <c r="O1062" s="72">
        <v>287</v>
      </c>
      <c r="P1062" s="33">
        <f>Tabla15[[#This Row],[sbruto]]-Tabla15[[#This Row],[ISR]]-Tabla15[[#This Row],[SFS]]-Tabla15[[#This Row],[AFP]]-Tabla15[[#This Row],[sneto]]</f>
        <v>375</v>
      </c>
      <c r="Q1062" s="33">
        <v>9034</v>
      </c>
      <c r="R1062" s="56" t="str">
        <f>_xlfn.XLOOKUP(Tabla15[[#This Row],[cedula]],Tabla8[Numero Documento],Tabla8[Gen])</f>
        <v>M</v>
      </c>
      <c r="S1062" s="56" t="str">
        <f>_xlfn.XLOOKUP(Tabla15[[#This Row],[cedula]],Tabla8[Numero Documento],Tabla8[Lugar Funciones Codigo])</f>
        <v>01.83.03.03</v>
      </c>
      <c r="T1062">
        <v>414</v>
      </c>
    </row>
    <row r="1063" spans="1:20" hidden="1">
      <c r="A1063" s="56" t="s">
        <v>2521</v>
      </c>
      <c r="B1063" s="56" t="s">
        <v>2383</v>
      </c>
      <c r="C1063" s="56" t="s">
        <v>2552</v>
      </c>
      <c r="D1063" s="56" t="str">
        <f>Tabla15[[#This Row],[cedula]]&amp;Tabla15[[#This Row],[prog]]&amp;LEFT(Tabla15[[#This Row],[TIPO]],3)</f>
        <v>0370110843701TEM</v>
      </c>
      <c r="E1063" s="56" t="str">
        <f>_xlfn.XLOOKUP(Tabla15[[#This Row],[cedula]],Tabla8[Numero Documento],Tabla8[Empleado])</f>
        <v>YAMILE SANDRA RODRIGUEZ ASILIS</v>
      </c>
      <c r="F1063" s="56" t="str">
        <f>_xlfn.XLOOKUP(Tabla15[[#This Row],[cedula]],Tabla8[Numero Documento],Tabla8[Cargo])</f>
        <v>ENCARGADO (A)</v>
      </c>
      <c r="G1063" s="56" t="str">
        <f>_xlfn.XLOOKUP(Tabla15[[#This Row],[cedula]],Tabla8[Numero Documento],Tabla8[Lugar de Funciones])</f>
        <v>DEPARTAMENTO REGIONAL DE MONUMENTOS</v>
      </c>
      <c r="H1063" s="107" t="s">
        <v>2743</v>
      </c>
      <c r="I1063" s="78">
        <f>_xlfn.XLOOKUP(Tabla15[[#This Row],[cedula]],TCARRERA[CEDULA],TCARRERA[CATEGORIA DEL SERVIDOR],0)</f>
        <v>0</v>
      </c>
      <c r="J10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6" t="str">
        <f>IF(ISTEXT(Tabla15[[#This Row],[CARRERA]]),Tabla15[[#This Row],[CARRERA]],Tabla15[[#This Row],[STATUS_01]])</f>
        <v>TEMPORALES</v>
      </c>
      <c r="L1063" s="72">
        <v>115000</v>
      </c>
      <c r="M1063" s="73">
        <v>15633.74</v>
      </c>
      <c r="N1063" s="72">
        <v>3496</v>
      </c>
      <c r="O1063" s="72">
        <v>3300.5</v>
      </c>
      <c r="P1063" s="33">
        <f>Tabla15[[#This Row],[sbruto]]-Tabla15[[#This Row],[ISR]]-Tabla15[[#This Row],[SFS]]-Tabla15[[#This Row],[AFP]]-Tabla15[[#This Row],[sneto]]</f>
        <v>25</v>
      </c>
      <c r="Q1063" s="33">
        <v>92544.76</v>
      </c>
      <c r="R1063" s="56" t="str">
        <f>_xlfn.XLOOKUP(Tabla15[[#This Row],[cedula]],Tabla8[Numero Documento],Tabla8[Gen])</f>
        <v>F</v>
      </c>
      <c r="S1063" s="56" t="str">
        <f>_xlfn.XLOOKUP(Tabla15[[#This Row],[cedula]],Tabla8[Numero Documento],Tabla8[Lugar Funciones Codigo])</f>
        <v>01.83.03.03.00.01</v>
      </c>
      <c r="T1063">
        <v>1033</v>
      </c>
    </row>
    <row r="1064" spans="1:20" hidden="1">
      <c r="A1064" s="56" t="s">
        <v>2521</v>
      </c>
      <c r="B1064" s="56" t="s">
        <v>3025</v>
      </c>
      <c r="C1064" s="56" t="s">
        <v>2552</v>
      </c>
      <c r="D1064" s="56" t="str">
        <f>Tabla15[[#This Row],[cedula]]&amp;Tabla15[[#This Row],[prog]]&amp;LEFT(Tabla15[[#This Row],[TIPO]],3)</f>
        <v>0100108568501TEM</v>
      </c>
      <c r="E1064" s="56" t="str">
        <f>_xlfn.XLOOKUP(Tabla15[[#This Row],[cedula]],Tabla8[Numero Documento],Tabla8[Empleado])</f>
        <v>NEREYDA ALTAGRACIA ABREU SANCHEZ DE ORTIZ</v>
      </c>
      <c r="F1064" s="56" t="str">
        <f>_xlfn.XLOOKUP(Tabla15[[#This Row],[cedula]],Tabla8[Numero Documento],Tabla8[Cargo])</f>
        <v>COORDINADOR (A)</v>
      </c>
      <c r="G1064" s="56" t="str">
        <f>_xlfn.XLOOKUP(Tabla15[[#This Row],[cedula]],Tabla8[Numero Documento],Tabla8[Lugar de Funciones])</f>
        <v>DEPARTAMENTO REGIONAL DE MONUMENTOS</v>
      </c>
      <c r="H1064" s="107" t="s">
        <v>2743</v>
      </c>
      <c r="I1064" s="78">
        <f>_xlfn.XLOOKUP(Tabla15[[#This Row],[cedula]],TCARRERA[CEDULA],TCARRERA[CATEGORIA DEL SERVIDOR],0)</f>
        <v>0</v>
      </c>
      <c r="J10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6" t="str">
        <f>IF(ISTEXT(Tabla15[[#This Row],[CARRERA]]),Tabla15[[#This Row],[CARRERA]],Tabla15[[#This Row],[STATUS_01]])</f>
        <v>TEMPORALES</v>
      </c>
      <c r="L1064" s="72">
        <v>70000</v>
      </c>
      <c r="M1064" s="76">
        <v>5368.48</v>
      </c>
      <c r="N1064" s="72">
        <v>2128</v>
      </c>
      <c r="O1064" s="72">
        <v>2009</v>
      </c>
      <c r="P1064" s="33">
        <f>Tabla15[[#This Row],[sbruto]]-Tabla15[[#This Row],[ISR]]-Tabla15[[#This Row],[SFS]]-Tabla15[[#This Row],[AFP]]-Tabla15[[#This Row],[sneto]]</f>
        <v>25.000000000007276</v>
      </c>
      <c r="Q1064" s="33">
        <v>60469.52</v>
      </c>
      <c r="R1064" s="56" t="str">
        <f>_xlfn.XLOOKUP(Tabla15[[#This Row],[cedula]],Tabla8[Numero Documento],Tabla8[Gen])</f>
        <v>F</v>
      </c>
      <c r="S1064" s="56" t="str">
        <f>_xlfn.XLOOKUP(Tabla15[[#This Row],[cedula]],Tabla8[Numero Documento],Tabla8[Lugar Funciones Codigo])</f>
        <v>01.83.03.03.00.01</v>
      </c>
      <c r="T1064">
        <v>962</v>
      </c>
    </row>
    <row r="1065" spans="1:20" hidden="1">
      <c r="A1065" s="56" t="s">
        <v>2521</v>
      </c>
      <c r="B1065" s="56" t="s">
        <v>2838</v>
      </c>
      <c r="C1065" s="56" t="s">
        <v>2552</v>
      </c>
      <c r="D1065" s="56" t="str">
        <f>Tabla15[[#This Row],[cedula]]&amp;Tabla15[[#This Row],[prog]]&amp;LEFT(Tabla15[[#This Row],[TIPO]],3)</f>
        <v>0370114410101TEM</v>
      </c>
      <c r="E1065" s="56" t="str">
        <f>_xlfn.XLOOKUP(Tabla15[[#This Row],[cedula]],Tabla8[Numero Documento],Tabla8[Empleado])</f>
        <v>ALENNY ESTEPHANY CRISOSTOMO JIMENEZ</v>
      </c>
      <c r="F1065" s="56" t="str">
        <f>_xlfn.XLOOKUP(Tabla15[[#This Row],[cedula]],Tabla8[Numero Documento],Tabla8[Cargo])</f>
        <v>INSPECTOR DE CONSTRUCCION</v>
      </c>
      <c r="G1065" s="56" t="str">
        <f>_xlfn.XLOOKUP(Tabla15[[#This Row],[cedula]],Tabla8[Numero Documento],Tabla8[Lugar de Funciones])</f>
        <v>DEPARTAMENTO REGIONAL DE MONUMENTOS</v>
      </c>
      <c r="H1065" s="107" t="s">
        <v>2743</v>
      </c>
      <c r="I1065" s="78">
        <f>_xlfn.XLOOKUP(Tabla15[[#This Row],[cedula]],TCARRERA[CEDULA],TCARRERA[CATEGORIA DEL SERVIDOR],0)</f>
        <v>0</v>
      </c>
      <c r="J10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6" t="str">
        <f>IF(ISTEXT(Tabla15[[#This Row],[CARRERA]]),Tabla15[[#This Row],[CARRERA]],Tabla15[[#This Row],[STATUS_01]])</f>
        <v>TEMPORALES</v>
      </c>
      <c r="L1065" s="72">
        <v>36000</v>
      </c>
      <c r="M1065" s="76">
        <v>0</v>
      </c>
      <c r="N1065" s="75">
        <v>1094.4000000000001</v>
      </c>
      <c r="O1065" s="75">
        <v>1033.2</v>
      </c>
      <c r="P1065" s="33">
        <f>Tabla15[[#This Row],[sbruto]]-Tabla15[[#This Row],[ISR]]-Tabla15[[#This Row],[SFS]]-Tabla15[[#This Row],[AFP]]-Tabla15[[#This Row],[sneto]]</f>
        <v>25</v>
      </c>
      <c r="Q1065" s="33">
        <v>33847.4</v>
      </c>
      <c r="R1065" s="56" t="str">
        <f>_xlfn.XLOOKUP(Tabla15[[#This Row],[cedula]],Tabla8[Numero Documento],Tabla8[Gen])</f>
        <v>F</v>
      </c>
      <c r="S1065" s="56" t="str">
        <f>_xlfn.XLOOKUP(Tabla15[[#This Row],[cedula]],Tabla8[Numero Documento],Tabla8[Lugar Funciones Codigo])</f>
        <v>01.83.03.03.00.01</v>
      </c>
      <c r="T1065">
        <v>773</v>
      </c>
    </row>
    <row r="1066" spans="1:20" hidden="1">
      <c r="A1066" s="56" t="s">
        <v>2521</v>
      </c>
      <c r="B1066" s="56" t="s">
        <v>2749</v>
      </c>
      <c r="C1066" s="56" t="s">
        <v>2552</v>
      </c>
      <c r="D1066" s="56" t="str">
        <f>Tabla15[[#This Row],[cedula]]&amp;Tabla15[[#This Row],[prog]]&amp;LEFT(Tabla15[[#This Row],[TIPO]],3)</f>
        <v>0410018158701TEM</v>
      </c>
      <c r="E1066" s="56" t="str">
        <f>_xlfn.XLOOKUP(Tabla15[[#This Row],[cedula]],Tabla8[Numero Documento],Tabla8[Empleado])</f>
        <v>DANILSON FERNANDO DE LA CRUZ TAVAREZ</v>
      </c>
      <c r="F1066" s="56" t="str">
        <f>_xlfn.XLOOKUP(Tabla15[[#This Row],[cedula]],Tabla8[Numero Documento],Tabla8[Cargo])</f>
        <v>INSPECTOR DE CONSTRUCCION</v>
      </c>
      <c r="G1066" s="56" t="str">
        <f>_xlfn.XLOOKUP(Tabla15[[#This Row],[cedula]],Tabla8[Numero Documento],Tabla8[Lugar de Funciones])</f>
        <v>DEPARTAMENTO REGIONAL DE MONUMENTOS</v>
      </c>
      <c r="H1066" s="107" t="s">
        <v>2743</v>
      </c>
      <c r="I1066" s="78">
        <f>_xlfn.XLOOKUP(Tabla15[[#This Row],[cedula]],TCARRERA[CEDULA],TCARRERA[CATEGORIA DEL SERVIDOR],0)</f>
        <v>0</v>
      </c>
      <c r="J10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6" t="str">
        <f>IF(ISTEXT(Tabla15[[#This Row],[CARRERA]]),Tabla15[[#This Row],[CARRERA]],Tabla15[[#This Row],[STATUS_01]])</f>
        <v>TEMPORALES</v>
      </c>
      <c r="L1066" s="72">
        <v>36000</v>
      </c>
      <c r="M1066" s="76">
        <v>0</v>
      </c>
      <c r="N1066" s="72">
        <v>1094.4000000000001</v>
      </c>
      <c r="O1066" s="72">
        <v>1033.2</v>
      </c>
      <c r="P1066" s="33">
        <f>Tabla15[[#This Row],[sbruto]]-Tabla15[[#This Row],[ISR]]-Tabla15[[#This Row],[SFS]]-Tabla15[[#This Row],[AFP]]-Tabla15[[#This Row],[sneto]]</f>
        <v>25</v>
      </c>
      <c r="Q1066" s="33">
        <v>33847.4</v>
      </c>
      <c r="R1066" s="56" t="str">
        <f>_xlfn.XLOOKUP(Tabla15[[#This Row],[cedula]],Tabla8[Numero Documento],Tabla8[Gen])</f>
        <v>M</v>
      </c>
      <c r="S1066" s="56" t="str">
        <f>_xlfn.XLOOKUP(Tabla15[[#This Row],[cedula]],Tabla8[Numero Documento],Tabla8[Lugar Funciones Codigo])</f>
        <v>01.83.03.03.00.01</v>
      </c>
      <c r="T1066">
        <v>820</v>
      </c>
    </row>
    <row r="1067" spans="1:20" hidden="1">
      <c r="A1067" s="56" t="s">
        <v>2521</v>
      </c>
      <c r="B1067" s="56" t="s">
        <v>2915</v>
      </c>
      <c r="C1067" s="56" t="s">
        <v>2552</v>
      </c>
      <c r="D1067" s="56" t="str">
        <f>Tabla15[[#This Row],[cedula]]&amp;Tabla15[[#This Row],[prog]]&amp;LEFT(Tabla15[[#This Row],[TIPO]],3)</f>
        <v>0230009538301TEM</v>
      </c>
      <c r="E1067" s="56" t="str">
        <f>_xlfn.XLOOKUP(Tabla15[[#This Row],[cedula]],Tabla8[Numero Documento],Tabla8[Empleado])</f>
        <v>HILDA XIOMARA CARRASCO REYES</v>
      </c>
      <c r="F1067" s="56" t="str">
        <f>_xlfn.XLOOKUP(Tabla15[[#This Row],[cedula]],Tabla8[Numero Documento],Tabla8[Cargo])</f>
        <v>INSPECTOR DE CONSTRUCCION</v>
      </c>
      <c r="G1067" s="56" t="str">
        <f>_xlfn.XLOOKUP(Tabla15[[#This Row],[cedula]],Tabla8[Numero Documento],Tabla8[Lugar de Funciones])</f>
        <v>DEPARTAMENTO REGIONAL DE MONUMENTOS</v>
      </c>
      <c r="H1067" s="107" t="s">
        <v>2743</v>
      </c>
      <c r="I1067" s="78">
        <f>_xlfn.XLOOKUP(Tabla15[[#This Row],[cedula]],TCARRERA[CEDULA],TCARRERA[CATEGORIA DEL SERVIDOR],0)</f>
        <v>0</v>
      </c>
      <c r="J106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6" t="str">
        <f>IF(ISTEXT(Tabla15[[#This Row],[CARRERA]]),Tabla15[[#This Row],[CARRERA]],Tabla15[[#This Row],[STATUS_01]])</f>
        <v>TEMPORALES</v>
      </c>
      <c r="L1067" s="72">
        <v>36000</v>
      </c>
      <c r="M1067" s="76">
        <v>0</v>
      </c>
      <c r="N1067" s="72">
        <v>1094.4000000000001</v>
      </c>
      <c r="O1067" s="72">
        <v>1033.2</v>
      </c>
      <c r="P1067" s="33">
        <f>Tabla15[[#This Row],[sbruto]]-Tabla15[[#This Row],[ISR]]-Tabla15[[#This Row],[SFS]]-Tabla15[[#This Row],[AFP]]-Tabla15[[#This Row],[sneto]]</f>
        <v>25</v>
      </c>
      <c r="Q1067" s="33">
        <v>33847.4</v>
      </c>
      <c r="R1067" s="56" t="str">
        <f>_xlfn.XLOOKUP(Tabla15[[#This Row],[cedula]],Tabla8[Numero Documento],Tabla8[Gen])</f>
        <v>F</v>
      </c>
      <c r="S1067" s="56" t="str">
        <f>_xlfn.XLOOKUP(Tabla15[[#This Row],[cedula]],Tabla8[Numero Documento],Tabla8[Lugar Funciones Codigo])</f>
        <v>01.83.03.03.00.01</v>
      </c>
      <c r="T1067">
        <v>856</v>
      </c>
    </row>
    <row r="1068" spans="1:20" hidden="1">
      <c r="A1068" s="56" t="s">
        <v>2521</v>
      </c>
      <c r="B1068" s="56" t="s">
        <v>2921</v>
      </c>
      <c r="C1068" s="56" t="s">
        <v>2552</v>
      </c>
      <c r="D1068" s="56" t="str">
        <f>Tabla15[[#This Row],[cedula]]&amp;Tabla15[[#This Row],[prog]]&amp;LEFT(Tabla15[[#This Row],[TIPO]],3)</f>
        <v>0370112741101TEM</v>
      </c>
      <c r="E1068" s="56" t="str">
        <f>_xlfn.XLOOKUP(Tabla15[[#This Row],[cedula]],Tabla8[Numero Documento],Tabla8[Empleado])</f>
        <v>ISMAEL REY SEVERINO</v>
      </c>
      <c r="F1068" s="56" t="str">
        <f>_xlfn.XLOOKUP(Tabla15[[#This Row],[cedula]],Tabla8[Numero Documento],Tabla8[Cargo])</f>
        <v>INSPECTOR DE CONSTRUCCION</v>
      </c>
      <c r="G1068" s="56" t="str">
        <f>_xlfn.XLOOKUP(Tabla15[[#This Row],[cedula]],Tabla8[Numero Documento],Tabla8[Lugar de Funciones])</f>
        <v>DEPARTAMENTO REGIONAL DE MONUMENTOS</v>
      </c>
      <c r="H1068" s="107" t="s">
        <v>2743</v>
      </c>
      <c r="I1068" s="78">
        <f>_xlfn.XLOOKUP(Tabla15[[#This Row],[cedula]],TCARRERA[CEDULA],TCARRERA[CATEGORIA DEL SERVIDOR],0)</f>
        <v>0</v>
      </c>
      <c r="J106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6" t="str">
        <f>IF(ISTEXT(Tabla15[[#This Row],[CARRERA]]),Tabla15[[#This Row],[CARRERA]],Tabla15[[#This Row],[STATUS_01]])</f>
        <v>TEMPORALES</v>
      </c>
      <c r="L1068" s="72">
        <v>36000</v>
      </c>
      <c r="M1068" s="76">
        <v>0</v>
      </c>
      <c r="N1068" s="72">
        <v>1094.4000000000001</v>
      </c>
      <c r="O1068" s="72">
        <v>1033.2</v>
      </c>
      <c r="P1068" s="33">
        <f>Tabla15[[#This Row],[sbruto]]-Tabla15[[#This Row],[ISR]]-Tabla15[[#This Row],[SFS]]-Tabla15[[#This Row],[AFP]]-Tabla15[[#This Row],[sneto]]</f>
        <v>25</v>
      </c>
      <c r="Q1068" s="33">
        <v>33847.4</v>
      </c>
      <c r="R1068" s="56" t="str">
        <f>_xlfn.XLOOKUP(Tabla15[[#This Row],[cedula]],Tabla8[Numero Documento],Tabla8[Gen])</f>
        <v>M</v>
      </c>
      <c r="S1068" s="56" t="str">
        <f>_xlfn.XLOOKUP(Tabla15[[#This Row],[cedula]],Tabla8[Numero Documento],Tabla8[Lugar Funciones Codigo])</f>
        <v>01.83.03.03.00.01</v>
      </c>
      <c r="T1068">
        <v>862</v>
      </c>
    </row>
    <row r="1069" spans="1:20" hidden="1">
      <c r="A1069" s="56" t="s">
        <v>2521</v>
      </c>
      <c r="B1069" s="56" t="s">
        <v>3011</v>
      </c>
      <c r="C1069" s="56" t="s">
        <v>2552</v>
      </c>
      <c r="D1069" s="56" t="str">
        <f>Tabla15[[#This Row],[cedula]]&amp;Tabla15[[#This Row],[prog]]&amp;LEFT(Tabla15[[#This Row],[TIPO]],3)</f>
        <v>0100106236101TEM</v>
      </c>
      <c r="E1069" s="56" t="str">
        <f>_xlfn.XLOOKUP(Tabla15[[#This Row],[cedula]],Tabla8[Numero Documento],Tabla8[Empleado])</f>
        <v>MIGUEL ANGEL SANCHEZ BAEZ</v>
      </c>
      <c r="F1069" s="56" t="str">
        <f>_xlfn.XLOOKUP(Tabla15[[#This Row],[cedula]],Tabla8[Numero Documento],Tabla8[Cargo])</f>
        <v>INSPECTOR DE CONSTRUCCION</v>
      </c>
      <c r="G1069" s="56" t="str">
        <f>_xlfn.XLOOKUP(Tabla15[[#This Row],[cedula]],Tabla8[Numero Documento],Tabla8[Lugar de Funciones])</f>
        <v>DEPARTAMENTO REGIONAL DE MONUMENTOS</v>
      </c>
      <c r="H1069" s="107" t="s">
        <v>2743</v>
      </c>
      <c r="I1069" s="78">
        <f>_xlfn.XLOOKUP(Tabla15[[#This Row],[cedula]],TCARRERA[CEDULA],TCARRERA[CATEGORIA DEL SERVIDOR],0)</f>
        <v>0</v>
      </c>
      <c r="J10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56" t="str">
        <f>IF(ISTEXT(Tabla15[[#This Row],[CARRERA]]),Tabla15[[#This Row],[CARRERA]],Tabla15[[#This Row],[STATUS_01]])</f>
        <v>TEMPORALES</v>
      </c>
      <c r="L1069" s="72">
        <v>36000</v>
      </c>
      <c r="M1069" s="76">
        <v>0</v>
      </c>
      <c r="N1069" s="72">
        <v>1094.4000000000001</v>
      </c>
      <c r="O1069" s="72">
        <v>1033.2</v>
      </c>
      <c r="P1069" s="33">
        <f>Tabla15[[#This Row],[sbruto]]-Tabla15[[#This Row],[ISR]]-Tabla15[[#This Row],[SFS]]-Tabla15[[#This Row],[AFP]]-Tabla15[[#This Row],[sneto]]</f>
        <v>25</v>
      </c>
      <c r="Q1069" s="33">
        <v>33847.4</v>
      </c>
      <c r="R1069" s="56" t="str">
        <f>_xlfn.XLOOKUP(Tabla15[[#This Row],[cedula]],Tabla8[Numero Documento],Tabla8[Gen])</f>
        <v>M</v>
      </c>
      <c r="S1069" s="56" t="str">
        <f>_xlfn.XLOOKUP(Tabla15[[#This Row],[cedula]],Tabla8[Numero Documento],Tabla8[Lugar Funciones Codigo])</f>
        <v>01.83.03.03.00.01</v>
      </c>
      <c r="T1069">
        <v>949</v>
      </c>
    </row>
    <row r="1070" spans="1:20" hidden="1">
      <c r="A1070" s="56" t="s">
        <v>2522</v>
      </c>
      <c r="B1070" s="56" t="s">
        <v>2073</v>
      </c>
      <c r="C1070" s="56" t="s">
        <v>2555</v>
      </c>
      <c r="D1070" s="56" t="str">
        <f>Tabla15[[#This Row],[cedula]]&amp;Tabla15[[#This Row],[prog]]&amp;LEFT(Tabla15[[#This Row],[TIPO]],3)</f>
        <v>0011015097611FIJ</v>
      </c>
      <c r="E1070" s="56" t="str">
        <f>_xlfn.XLOOKUP(Tabla15[[#This Row],[cedula]],Tabla8[Numero Documento],Tabla8[Empleado])</f>
        <v>PEDRO ENRIQUE MORALES GOMEZ</v>
      </c>
      <c r="F1070" s="56" t="str">
        <f>_xlfn.XLOOKUP(Tabla15[[#This Row],[cedula]],Tabla8[Numero Documento],Tabla8[Cargo])</f>
        <v>DIRECTOR (A)</v>
      </c>
      <c r="G1070" s="56" t="str">
        <f>_xlfn.XLOOKUP(Tabla15[[#This Row],[cedula]],Tabla8[Numero Documento],Tabla8[Lugar de Funciones])</f>
        <v>OFICINA NACIONAL DE PATRIMONIO CULTURAL SUBACUATICO</v>
      </c>
      <c r="H1070" s="107" t="s">
        <v>11</v>
      </c>
      <c r="I1070" s="78">
        <f>_xlfn.XLOOKUP(Tabla15[[#This Row],[cedula]],TCARRERA[CEDULA],TCARRERA[CATEGORIA DEL SERVIDOR],0)</f>
        <v>0</v>
      </c>
      <c r="J10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6" t="str">
        <f>IF(ISTEXT(Tabla15[[#This Row],[CARRERA]]),Tabla15[[#This Row],[CARRERA]],Tabla15[[#This Row],[STATUS_01]])</f>
        <v>FIJO</v>
      </c>
      <c r="L1070" s="72">
        <v>180000</v>
      </c>
      <c r="M1070" s="76">
        <v>30923.37</v>
      </c>
      <c r="N1070" s="72">
        <v>5472</v>
      </c>
      <c r="O1070" s="72">
        <v>5166</v>
      </c>
      <c r="P1070" s="33">
        <f>Tabla15[[#This Row],[sbruto]]-Tabla15[[#This Row],[ISR]]-Tabla15[[#This Row],[SFS]]-Tabla15[[#This Row],[AFP]]-Tabla15[[#This Row],[sneto]]</f>
        <v>25</v>
      </c>
      <c r="Q1070" s="33">
        <v>138413.63</v>
      </c>
      <c r="R1070" s="56" t="str">
        <f>_xlfn.XLOOKUP(Tabla15[[#This Row],[cedula]],Tabla8[Numero Documento],Tabla8[Gen])</f>
        <v>M</v>
      </c>
      <c r="S1070" s="56" t="str">
        <f>_xlfn.XLOOKUP(Tabla15[[#This Row],[cedula]],Tabla8[Numero Documento],Tabla8[Lugar Funciones Codigo])</f>
        <v>01.83.03.05</v>
      </c>
      <c r="T1070">
        <v>452</v>
      </c>
    </row>
    <row r="1071" spans="1:20" hidden="1">
      <c r="A1071" s="56" t="s">
        <v>2521</v>
      </c>
      <c r="B1071" s="56" t="s">
        <v>2319</v>
      </c>
      <c r="C1071" s="56" t="s">
        <v>2552</v>
      </c>
      <c r="D1071" s="56" t="str">
        <f>Tabla15[[#This Row],[cedula]]&amp;Tabla15[[#This Row],[prog]]&amp;LEFT(Tabla15[[#This Row],[TIPO]],3)</f>
        <v>0010103218301TEM</v>
      </c>
      <c r="E1071" s="56" t="str">
        <f>_xlfn.XLOOKUP(Tabla15[[#This Row],[cedula]],Tabla8[Numero Documento],Tabla8[Empleado])</f>
        <v>JORGE ALBERTO FERNANDEZ MEDINA</v>
      </c>
      <c r="F1071" s="56" t="str">
        <f>_xlfn.XLOOKUP(Tabla15[[#This Row],[cedula]],Tabla8[Numero Documento],Tabla8[Cargo])</f>
        <v>COORDINADOR (A)</v>
      </c>
      <c r="G1071" s="56" t="str">
        <f>_xlfn.XLOOKUP(Tabla15[[#This Row],[cedula]],Tabla8[Numero Documento],Tabla8[Lugar de Funciones])</f>
        <v>OFICINA NACIONAL DE PATRIMONIO CULTURAL SUBACUATICO</v>
      </c>
      <c r="H1071" s="107" t="s">
        <v>2743</v>
      </c>
      <c r="I1071" s="78">
        <f>_xlfn.XLOOKUP(Tabla15[[#This Row],[cedula]],TCARRERA[CEDULA],TCARRERA[CATEGORIA DEL SERVIDOR],0)</f>
        <v>0</v>
      </c>
      <c r="J107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6" t="str">
        <f>IF(ISTEXT(Tabla15[[#This Row],[CARRERA]]),Tabla15[[#This Row],[CARRERA]],Tabla15[[#This Row],[STATUS_01]])</f>
        <v>TEMPORALES</v>
      </c>
      <c r="L1071" s="72">
        <v>65000</v>
      </c>
      <c r="M1071" s="76">
        <v>4427.58</v>
      </c>
      <c r="N1071" s="72">
        <v>1976</v>
      </c>
      <c r="O1071" s="72">
        <v>1865.5</v>
      </c>
      <c r="P1071" s="33">
        <f>Tabla15[[#This Row],[sbruto]]-Tabla15[[#This Row],[ISR]]-Tabla15[[#This Row],[SFS]]-Tabla15[[#This Row],[AFP]]-Tabla15[[#This Row],[sneto]]</f>
        <v>25</v>
      </c>
      <c r="Q1071" s="33">
        <v>56705.919999999998</v>
      </c>
      <c r="R1071" s="56" t="str">
        <f>_xlfn.XLOOKUP(Tabla15[[#This Row],[cedula]],Tabla8[Numero Documento],Tabla8[Gen])</f>
        <v>M</v>
      </c>
      <c r="S1071" s="56" t="str">
        <f>_xlfn.XLOOKUP(Tabla15[[#This Row],[cedula]],Tabla8[Numero Documento],Tabla8[Lugar Funciones Codigo])</f>
        <v>01.83.03.05</v>
      </c>
      <c r="T1071">
        <v>885</v>
      </c>
    </row>
    <row r="1072" spans="1:20" hidden="1">
      <c r="A1072" s="56" t="s">
        <v>2522</v>
      </c>
      <c r="B1072" s="56" t="s">
        <v>2069</v>
      </c>
      <c r="C1072" s="56" t="s">
        <v>2555</v>
      </c>
      <c r="D1072" s="56" t="str">
        <f>Tabla15[[#This Row],[cedula]]&amp;Tabla15[[#This Row],[prog]]&amp;LEFT(Tabla15[[#This Row],[TIPO]],3)</f>
        <v>0011097505911FIJ</v>
      </c>
      <c r="E1072" s="56" t="str">
        <f>_xlfn.XLOOKUP(Tabla15[[#This Row],[cedula]],Tabla8[Numero Documento],Tabla8[Empleado])</f>
        <v>FRANCIS SENEN SOTO TEJEDA</v>
      </c>
      <c r="F1072" s="56" t="str">
        <f>_xlfn.XLOOKUP(Tabla15[[#This Row],[cedula]],Tabla8[Numero Documento],Tabla8[Cargo])</f>
        <v>DIRECTOR TEC. LABORATORIO</v>
      </c>
      <c r="G1072" s="56" t="str">
        <f>_xlfn.XLOOKUP(Tabla15[[#This Row],[cedula]],Tabla8[Numero Documento],Tabla8[Lugar de Funciones])</f>
        <v>OFICINA NACIONAL DE PATRIMONIO CULTURAL SUBACUATICO</v>
      </c>
      <c r="H1072" s="107" t="s">
        <v>11</v>
      </c>
      <c r="I1072" s="78">
        <f>_xlfn.XLOOKUP(Tabla15[[#This Row],[cedula]],TCARRERA[CEDULA],TCARRERA[CATEGORIA DEL SERVIDOR],0)</f>
        <v>0</v>
      </c>
      <c r="J10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6" t="str">
        <f>IF(ISTEXT(Tabla15[[#This Row],[CARRERA]]),Tabla15[[#This Row],[CARRERA]],Tabla15[[#This Row],[STATUS_01]])</f>
        <v>FIJO</v>
      </c>
      <c r="L1072" s="72">
        <v>40000</v>
      </c>
      <c r="M1072" s="76">
        <v>442.65</v>
      </c>
      <c r="N1072" s="72">
        <v>1216</v>
      </c>
      <c r="O1072" s="72">
        <v>1148</v>
      </c>
      <c r="P1072" s="33">
        <f>Tabla15[[#This Row],[sbruto]]-Tabla15[[#This Row],[ISR]]-Tabla15[[#This Row],[SFS]]-Tabla15[[#This Row],[AFP]]-Tabla15[[#This Row],[sneto]]</f>
        <v>375</v>
      </c>
      <c r="Q1072" s="33">
        <v>36818.35</v>
      </c>
      <c r="R1072" s="56" t="str">
        <f>_xlfn.XLOOKUP(Tabla15[[#This Row],[cedula]],Tabla8[Numero Documento],Tabla8[Gen])</f>
        <v>M</v>
      </c>
      <c r="S1072" s="56" t="str">
        <f>_xlfn.XLOOKUP(Tabla15[[#This Row],[cedula]],Tabla8[Numero Documento],Tabla8[Lugar Funciones Codigo])</f>
        <v>01.83.03.05</v>
      </c>
      <c r="T1072">
        <v>405</v>
      </c>
    </row>
    <row r="1073" spans="1:20" hidden="1">
      <c r="A1073" s="56" t="s">
        <v>2524</v>
      </c>
      <c r="B1073" s="56" t="s">
        <v>2070</v>
      </c>
      <c r="C1073" s="56" t="s">
        <v>2552</v>
      </c>
      <c r="D1073" s="56" t="str">
        <f>Tabla15[[#This Row],[cedula]]&amp;Tabla15[[#This Row],[prog]]&amp;LEFT(Tabla15[[#This Row],[TIPO]],3)</f>
        <v>0010680607801TRA</v>
      </c>
      <c r="E1073" s="56" t="str">
        <f>_xlfn.XLOOKUP(Tabla15[[#This Row],[cedula]],Tabla8[Numero Documento],Tabla8[Empleado])</f>
        <v>FRANCISCO GREGORIO CORNIEL GARCIA</v>
      </c>
      <c r="F1073" s="56" t="str">
        <f>_xlfn.XLOOKUP(Tabla15[[#This Row],[cedula]],Tabla8[Numero Documento],Tabla8[Cargo])</f>
        <v>ENC. LAB. CONSERV.</v>
      </c>
      <c r="G1073" s="56" t="str">
        <f>_xlfn.XLOOKUP(Tabla15[[#This Row],[cedula]],Tabla8[Numero Documento],Tabla8[Lugar de Funciones])</f>
        <v>OFICINA NACIONAL DE PATRIMONIO CULTURAL SUBACUATICO</v>
      </c>
      <c r="H1073" s="107" t="s">
        <v>2519</v>
      </c>
      <c r="I1073" s="78">
        <f>_xlfn.XLOOKUP(Tabla15[[#This Row],[cedula]],TCARRERA[CEDULA],TCARRERA[CATEGORIA DEL SERVIDOR],0)</f>
        <v>0</v>
      </c>
      <c r="J1073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3" s="56" t="str">
        <f>IF(ISTEXT(Tabla15[[#This Row],[CARRERA]]),Tabla15[[#This Row],[CARRERA]],Tabla15[[#This Row],[STATUS_01]])</f>
        <v>TRAMITE DE PENSION</v>
      </c>
      <c r="L1073" s="72">
        <v>31500</v>
      </c>
      <c r="M1073" s="75">
        <v>0</v>
      </c>
      <c r="N1073" s="72">
        <v>957.6</v>
      </c>
      <c r="O1073" s="72">
        <v>904.05</v>
      </c>
      <c r="P1073" s="33">
        <f>Tabla15[[#This Row],[sbruto]]-Tabla15[[#This Row],[ISR]]-Tabla15[[#This Row],[SFS]]-Tabla15[[#This Row],[AFP]]-Tabla15[[#This Row],[sneto]]</f>
        <v>9508.2900000000009</v>
      </c>
      <c r="Q1073" s="33">
        <v>20130.060000000001</v>
      </c>
      <c r="R1073" s="56" t="str">
        <f>_xlfn.XLOOKUP(Tabla15[[#This Row],[cedula]],Tabla8[Numero Documento],Tabla8[Gen])</f>
        <v>M</v>
      </c>
      <c r="S1073" s="56" t="str">
        <f>_xlfn.XLOOKUP(Tabla15[[#This Row],[cedula]],Tabla8[Numero Documento],Tabla8[Lugar Funciones Codigo])</f>
        <v>01.83.03.05</v>
      </c>
      <c r="T1073">
        <v>1069</v>
      </c>
    </row>
    <row r="1074" spans="1:20" hidden="1">
      <c r="A1074" s="56" t="s">
        <v>2522</v>
      </c>
      <c r="B1074" s="56" t="s">
        <v>2076</v>
      </c>
      <c r="C1074" s="56" t="s">
        <v>2555</v>
      </c>
      <c r="D1074" s="56" t="str">
        <f>Tabla15[[#This Row],[cedula]]&amp;Tabla15[[#This Row],[prog]]&amp;LEFT(Tabla15[[#This Row],[TIPO]],3)</f>
        <v>0410013621911FIJ</v>
      </c>
      <c r="E1074" s="56" t="str">
        <f>_xlfn.XLOOKUP(Tabla15[[#This Row],[cedula]],Tabla8[Numero Documento],Tabla8[Empleado])</f>
        <v>SANDY ALBERTO PEÑA MARTINEZ</v>
      </c>
      <c r="F1074" s="56" t="str">
        <f>_xlfn.XLOOKUP(Tabla15[[#This Row],[cedula]],Tabla8[Numero Documento],Tabla8[Cargo])</f>
        <v>TECNICO BUZO</v>
      </c>
      <c r="G1074" s="56" t="str">
        <f>_xlfn.XLOOKUP(Tabla15[[#This Row],[cedula]],Tabla8[Numero Documento],Tabla8[Lugar de Funciones])</f>
        <v>OFICINA NACIONAL DE PATRIMONIO CULTURAL SUBACUATICO</v>
      </c>
      <c r="H1074" s="107" t="s">
        <v>11</v>
      </c>
      <c r="I1074" s="78">
        <f>_xlfn.XLOOKUP(Tabla15[[#This Row],[cedula]],TCARRERA[CEDULA],TCARRERA[CATEGORIA DEL SERVIDOR],0)</f>
        <v>0</v>
      </c>
      <c r="J10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4" s="56" t="str">
        <f>IF(ISTEXT(Tabla15[[#This Row],[CARRERA]]),Tabla15[[#This Row],[CARRERA]],Tabla15[[#This Row],[STATUS_01]])</f>
        <v>FIJO</v>
      </c>
      <c r="L1074" s="72">
        <v>31500</v>
      </c>
      <c r="M1074" s="76">
        <v>0</v>
      </c>
      <c r="N1074" s="72">
        <v>957.6</v>
      </c>
      <c r="O1074" s="72">
        <v>904.05</v>
      </c>
      <c r="P1074" s="33">
        <f>Tabla15[[#This Row],[sbruto]]-Tabla15[[#This Row],[ISR]]-Tabla15[[#This Row],[SFS]]-Tabla15[[#This Row],[AFP]]-Tabla15[[#This Row],[sneto]]</f>
        <v>1602.4500000000007</v>
      </c>
      <c r="Q1074" s="33">
        <v>28035.9</v>
      </c>
      <c r="R1074" s="56" t="str">
        <f>_xlfn.XLOOKUP(Tabla15[[#This Row],[cedula]],Tabla8[Numero Documento],Tabla8[Gen])</f>
        <v>M</v>
      </c>
      <c r="S1074" s="56" t="str">
        <f>_xlfn.XLOOKUP(Tabla15[[#This Row],[cedula]],Tabla8[Numero Documento],Tabla8[Lugar Funciones Codigo])</f>
        <v>01.83.03.05</v>
      </c>
      <c r="T1074">
        <v>464</v>
      </c>
    </row>
    <row r="1075" spans="1:20" hidden="1">
      <c r="A1075" s="56" t="s">
        <v>2522</v>
      </c>
      <c r="B1075" s="56" t="s">
        <v>2078</v>
      </c>
      <c r="C1075" s="56" t="s">
        <v>2555</v>
      </c>
      <c r="D1075" s="56" t="str">
        <f>Tabla15[[#This Row],[cedula]]&amp;Tabla15[[#This Row],[prog]]&amp;LEFT(Tabla15[[#This Row],[TIPO]],3)</f>
        <v>2230053164111FIJ</v>
      </c>
      <c r="E1075" s="56" t="str">
        <f>_xlfn.XLOOKUP(Tabla15[[#This Row],[cedula]],Tabla8[Numero Documento],Tabla8[Empleado])</f>
        <v>YAJAIRA MARIA CAMINERO NUÑEZ</v>
      </c>
      <c r="F1075" s="56" t="str">
        <f>_xlfn.XLOOKUP(Tabla15[[#This Row],[cedula]],Tabla8[Numero Documento],Tabla8[Cargo])</f>
        <v>SECRETARIA</v>
      </c>
      <c r="G1075" s="56" t="str">
        <f>_xlfn.XLOOKUP(Tabla15[[#This Row],[cedula]],Tabla8[Numero Documento],Tabla8[Lugar de Funciones])</f>
        <v>OFICINA NACIONAL DE PATRIMONIO CULTURAL SUBACUATICO</v>
      </c>
      <c r="H1075" s="107" t="s">
        <v>11</v>
      </c>
      <c r="I1075" s="78">
        <f>_xlfn.XLOOKUP(Tabla15[[#This Row],[cedula]],TCARRERA[CEDULA],TCARRERA[CATEGORIA DEL SERVIDOR],0)</f>
        <v>0</v>
      </c>
      <c r="J10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5" s="56" t="str">
        <f>IF(ISTEXT(Tabla15[[#This Row],[CARRERA]]),Tabla15[[#This Row],[CARRERA]],Tabla15[[#This Row],[STATUS_01]])</f>
        <v>ESTATUTO SIMPLIFICADO</v>
      </c>
      <c r="L1075" s="72">
        <v>30000</v>
      </c>
      <c r="M1075" s="73">
        <v>0</v>
      </c>
      <c r="N1075" s="72">
        <v>912</v>
      </c>
      <c r="O1075" s="72">
        <v>861</v>
      </c>
      <c r="P1075" s="33">
        <f>Tabla15[[#This Row],[sbruto]]-Tabla15[[#This Row],[ISR]]-Tabla15[[#This Row],[SFS]]-Tabla15[[#This Row],[AFP]]-Tabla15[[#This Row],[sneto]]</f>
        <v>5071</v>
      </c>
      <c r="Q1075" s="33">
        <v>23156</v>
      </c>
      <c r="R1075" s="56" t="str">
        <f>_xlfn.XLOOKUP(Tabla15[[#This Row],[cedula]],Tabla8[Numero Documento],Tabla8[Gen])</f>
        <v>F</v>
      </c>
      <c r="S1075" s="56" t="str">
        <f>_xlfn.XLOOKUP(Tabla15[[#This Row],[cedula]],Tabla8[Numero Documento],Tabla8[Lugar Funciones Codigo])</f>
        <v>01.83.03.05</v>
      </c>
      <c r="T1075">
        <v>478</v>
      </c>
    </row>
    <row r="1076" spans="1:20" hidden="1">
      <c r="A1076" s="56" t="s">
        <v>2522</v>
      </c>
      <c r="B1076" s="56" t="s">
        <v>2074</v>
      </c>
      <c r="C1076" s="56" t="s">
        <v>2555</v>
      </c>
      <c r="D1076" s="56" t="str">
        <f>Tabla15[[#This Row],[cedula]]&amp;Tabla15[[#This Row],[prog]]&amp;LEFT(Tabla15[[#This Row],[TIPO]],3)</f>
        <v>0010188559811FIJ</v>
      </c>
      <c r="E1076" s="56" t="str">
        <f>_xlfn.XLOOKUP(Tabla15[[#This Row],[cedula]],Tabla8[Numero Documento],Tabla8[Empleado])</f>
        <v>RAMON MARIA RODRIGUEZ</v>
      </c>
      <c r="F1076" s="56" t="str">
        <f>_xlfn.XLOOKUP(Tabla15[[#This Row],[cedula]],Tabla8[Numero Documento],Tabla8[Cargo])</f>
        <v>AUX. DE CONSERVACION</v>
      </c>
      <c r="G1076" s="56" t="str">
        <f>_xlfn.XLOOKUP(Tabla15[[#This Row],[cedula]],Tabla8[Numero Documento],Tabla8[Lugar de Funciones])</f>
        <v>OFICINA NACIONAL DE PATRIMONIO CULTURAL SUBACUATICO</v>
      </c>
      <c r="H1076" s="107" t="s">
        <v>11</v>
      </c>
      <c r="I1076" s="78">
        <f>_xlfn.XLOOKUP(Tabla15[[#This Row],[cedula]],TCARRERA[CEDULA],TCARRERA[CATEGORIA DEL SERVIDOR],0)</f>
        <v>0</v>
      </c>
      <c r="J10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6" t="str">
        <f>IF(ISTEXT(Tabla15[[#This Row],[CARRERA]]),Tabla15[[#This Row],[CARRERA]],Tabla15[[#This Row],[STATUS_01]])</f>
        <v>FIJO</v>
      </c>
      <c r="L1076" s="72">
        <v>22000</v>
      </c>
      <c r="M1076" s="75">
        <v>0</v>
      </c>
      <c r="N1076" s="72">
        <v>668.8</v>
      </c>
      <c r="O1076" s="72">
        <v>631.4</v>
      </c>
      <c r="P1076" s="33">
        <f>Tabla15[[#This Row],[sbruto]]-Tabla15[[#This Row],[ISR]]-Tabla15[[#This Row],[SFS]]-Tabla15[[#This Row],[AFP]]-Tabla15[[#This Row],[sneto]]</f>
        <v>375</v>
      </c>
      <c r="Q1076" s="33">
        <v>20324.8</v>
      </c>
      <c r="R1076" s="56" t="str">
        <f>_xlfn.XLOOKUP(Tabla15[[#This Row],[cedula]],Tabla8[Numero Documento],Tabla8[Gen])</f>
        <v>M</v>
      </c>
      <c r="S1076" s="56" t="str">
        <f>_xlfn.XLOOKUP(Tabla15[[#This Row],[cedula]],Tabla8[Numero Documento],Tabla8[Lugar Funciones Codigo])</f>
        <v>01.83.03.05</v>
      </c>
      <c r="T1076">
        <v>455</v>
      </c>
    </row>
    <row r="1077" spans="1:20" hidden="1">
      <c r="A1077" s="56" t="s">
        <v>2522</v>
      </c>
      <c r="B1077" s="56" t="s">
        <v>2077</v>
      </c>
      <c r="C1077" s="56" t="s">
        <v>2555</v>
      </c>
      <c r="D1077" s="56" t="str">
        <f>Tabla15[[#This Row],[cedula]]&amp;Tabla15[[#This Row],[prog]]&amp;LEFT(Tabla15[[#This Row],[TIPO]],3)</f>
        <v>0010548443011FIJ</v>
      </c>
      <c r="E1077" s="56" t="str">
        <f>_xlfn.XLOOKUP(Tabla15[[#This Row],[cedula]],Tabla8[Numero Documento],Tabla8[Empleado])</f>
        <v>VALENTINA BALBUENA</v>
      </c>
      <c r="F1077" s="56" t="str">
        <f>_xlfn.XLOOKUP(Tabla15[[#This Row],[cedula]],Tabla8[Numero Documento],Tabla8[Cargo])</f>
        <v>CONSERJE</v>
      </c>
      <c r="G1077" s="56" t="str">
        <f>_xlfn.XLOOKUP(Tabla15[[#This Row],[cedula]],Tabla8[Numero Documento],Tabla8[Lugar de Funciones])</f>
        <v>OFICINA NACIONAL DE PATRIMONIO CULTURAL SUBACUATICO</v>
      </c>
      <c r="H1077" s="107" t="s">
        <v>11</v>
      </c>
      <c r="I1077" s="78">
        <f>_xlfn.XLOOKUP(Tabla15[[#This Row],[cedula]],TCARRERA[CEDULA],TCARRERA[CATEGORIA DEL SERVIDOR],0)</f>
        <v>0</v>
      </c>
      <c r="J10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6" t="str">
        <f>IF(ISTEXT(Tabla15[[#This Row],[CARRERA]]),Tabla15[[#This Row],[CARRERA]],Tabla15[[#This Row],[STATUS_01]])</f>
        <v>ESTATUTO SIMPLIFICADO</v>
      </c>
      <c r="L1077" s="72">
        <v>16500</v>
      </c>
      <c r="M1077" s="76">
        <v>0</v>
      </c>
      <c r="N1077" s="72">
        <v>501.6</v>
      </c>
      <c r="O1077" s="72">
        <v>473.55</v>
      </c>
      <c r="P1077" s="33">
        <f>Tabla15[[#This Row],[sbruto]]-Tabla15[[#This Row],[ISR]]-Tabla15[[#This Row],[SFS]]-Tabla15[[#This Row],[AFP]]-Tabla15[[#This Row],[sneto]]</f>
        <v>6511.6400000000012</v>
      </c>
      <c r="Q1077" s="33">
        <v>9013.2099999999991</v>
      </c>
      <c r="R1077" s="56" t="str">
        <f>_xlfn.XLOOKUP(Tabla15[[#This Row],[cedula]],Tabla8[Numero Documento],Tabla8[Gen])</f>
        <v>F</v>
      </c>
      <c r="S1077" s="56" t="str">
        <f>_xlfn.XLOOKUP(Tabla15[[#This Row],[cedula]],Tabla8[Numero Documento],Tabla8[Lugar Funciones Codigo])</f>
        <v>01.83.03.05</v>
      </c>
      <c r="T1077">
        <v>473</v>
      </c>
    </row>
    <row r="1078" spans="1:20" hidden="1">
      <c r="A1078" s="56" t="s">
        <v>2522</v>
      </c>
      <c r="B1078" s="56" t="s">
        <v>1957</v>
      </c>
      <c r="C1078" s="56" t="s">
        <v>2552</v>
      </c>
      <c r="D1078" s="56" t="str">
        <f>Tabla15[[#This Row],[cedula]]&amp;Tabla15[[#This Row],[prog]]&amp;LEFT(Tabla15[[#This Row],[TIPO]],3)</f>
        <v>0470140162401FIJ</v>
      </c>
      <c r="E1078" s="56" t="str">
        <f>_xlfn.XLOOKUP(Tabla15[[#This Row],[cedula]],Tabla8[Numero Documento],Tabla8[Empleado])</f>
        <v>RAMON PASTOR DE MOYA RODRIGUEZ</v>
      </c>
      <c r="F1078" s="56" t="str">
        <f>_xlfn.XLOOKUP(Tabla15[[#This Row],[cedula]],Tabla8[Numero Documento],Tabla8[Cargo])</f>
        <v>VICEMINISTRO (A)</v>
      </c>
      <c r="G1078" s="56" t="str">
        <f>_xlfn.XLOOKUP(Tabla15[[#This Row],[cedula]],Tabla8[Numero Documento],Tabla8[Lugar de Funciones])</f>
        <v>VICEMINISTERIO DE IDENTIDAD CULTURAL Y CIUDADANA</v>
      </c>
      <c r="H1078" s="107" t="s">
        <v>11</v>
      </c>
      <c r="I1078" s="78">
        <f>_xlfn.XLOOKUP(Tabla15[[#This Row],[cedula]],TCARRERA[CEDULA],TCARRERA[CATEGORIA DEL SERVIDOR],0)</f>
        <v>0</v>
      </c>
      <c r="J1078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78" s="56" t="str">
        <f>IF(ISTEXT(Tabla15[[#This Row],[CARRERA]]),Tabla15[[#This Row],[CARRERA]],Tabla15[[#This Row],[STATUS_01]])</f>
        <v>DE LIBRE NOMBRAMIENTO Y REMOCION</v>
      </c>
      <c r="L1078" s="72">
        <v>220000</v>
      </c>
      <c r="M1078" s="75">
        <v>40583.019999999997</v>
      </c>
      <c r="N1078" s="72">
        <v>5685.41</v>
      </c>
      <c r="O1078" s="72">
        <v>6314</v>
      </c>
      <c r="P1078" s="33">
        <f>Tabla15[[#This Row],[sbruto]]-Tabla15[[#This Row],[ISR]]-Tabla15[[#This Row],[SFS]]-Tabla15[[#This Row],[AFP]]-Tabla15[[#This Row],[sneto]]</f>
        <v>25</v>
      </c>
      <c r="Q1078" s="33">
        <v>167392.57</v>
      </c>
      <c r="R1078" s="56" t="str">
        <f>_xlfn.XLOOKUP(Tabla15[[#This Row],[cedula]],Tabla8[Numero Documento],Tabla8[Gen])</f>
        <v>M</v>
      </c>
      <c r="S1078" s="56" t="str">
        <f>_xlfn.XLOOKUP(Tabla15[[#This Row],[cedula]],Tabla8[Numero Documento],Tabla8[Lugar Funciones Codigo])</f>
        <v>01.83.04</v>
      </c>
      <c r="T1078">
        <v>314</v>
      </c>
    </row>
    <row r="1079" spans="1:20" hidden="1">
      <c r="A1079" s="56" t="s">
        <v>2522</v>
      </c>
      <c r="B1079" s="56" t="s">
        <v>2109</v>
      </c>
      <c r="C1079" s="56" t="s">
        <v>2552</v>
      </c>
      <c r="D1079" s="56" t="str">
        <f>Tabla15[[#This Row],[cedula]]&amp;Tabla15[[#This Row],[prog]]&amp;LEFT(Tabla15[[#This Row],[TIPO]],3)</f>
        <v>0011452958901FIJ</v>
      </c>
      <c r="E1079" s="56" t="str">
        <f>_xlfn.XLOOKUP(Tabla15[[#This Row],[cedula]],Tabla8[Numero Documento],Tabla8[Empleado])</f>
        <v>CLARA MARIA DOBARRO LAMAS</v>
      </c>
      <c r="F1079" s="56" t="str">
        <f>_xlfn.XLOOKUP(Tabla15[[#This Row],[cedula]],Tabla8[Numero Documento],Tabla8[Cargo])</f>
        <v>CORRECTOR (A) DE ESTILO</v>
      </c>
      <c r="G1079" s="56" t="str">
        <f>_xlfn.XLOOKUP(Tabla15[[#This Row],[cedula]],Tabla8[Numero Documento],Tabla8[Lugar de Funciones])</f>
        <v>VICEMINISTERIO DE IDENTIDAD CULTURAL Y CIUDADANA</v>
      </c>
      <c r="H1079" s="107" t="s">
        <v>11</v>
      </c>
      <c r="I1079" s="78">
        <f>_xlfn.XLOOKUP(Tabla15[[#This Row],[cedula]],TCARRERA[CEDULA],TCARRERA[CATEGORIA DEL SERVIDOR],0)</f>
        <v>0</v>
      </c>
      <c r="J107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6" t="str">
        <f>IF(ISTEXT(Tabla15[[#This Row],[CARRERA]]),Tabla15[[#This Row],[CARRERA]],Tabla15[[#This Row],[STATUS_01]])</f>
        <v>FIJO</v>
      </c>
      <c r="L1079" s="72">
        <v>115000</v>
      </c>
      <c r="M1079" s="76">
        <v>15633.74</v>
      </c>
      <c r="N1079" s="72">
        <v>3496</v>
      </c>
      <c r="O1079" s="72">
        <v>3300.5</v>
      </c>
      <c r="P1079" s="33">
        <f>Tabla15[[#This Row],[sbruto]]-Tabla15[[#This Row],[ISR]]-Tabla15[[#This Row],[SFS]]-Tabla15[[#This Row],[AFP]]-Tabla15[[#This Row],[sneto]]</f>
        <v>25</v>
      </c>
      <c r="Q1079" s="33">
        <v>92544.76</v>
      </c>
      <c r="R1079" s="56" t="str">
        <f>_xlfn.XLOOKUP(Tabla15[[#This Row],[cedula]],Tabla8[Numero Documento],Tabla8[Gen])</f>
        <v>F</v>
      </c>
      <c r="S1079" s="56" t="str">
        <f>_xlfn.XLOOKUP(Tabla15[[#This Row],[cedula]],Tabla8[Numero Documento],Tabla8[Lugar Funciones Codigo])</f>
        <v>01.83.04</v>
      </c>
      <c r="T1079">
        <v>60</v>
      </c>
    </row>
    <row r="1080" spans="1:20" hidden="1">
      <c r="A1080" s="56" t="s">
        <v>2522</v>
      </c>
      <c r="B1080" s="56" t="s">
        <v>1105</v>
      </c>
      <c r="C1080" s="56" t="s">
        <v>2552</v>
      </c>
      <c r="D1080" s="56" t="str">
        <f>Tabla15[[#This Row],[cedula]]&amp;Tabla15[[#This Row],[prog]]&amp;LEFT(Tabla15[[#This Row],[TIPO]],3)</f>
        <v>2240031022701FIJ</v>
      </c>
      <c r="E1080" s="56" t="str">
        <f>_xlfn.XLOOKUP(Tabla15[[#This Row],[cedula]],Tabla8[Numero Documento],Tabla8[Empleado])</f>
        <v>CLARIBEL MICHEL SANTANA GONZALEZ</v>
      </c>
      <c r="F1080" s="56" t="str">
        <f>_xlfn.XLOOKUP(Tabla15[[#This Row],[cedula]],Tabla8[Numero Documento],Tabla8[Cargo])</f>
        <v>ASISTENTE</v>
      </c>
      <c r="G1080" s="56" t="str">
        <f>_xlfn.XLOOKUP(Tabla15[[#This Row],[cedula]],Tabla8[Numero Documento],Tabla8[Lugar de Funciones])</f>
        <v>VICEMINISTERIO DE IDENTIDAD CULTURAL Y CIUDADANA</v>
      </c>
      <c r="H1080" s="107" t="s">
        <v>11</v>
      </c>
      <c r="I1080" s="78" t="str">
        <f>_xlfn.XLOOKUP(Tabla15[[#This Row],[cedula]],TCARRERA[CEDULA],TCARRERA[CATEGORIA DEL SERVIDOR],0)</f>
        <v>CARRERA ADMINISTRATIVA</v>
      </c>
      <c r="J10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6" t="str">
        <f>IF(ISTEXT(Tabla15[[#This Row],[CARRERA]]),Tabla15[[#This Row],[CARRERA]],Tabla15[[#This Row],[STATUS_01]])</f>
        <v>CARRERA ADMINISTRATIVA</v>
      </c>
      <c r="L1080" s="72">
        <v>115000</v>
      </c>
      <c r="M1080" s="75">
        <v>15239.38</v>
      </c>
      <c r="N1080" s="72">
        <v>3496</v>
      </c>
      <c r="O1080" s="72">
        <v>3300.5</v>
      </c>
      <c r="P1080" s="33">
        <f>Tabla15[[#This Row],[sbruto]]-Tabla15[[#This Row],[ISR]]-Tabla15[[#This Row],[SFS]]-Tabla15[[#This Row],[AFP]]-Tabla15[[#This Row],[sneto]]</f>
        <v>1602.4499999999971</v>
      </c>
      <c r="Q1080" s="33">
        <v>91361.67</v>
      </c>
      <c r="R1080" s="56" t="str">
        <f>_xlfn.XLOOKUP(Tabla15[[#This Row],[cedula]],Tabla8[Numero Documento],Tabla8[Gen])</f>
        <v>F</v>
      </c>
      <c r="S1080" s="56" t="str">
        <f>_xlfn.XLOOKUP(Tabla15[[#This Row],[cedula]],Tabla8[Numero Documento],Tabla8[Lugar Funciones Codigo])</f>
        <v>01.83.04</v>
      </c>
      <c r="T1080">
        <v>62</v>
      </c>
    </row>
    <row r="1081" spans="1:20" hidden="1">
      <c r="A1081" s="56" t="s">
        <v>2521</v>
      </c>
      <c r="B1081" s="56" t="s">
        <v>3075</v>
      </c>
      <c r="C1081" s="56" t="s">
        <v>2552</v>
      </c>
      <c r="D1081" s="56" t="str">
        <f>Tabla15[[#This Row],[cedula]]&amp;Tabla15[[#This Row],[prog]]&amp;LEFT(Tabla15[[#This Row],[TIPO]],3)</f>
        <v>0310097377901TEM</v>
      </c>
      <c r="E1081" s="56" t="str">
        <f>_xlfn.XLOOKUP(Tabla15[[#This Row],[cedula]],Tabla8[Numero Documento],Tabla8[Empleado])</f>
        <v>TOMAS RAFAEL VEGA ELOY</v>
      </c>
      <c r="F1081" s="56" t="str">
        <f>_xlfn.XLOOKUP(Tabla15[[#This Row],[cedula]],Tabla8[Numero Documento],Tabla8[Cargo])</f>
        <v>GESTOR CULTURAL</v>
      </c>
      <c r="G1081" s="56" t="str">
        <f>_xlfn.XLOOKUP(Tabla15[[#This Row],[cedula]],Tabla8[Numero Documento],Tabla8[Lugar de Funciones])</f>
        <v>VICEMINISTERIO DE IDENTIDAD CULTURAL Y CIUDADANA</v>
      </c>
      <c r="H1081" s="107" t="s">
        <v>2743</v>
      </c>
      <c r="I1081" s="78">
        <f>_xlfn.XLOOKUP(Tabla15[[#This Row],[cedula]],TCARRERA[CEDULA],TCARRERA[CATEGORIA DEL SERVIDOR],0)</f>
        <v>0</v>
      </c>
      <c r="J10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6" t="str">
        <f>IF(ISTEXT(Tabla15[[#This Row],[CARRERA]]),Tabla15[[#This Row],[CARRERA]],Tabla15[[#This Row],[STATUS_01]])</f>
        <v>TEMPORALES</v>
      </c>
      <c r="L1081" s="72">
        <v>50000</v>
      </c>
      <c r="M1081" s="75">
        <v>1854</v>
      </c>
      <c r="N1081" s="72">
        <v>1520</v>
      </c>
      <c r="O1081" s="72">
        <v>1435</v>
      </c>
      <c r="P1081" s="33">
        <f>Tabla15[[#This Row],[sbruto]]-Tabla15[[#This Row],[ISR]]-Tabla15[[#This Row],[SFS]]-Tabla15[[#This Row],[AFP]]-Tabla15[[#This Row],[sneto]]</f>
        <v>25</v>
      </c>
      <c r="Q1081" s="33">
        <v>45166</v>
      </c>
      <c r="R1081" s="56" t="str">
        <f>_xlfn.XLOOKUP(Tabla15[[#This Row],[cedula]],Tabla8[Numero Documento],Tabla8[Gen])</f>
        <v>M</v>
      </c>
      <c r="S1081" s="56" t="str">
        <f>_xlfn.XLOOKUP(Tabla15[[#This Row],[cedula]],Tabla8[Numero Documento],Tabla8[Lugar Funciones Codigo])</f>
        <v>01.83.04</v>
      </c>
      <c r="T1081">
        <v>1016</v>
      </c>
    </row>
    <row r="1082" spans="1:20" hidden="1">
      <c r="A1082" s="56" t="s">
        <v>2521</v>
      </c>
      <c r="B1082" s="56" t="s">
        <v>2379</v>
      </c>
      <c r="C1082" s="56" t="s">
        <v>2552</v>
      </c>
      <c r="D1082" s="56" t="str">
        <f>Tabla15[[#This Row],[cedula]]&amp;Tabla15[[#This Row],[prog]]&amp;LEFT(Tabla15[[#This Row],[TIPO]],3)</f>
        <v>2240017086001TEM</v>
      </c>
      <c r="E1082" s="56" t="str">
        <f>_xlfn.XLOOKUP(Tabla15[[#This Row],[cedula]],Tabla8[Numero Documento],Tabla8[Empleado])</f>
        <v>VIANNET ESTEVEZ CRISPIN</v>
      </c>
      <c r="F1082" s="56" t="str">
        <f>_xlfn.XLOOKUP(Tabla15[[#This Row],[cedula]],Tabla8[Numero Documento],Tabla8[Cargo])</f>
        <v>ANALISTA PROYECTOS</v>
      </c>
      <c r="G1082" s="56" t="str">
        <f>_xlfn.XLOOKUP(Tabla15[[#This Row],[cedula]],Tabla8[Numero Documento],Tabla8[Lugar de Funciones])</f>
        <v>VICEMINISTERIO DE IDENTIDAD CULTURAL Y CIUDADANA</v>
      </c>
      <c r="H1082" s="107" t="s">
        <v>2743</v>
      </c>
      <c r="I1082" s="78">
        <f>_xlfn.XLOOKUP(Tabla15[[#This Row],[cedula]],TCARRERA[CEDULA],TCARRERA[CATEGORIA DEL SERVIDOR],0)</f>
        <v>0</v>
      </c>
      <c r="J108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6" t="str">
        <f>IF(ISTEXT(Tabla15[[#This Row],[CARRERA]]),Tabla15[[#This Row],[CARRERA]],Tabla15[[#This Row],[STATUS_01]])</f>
        <v>TEMPORALES</v>
      </c>
      <c r="L1082" s="72">
        <v>45000</v>
      </c>
      <c r="M1082" s="72">
        <v>1148.33</v>
      </c>
      <c r="N1082" s="72">
        <v>1368</v>
      </c>
      <c r="O1082" s="72">
        <v>1291.5</v>
      </c>
      <c r="P1082" s="33">
        <f>Tabla15[[#This Row],[sbruto]]-Tabla15[[#This Row],[ISR]]-Tabla15[[#This Row],[SFS]]-Tabla15[[#This Row],[AFP]]-Tabla15[[#This Row],[sneto]]</f>
        <v>1571</v>
      </c>
      <c r="Q1082" s="33">
        <v>39621.17</v>
      </c>
      <c r="R1082" s="56" t="str">
        <f>_xlfn.XLOOKUP(Tabla15[[#This Row],[cedula]],Tabla8[Numero Documento],Tabla8[Gen])</f>
        <v>F</v>
      </c>
      <c r="S1082" s="56" t="str">
        <f>_xlfn.XLOOKUP(Tabla15[[#This Row],[cedula]],Tabla8[Numero Documento],Tabla8[Lugar Funciones Codigo])</f>
        <v>01.83.04</v>
      </c>
      <c r="T1082">
        <v>1018</v>
      </c>
    </row>
    <row r="1083" spans="1:20" hidden="1">
      <c r="A1083" s="56" t="s">
        <v>2522</v>
      </c>
      <c r="B1083" s="56" t="s">
        <v>1774</v>
      </c>
      <c r="C1083" s="56" t="s">
        <v>2552</v>
      </c>
      <c r="D1083" s="56" t="str">
        <f>Tabla15[[#This Row],[cedula]]&amp;Tabla15[[#This Row],[prog]]&amp;LEFT(Tabla15[[#This Row],[TIPO]],3)</f>
        <v>0310097626901FIJ</v>
      </c>
      <c r="E1083" s="56" t="str">
        <f>_xlfn.XLOOKUP(Tabla15[[#This Row],[cedula]],Tabla8[Numero Documento],Tabla8[Empleado])</f>
        <v>ANNE ELISA GONZALEZ GARRIDO</v>
      </c>
      <c r="F1083" s="56" t="str">
        <f>_xlfn.XLOOKUP(Tabla15[[#This Row],[cedula]],Tabla8[Numero Documento],Tabla8[Cargo])</f>
        <v>GESTOR CULTURAL</v>
      </c>
      <c r="G1083" s="56" t="str">
        <f>_xlfn.XLOOKUP(Tabla15[[#This Row],[cedula]],Tabla8[Numero Documento],Tabla8[Lugar de Funciones])</f>
        <v>VICEMINISTERIO DE IDENTIDAD CULTURAL Y CIUDADANA</v>
      </c>
      <c r="H1083" s="107" t="s">
        <v>11</v>
      </c>
      <c r="I1083" s="78">
        <f>_xlfn.XLOOKUP(Tabla15[[#This Row],[cedula]],TCARRERA[CEDULA],TCARRERA[CATEGORIA DEL SERVIDOR],0)</f>
        <v>0</v>
      </c>
      <c r="J10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56" t="str">
        <f>IF(ISTEXT(Tabla15[[#This Row],[CARRERA]]),Tabla15[[#This Row],[CARRERA]],Tabla15[[#This Row],[STATUS_01]])</f>
        <v>FIJO</v>
      </c>
      <c r="L1083" s="72">
        <v>35000</v>
      </c>
      <c r="M1083" s="75">
        <v>0</v>
      </c>
      <c r="N1083" s="72">
        <v>1064</v>
      </c>
      <c r="O1083" s="72">
        <v>1004.5</v>
      </c>
      <c r="P1083" s="33">
        <f>Tabla15[[#This Row],[sbruto]]-Tabla15[[#This Row],[ISR]]-Tabla15[[#This Row],[SFS]]-Tabla15[[#This Row],[AFP]]-Tabla15[[#This Row],[sneto]]</f>
        <v>25</v>
      </c>
      <c r="Q1083" s="33">
        <v>32906.5</v>
      </c>
      <c r="R1083" s="56" t="str">
        <f>_xlfn.XLOOKUP(Tabla15[[#This Row],[cedula]],Tabla8[Numero Documento],Tabla8[Gen])</f>
        <v>F</v>
      </c>
      <c r="S1083" s="56" t="str">
        <f>_xlfn.XLOOKUP(Tabla15[[#This Row],[cedula]],Tabla8[Numero Documento],Tabla8[Lugar Funciones Codigo])</f>
        <v>01.83.04</v>
      </c>
      <c r="T1083">
        <v>34</v>
      </c>
    </row>
    <row r="1084" spans="1:20" hidden="1">
      <c r="A1084" s="56" t="s">
        <v>2521</v>
      </c>
      <c r="B1084" s="56" t="s">
        <v>2874</v>
      </c>
      <c r="C1084" s="56" t="s">
        <v>2552</v>
      </c>
      <c r="D1084" s="56" t="str">
        <f>Tabla15[[#This Row],[cedula]]&amp;Tabla15[[#This Row],[prog]]&amp;LEFT(Tabla15[[#This Row],[TIPO]],3)</f>
        <v>0010379955701TEM</v>
      </c>
      <c r="E1084" s="56" t="str">
        <f>_xlfn.XLOOKUP(Tabla15[[#This Row],[cedula]],Tabla8[Numero Documento],Tabla8[Empleado])</f>
        <v>DANILO ALEJANDRO MC CABE QUIÑONEZ</v>
      </c>
      <c r="F1084" s="56" t="str">
        <f>_xlfn.XLOOKUP(Tabla15[[#This Row],[cedula]],Tabla8[Numero Documento],Tabla8[Cargo])</f>
        <v>GESTOR CULTURAL</v>
      </c>
      <c r="G1084" s="56" t="str">
        <f>_xlfn.XLOOKUP(Tabla15[[#This Row],[cedula]],Tabla8[Numero Documento],Tabla8[Lugar de Funciones])</f>
        <v>VICEMINISTERIO DE IDENTIDAD CULTURAL Y CIUDADANA</v>
      </c>
      <c r="H1084" s="107" t="s">
        <v>2743</v>
      </c>
      <c r="I1084" s="78">
        <f>_xlfn.XLOOKUP(Tabla15[[#This Row],[cedula]],TCARRERA[CEDULA],TCARRERA[CATEGORIA DEL SERVIDOR],0)</f>
        <v>0</v>
      </c>
      <c r="J10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6" t="str">
        <f>IF(ISTEXT(Tabla15[[#This Row],[CARRERA]]),Tabla15[[#This Row],[CARRERA]],Tabla15[[#This Row],[STATUS_01]])</f>
        <v>TEMPORALES</v>
      </c>
      <c r="L1084" s="72">
        <v>35000</v>
      </c>
      <c r="M1084" s="72">
        <v>0</v>
      </c>
      <c r="N1084" s="72">
        <v>1064</v>
      </c>
      <c r="O1084" s="72">
        <v>1004.5</v>
      </c>
      <c r="P1084" s="33">
        <f>Tabla15[[#This Row],[sbruto]]-Tabla15[[#This Row],[ISR]]-Tabla15[[#This Row],[SFS]]-Tabla15[[#This Row],[AFP]]-Tabla15[[#This Row],[sneto]]</f>
        <v>25</v>
      </c>
      <c r="Q1084" s="33">
        <v>32906.5</v>
      </c>
      <c r="R1084" s="56" t="str">
        <f>_xlfn.XLOOKUP(Tabla15[[#This Row],[cedula]],Tabla8[Numero Documento],Tabla8[Gen])</f>
        <v>M</v>
      </c>
      <c r="S1084" s="56" t="str">
        <f>_xlfn.XLOOKUP(Tabla15[[#This Row],[cedula]],Tabla8[Numero Documento],Tabla8[Lugar Funciones Codigo])</f>
        <v>01.83.04</v>
      </c>
      <c r="T1084">
        <v>819</v>
      </c>
    </row>
    <row r="1085" spans="1:20" hidden="1">
      <c r="A1085" s="56" t="s">
        <v>2522</v>
      </c>
      <c r="B1085" s="56" t="s">
        <v>1864</v>
      </c>
      <c r="C1085" s="56" t="s">
        <v>2552</v>
      </c>
      <c r="D1085" s="56" t="str">
        <f>Tabla15[[#This Row],[cedula]]&amp;Tabla15[[#This Row],[prog]]&amp;LEFT(Tabla15[[#This Row],[TIPO]],3)</f>
        <v>0540114593201FIJ</v>
      </c>
      <c r="E1085" s="56" t="str">
        <f>_xlfn.XLOOKUP(Tabla15[[#This Row],[cedula]],Tabla8[Numero Documento],Tabla8[Empleado])</f>
        <v>JOSE ANTONIO TAVERAS GUZMAN</v>
      </c>
      <c r="F1085" s="56" t="str">
        <f>_xlfn.XLOOKUP(Tabla15[[#This Row],[cedula]],Tabla8[Numero Documento],Tabla8[Cargo])</f>
        <v>AUXILIAR ADMINISTRATIVO (A)</v>
      </c>
      <c r="G1085" s="56" t="str">
        <f>_xlfn.XLOOKUP(Tabla15[[#This Row],[cedula]],Tabla8[Numero Documento],Tabla8[Lugar de Funciones])</f>
        <v>VICEMINISTERIO DE IDENTIDAD CULTURAL Y CIUDADANA</v>
      </c>
      <c r="H1085" s="107" t="s">
        <v>11</v>
      </c>
      <c r="I1085" s="78">
        <f>_xlfn.XLOOKUP(Tabla15[[#This Row],[cedula]],TCARRERA[CEDULA],TCARRERA[CATEGORIA DEL SERVIDOR],0)</f>
        <v>0</v>
      </c>
      <c r="J10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6" t="str">
        <f>IF(ISTEXT(Tabla15[[#This Row],[CARRERA]]),Tabla15[[#This Row],[CARRERA]],Tabla15[[#This Row],[STATUS_01]])</f>
        <v>FIJO</v>
      </c>
      <c r="L1085" s="72">
        <v>35000</v>
      </c>
      <c r="M1085" s="72">
        <v>0</v>
      </c>
      <c r="N1085" s="72">
        <v>1064</v>
      </c>
      <c r="O1085" s="72">
        <v>1004.5</v>
      </c>
      <c r="P1085" s="33">
        <f>Tabla15[[#This Row],[sbruto]]-Tabla15[[#This Row],[ISR]]-Tabla15[[#This Row],[SFS]]-Tabla15[[#This Row],[AFP]]-Tabla15[[#This Row],[sneto]]</f>
        <v>25</v>
      </c>
      <c r="Q1085" s="33">
        <v>32906.5</v>
      </c>
      <c r="R1085" s="56" t="str">
        <f>_xlfn.XLOOKUP(Tabla15[[#This Row],[cedula]],Tabla8[Numero Documento],Tabla8[Gen])</f>
        <v>M</v>
      </c>
      <c r="S1085" s="56" t="str">
        <f>_xlfn.XLOOKUP(Tabla15[[#This Row],[cedula]],Tabla8[Numero Documento],Tabla8[Lugar Funciones Codigo])</f>
        <v>01.83.04</v>
      </c>
      <c r="T1085">
        <v>165</v>
      </c>
    </row>
    <row r="1086" spans="1:20" hidden="1">
      <c r="A1086" s="56" t="s">
        <v>2522</v>
      </c>
      <c r="B1086" s="56" t="s">
        <v>2049</v>
      </c>
      <c r="C1086" s="56" t="s">
        <v>2552</v>
      </c>
      <c r="D1086" s="56" t="str">
        <f>Tabla15[[#This Row],[cedula]]&amp;Tabla15[[#This Row],[prog]]&amp;LEFT(Tabla15[[#This Row],[TIPO]],3)</f>
        <v>4021021856201FIJ</v>
      </c>
      <c r="E1086" s="56" t="str">
        <f>_xlfn.XLOOKUP(Tabla15[[#This Row],[cedula]],Tabla8[Numero Documento],Tabla8[Empleado])</f>
        <v>RISSELYS DURAN PADILLA</v>
      </c>
      <c r="F1086" s="56" t="str">
        <f>_xlfn.XLOOKUP(Tabla15[[#This Row],[cedula]],Tabla8[Numero Documento],Tabla8[Cargo])</f>
        <v>SECRETARIA</v>
      </c>
      <c r="G1086" s="56" t="str">
        <f>_xlfn.XLOOKUP(Tabla15[[#This Row],[cedula]],Tabla8[Numero Documento],Tabla8[Lugar de Funciones])</f>
        <v>VICEMINISTERIO DE IDENTIDAD CULTURAL Y CIUDADANA</v>
      </c>
      <c r="H1086" s="107" t="s">
        <v>11</v>
      </c>
      <c r="I1086" s="78">
        <f>_xlfn.XLOOKUP(Tabla15[[#This Row],[cedula]],TCARRERA[CEDULA],TCARRERA[CATEGORIA DEL SERVIDOR],0)</f>
        <v>0</v>
      </c>
      <c r="J10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6" s="56" t="str">
        <f>IF(ISTEXT(Tabla15[[#This Row],[CARRERA]]),Tabla15[[#This Row],[CARRERA]],Tabla15[[#This Row],[STATUS_01]])</f>
        <v>ESTATUTO SIMPLIFICADO</v>
      </c>
      <c r="L1086" s="72">
        <v>35000</v>
      </c>
      <c r="M1086" s="75">
        <v>0</v>
      </c>
      <c r="N1086" s="75">
        <v>1064</v>
      </c>
      <c r="O1086" s="75">
        <v>1004.5</v>
      </c>
      <c r="P1086" s="33">
        <f>Tabla15[[#This Row],[sbruto]]-Tabla15[[#This Row],[ISR]]-Tabla15[[#This Row],[SFS]]-Tabla15[[#This Row],[AFP]]-Tabla15[[#This Row],[sneto]]</f>
        <v>2121</v>
      </c>
      <c r="Q1086" s="33">
        <v>30810.5</v>
      </c>
      <c r="R1086" s="56" t="str">
        <f>_xlfn.XLOOKUP(Tabla15[[#This Row],[cedula]],Tabla8[Numero Documento],Tabla8[Gen])</f>
        <v>F</v>
      </c>
      <c r="S1086" s="56" t="str">
        <f>_xlfn.XLOOKUP(Tabla15[[#This Row],[cedula]],Tabla8[Numero Documento],Tabla8[Lugar Funciones Codigo])</f>
        <v>01.83.04</v>
      </c>
      <c r="T1086">
        <v>322</v>
      </c>
    </row>
    <row r="1087" spans="1:20" hidden="1">
      <c r="A1087" s="56" t="s">
        <v>2522</v>
      </c>
      <c r="B1087" s="56" t="s">
        <v>1950</v>
      </c>
      <c r="C1087" s="56" t="s">
        <v>2552</v>
      </c>
      <c r="D1087" s="56" t="str">
        <f>Tabla15[[#This Row],[cedula]]&amp;Tabla15[[#This Row],[prog]]&amp;LEFT(Tabla15[[#This Row],[TIPO]],3)</f>
        <v>0010192237501FIJ</v>
      </c>
      <c r="E1087" s="56" t="str">
        <f>_xlfn.XLOOKUP(Tabla15[[#This Row],[cedula]],Tabla8[Numero Documento],Tabla8[Empleado])</f>
        <v>RAMON ALBERTO DURAN CELESTINO</v>
      </c>
      <c r="F1087" s="56" t="str">
        <f>_xlfn.XLOOKUP(Tabla15[[#This Row],[cedula]],Tabla8[Numero Documento],Tabla8[Cargo])</f>
        <v>AUXILIAR DE TRANSPORTACION</v>
      </c>
      <c r="G1087" s="56" t="str">
        <f>_xlfn.XLOOKUP(Tabla15[[#This Row],[cedula]],Tabla8[Numero Documento],Tabla8[Lugar de Funciones])</f>
        <v>VICEMINISTERIO DE IDENTIDAD CULTURAL Y CIUDADANA</v>
      </c>
      <c r="H1087" s="107" t="s">
        <v>11</v>
      </c>
      <c r="I1087" s="78">
        <f>_xlfn.XLOOKUP(Tabla15[[#This Row],[cedula]],TCARRERA[CEDULA],TCARRERA[CATEGORIA DEL SERVIDOR],0)</f>
        <v>0</v>
      </c>
      <c r="J10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7" s="56" t="str">
        <f>IF(ISTEXT(Tabla15[[#This Row],[CARRERA]]),Tabla15[[#This Row],[CARRERA]],Tabla15[[#This Row],[STATUS_01]])</f>
        <v>FIJO</v>
      </c>
      <c r="L1087" s="72">
        <v>30000</v>
      </c>
      <c r="M1087" s="75">
        <v>0</v>
      </c>
      <c r="N1087" s="75">
        <v>912</v>
      </c>
      <c r="O1087" s="75">
        <v>861</v>
      </c>
      <c r="P1087" s="33">
        <f>Tabla15[[#This Row],[sbruto]]-Tabla15[[#This Row],[ISR]]-Tabla15[[#This Row],[SFS]]-Tabla15[[#This Row],[AFP]]-Tabla15[[#This Row],[sneto]]</f>
        <v>25</v>
      </c>
      <c r="Q1087" s="33">
        <v>28202</v>
      </c>
      <c r="R1087" s="56" t="str">
        <f>_xlfn.XLOOKUP(Tabla15[[#This Row],[cedula]],Tabla8[Numero Documento],Tabla8[Gen])</f>
        <v>M</v>
      </c>
      <c r="S1087" s="56" t="str">
        <f>_xlfn.XLOOKUP(Tabla15[[#This Row],[cedula]],Tabla8[Numero Documento],Tabla8[Lugar Funciones Codigo])</f>
        <v>01.83.04</v>
      </c>
      <c r="T1087">
        <v>306</v>
      </c>
    </row>
    <row r="1088" spans="1:20" hidden="1">
      <c r="A1088" s="56" t="s">
        <v>2522</v>
      </c>
      <c r="B1088" s="56" t="s">
        <v>1172</v>
      </c>
      <c r="C1088" s="56" t="s">
        <v>2552</v>
      </c>
      <c r="D1088" s="56" t="str">
        <f>Tabla15[[#This Row],[cedula]]&amp;Tabla15[[#This Row],[prog]]&amp;LEFT(Tabla15[[#This Row],[TIPO]],3)</f>
        <v>0010624582201FIJ</v>
      </c>
      <c r="E1088" s="56" t="str">
        <f>_xlfn.XLOOKUP(Tabla15[[#This Row],[cedula]],Tabla8[Numero Documento],Tabla8[Empleado])</f>
        <v>VIRGINIA DE LA CRUZ VINICIO</v>
      </c>
      <c r="F1088" s="56" t="str">
        <f>_xlfn.XLOOKUP(Tabla15[[#This Row],[cedula]],Tabla8[Numero Documento],Tabla8[Cargo])</f>
        <v>CONSERJE</v>
      </c>
      <c r="G1088" s="56" t="str">
        <f>_xlfn.XLOOKUP(Tabla15[[#This Row],[cedula]],Tabla8[Numero Documento],Tabla8[Lugar de Funciones])</f>
        <v>VICEMINISTERIO DE IDENTIDAD CULTURAL Y CIUDADANA</v>
      </c>
      <c r="H1088" s="107" t="s">
        <v>11</v>
      </c>
      <c r="I1088" s="78" t="str">
        <f>_xlfn.XLOOKUP(Tabla15[[#This Row],[cedula]],TCARRERA[CEDULA],TCARRERA[CATEGORIA DEL SERVIDOR],0)</f>
        <v>CARRERA ADMINISTRATIVA</v>
      </c>
      <c r="J10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8" s="56" t="str">
        <f>IF(ISTEXT(Tabla15[[#This Row],[CARRERA]]),Tabla15[[#This Row],[CARRERA]],Tabla15[[#This Row],[STATUS_01]])</f>
        <v>CARRERA ADMINISTRATIVA</v>
      </c>
      <c r="L1088" s="72">
        <v>17000</v>
      </c>
      <c r="M1088" s="75">
        <v>0</v>
      </c>
      <c r="N1088" s="72">
        <v>516.79999999999995</v>
      </c>
      <c r="O1088" s="72">
        <v>487.9</v>
      </c>
      <c r="P1088" s="33">
        <f>Tabla15[[#This Row],[sbruto]]-Tabla15[[#This Row],[ISR]]-Tabla15[[#This Row],[SFS]]-Tabla15[[#This Row],[AFP]]-Tabla15[[#This Row],[sneto]]</f>
        <v>12124.890000000001</v>
      </c>
      <c r="Q1088" s="33">
        <v>3870.41</v>
      </c>
      <c r="R1088" s="56" t="str">
        <f>_xlfn.XLOOKUP(Tabla15[[#This Row],[cedula]],Tabla8[Numero Documento],Tabla8[Gen])</f>
        <v>F</v>
      </c>
      <c r="S1088" s="56" t="str">
        <f>_xlfn.XLOOKUP(Tabla15[[#This Row],[cedula]],Tabla8[Numero Documento],Tabla8[Lugar Funciones Codigo])</f>
        <v>01.83.04</v>
      </c>
      <c r="T1088">
        <v>357</v>
      </c>
    </row>
    <row r="1089" spans="1:20" hidden="1">
      <c r="A1089" s="56" t="s">
        <v>2521</v>
      </c>
      <c r="B1089" s="56" t="s">
        <v>3079</v>
      </c>
      <c r="C1089" s="56" t="s">
        <v>2552</v>
      </c>
      <c r="D1089" s="56" t="str">
        <f>Tabla15[[#This Row],[cedula]]&amp;Tabla15[[#This Row],[prog]]&amp;LEFT(Tabla15[[#This Row],[TIPO]],3)</f>
        <v>0010021419601TEM</v>
      </c>
      <c r="E1089" s="56" t="str">
        <f>_xlfn.XLOOKUP(Tabla15[[#This Row],[cedula]],Tabla8[Numero Documento],Tabla8[Empleado])</f>
        <v>VICTOR MANUEL VIDAL CUESTA</v>
      </c>
      <c r="F1089" s="56" t="str">
        <f>_xlfn.XLOOKUP(Tabla15[[#This Row],[cedula]],Tabla8[Numero Documento],Tabla8[Cargo])</f>
        <v>COORD. OPERATIVO</v>
      </c>
      <c r="G1089" s="56" t="str">
        <f>_xlfn.XLOOKUP(Tabla15[[#This Row],[cedula]],Tabla8[Numero Documento],Tabla8[Lugar de Funciones])</f>
        <v>DIRECCION DE PARTICIPACION POPULAR</v>
      </c>
      <c r="H1089" s="107" t="s">
        <v>2743</v>
      </c>
      <c r="I1089" s="78">
        <f>_xlfn.XLOOKUP(Tabla15[[#This Row],[cedula]],TCARRERA[CEDULA],TCARRERA[CATEGORIA DEL SERVIDOR],0)</f>
        <v>0</v>
      </c>
      <c r="J10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6" t="str">
        <f>IF(ISTEXT(Tabla15[[#This Row],[CARRERA]]),Tabla15[[#This Row],[CARRERA]],Tabla15[[#This Row],[STATUS_01]])</f>
        <v>TEMPORALES</v>
      </c>
      <c r="L1089" s="72">
        <v>75000</v>
      </c>
      <c r="M1089" s="72">
        <v>6309.38</v>
      </c>
      <c r="N1089" s="72">
        <v>2280</v>
      </c>
      <c r="O1089" s="72">
        <v>2152.5</v>
      </c>
      <c r="P1089" s="33">
        <f>Tabla15[[#This Row],[sbruto]]-Tabla15[[#This Row],[ISR]]-Tabla15[[#This Row],[SFS]]-Tabla15[[#This Row],[AFP]]-Tabla15[[#This Row],[sneto]]</f>
        <v>24.999999999992724</v>
      </c>
      <c r="Q1089" s="33">
        <v>64233.120000000003</v>
      </c>
      <c r="R1089" s="56" t="str">
        <f>_xlfn.XLOOKUP(Tabla15[[#This Row],[cedula]],Tabla8[Numero Documento],Tabla8[Gen])</f>
        <v>M</v>
      </c>
      <c r="S1089" s="56" t="str">
        <f>_xlfn.XLOOKUP(Tabla15[[#This Row],[cedula]],Tabla8[Numero Documento],Tabla8[Lugar Funciones Codigo])</f>
        <v>01.83.04.00.02</v>
      </c>
      <c r="T1089">
        <v>1022</v>
      </c>
    </row>
    <row r="1090" spans="1:20" hidden="1">
      <c r="A1090" s="56" t="s">
        <v>2521</v>
      </c>
      <c r="B1090" s="56" t="s">
        <v>2951</v>
      </c>
      <c r="C1090" s="56" t="s">
        <v>2552</v>
      </c>
      <c r="D1090" s="56" t="str">
        <f>Tabla15[[#This Row],[cedula]]&amp;Tabla15[[#This Row],[prog]]&amp;LEFT(Tabla15[[#This Row],[TIPO]],3)</f>
        <v>0011010725701TEM</v>
      </c>
      <c r="E1090" s="56" t="str">
        <f>_xlfn.XLOOKUP(Tabla15[[#This Row],[cedula]],Tabla8[Numero Documento],Tabla8[Empleado])</f>
        <v>JOSE ALTAGRACIA PEREZ</v>
      </c>
      <c r="F1090" s="56" t="str">
        <f>_xlfn.XLOOKUP(Tabla15[[#This Row],[cedula]],Tabla8[Numero Documento],Tabla8[Cargo])</f>
        <v>COORD. OPERATIVO</v>
      </c>
      <c r="G1090" s="56" t="str">
        <f>_xlfn.XLOOKUP(Tabla15[[#This Row],[cedula]],Tabla8[Numero Documento],Tabla8[Lugar de Funciones])</f>
        <v>DIRECCION DE PARTICIPACION POPULAR</v>
      </c>
      <c r="H1090" s="107" t="s">
        <v>2743</v>
      </c>
      <c r="I1090" s="78">
        <f>_xlfn.XLOOKUP(Tabla15[[#This Row],[cedula]],TCARRERA[CEDULA],TCARRERA[CATEGORIA DEL SERVIDOR],0)</f>
        <v>0</v>
      </c>
      <c r="J109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6" t="str">
        <f>IF(ISTEXT(Tabla15[[#This Row],[CARRERA]]),Tabla15[[#This Row],[CARRERA]],Tabla15[[#This Row],[STATUS_01]])</f>
        <v>TEMPORALES</v>
      </c>
      <c r="L1090" s="72">
        <v>70000</v>
      </c>
      <c r="M1090" s="73">
        <v>5368.48</v>
      </c>
      <c r="N1090" s="72">
        <v>2128</v>
      </c>
      <c r="O1090" s="72">
        <v>2009</v>
      </c>
      <c r="P1090" s="33">
        <f>Tabla15[[#This Row],[sbruto]]-Tabla15[[#This Row],[ISR]]-Tabla15[[#This Row],[SFS]]-Tabla15[[#This Row],[AFP]]-Tabla15[[#This Row],[sneto]]</f>
        <v>25.000000000007276</v>
      </c>
      <c r="Q1090" s="33">
        <v>60469.52</v>
      </c>
      <c r="R1090" s="56" t="str">
        <f>_xlfn.XLOOKUP(Tabla15[[#This Row],[cedula]],Tabla8[Numero Documento],Tabla8[Gen])</f>
        <v>M</v>
      </c>
      <c r="S1090" s="56" t="str">
        <f>_xlfn.XLOOKUP(Tabla15[[#This Row],[cedula]],Tabla8[Numero Documento],Tabla8[Lugar Funciones Codigo])</f>
        <v>01.83.04.00.02</v>
      </c>
      <c r="T1090">
        <v>888</v>
      </c>
    </row>
    <row r="1091" spans="1:20" hidden="1">
      <c r="A1091" s="56" t="s">
        <v>2521</v>
      </c>
      <c r="B1091" s="56" t="s">
        <v>2866</v>
      </c>
      <c r="C1091" s="56" t="s">
        <v>2552</v>
      </c>
      <c r="D1091" s="56" t="str">
        <f>Tabla15[[#This Row],[cedula]]&amp;Tabla15[[#This Row],[prog]]&amp;LEFT(Tabla15[[#This Row],[TIPO]],3)</f>
        <v>0011528144601TEM</v>
      </c>
      <c r="E1091" s="56" t="str">
        <f>_xlfn.XLOOKUP(Tabla15[[#This Row],[cedula]],Tabla8[Numero Documento],Tabla8[Empleado])</f>
        <v>CAROLA PERDOMO ACOSTA</v>
      </c>
      <c r="F1091" s="56" t="str">
        <f>_xlfn.XLOOKUP(Tabla15[[#This Row],[cedula]],Tabla8[Numero Documento],Tabla8[Cargo])</f>
        <v>GESTOR CULTURAL</v>
      </c>
      <c r="G1091" s="56" t="str">
        <f>_xlfn.XLOOKUP(Tabla15[[#This Row],[cedula]],Tabla8[Numero Documento],Tabla8[Lugar de Funciones])</f>
        <v>DIRECCION DE PARTICIPACION POPULAR</v>
      </c>
      <c r="H1091" s="107" t="s">
        <v>2743</v>
      </c>
      <c r="I1091" s="78">
        <f>_xlfn.XLOOKUP(Tabla15[[#This Row],[cedula]],TCARRERA[CEDULA],TCARRERA[CATEGORIA DEL SERVIDOR],0)</f>
        <v>0</v>
      </c>
      <c r="J109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6" t="str">
        <f>IF(ISTEXT(Tabla15[[#This Row],[CARRERA]]),Tabla15[[#This Row],[CARRERA]],Tabla15[[#This Row],[STATUS_01]])</f>
        <v>TEMPORALES</v>
      </c>
      <c r="L1091" s="72">
        <v>50000</v>
      </c>
      <c r="M1091" s="76">
        <v>1854</v>
      </c>
      <c r="N1091" s="72">
        <v>1520</v>
      </c>
      <c r="O1091" s="72">
        <v>1435</v>
      </c>
      <c r="P1091" s="33">
        <f>Tabla15[[#This Row],[sbruto]]-Tabla15[[#This Row],[ISR]]-Tabla15[[#This Row],[SFS]]-Tabla15[[#This Row],[AFP]]-Tabla15[[#This Row],[sneto]]</f>
        <v>25</v>
      </c>
      <c r="Q1091" s="33">
        <v>45166</v>
      </c>
      <c r="R1091" s="56" t="str">
        <f>_xlfn.XLOOKUP(Tabla15[[#This Row],[cedula]],Tabla8[Numero Documento],Tabla8[Gen])</f>
        <v>F</v>
      </c>
      <c r="S1091" s="56" t="str">
        <f>_xlfn.XLOOKUP(Tabla15[[#This Row],[cedula]],Tabla8[Numero Documento],Tabla8[Lugar Funciones Codigo])</f>
        <v>01.83.04.00.02</v>
      </c>
      <c r="T1091">
        <v>805</v>
      </c>
    </row>
    <row r="1092" spans="1:20" hidden="1">
      <c r="A1092" s="56" t="s">
        <v>2522</v>
      </c>
      <c r="B1092" s="56" t="s">
        <v>1104</v>
      </c>
      <c r="C1092" s="56" t="s">
        <v>2552</v>
      </c>
      <c r="D1092" s="56" t="str">
        <f>Tabla15[[#This Row],[cedula]]&amp;Tabla15[[#This Row],[prog]]&amp;LEFT(Tabla15[[#This Row],[TIPO]],3)</f>
        <v>0010258714401FIJ</v>
      </c>
      <c r="E1092" s="56" t="str">
        <f>_xlfn.XLOOKUP(Tabla15[[#This Row],[cedula]],Tabla8[Numero Documento],Tabla8[Empleado])</f>
        <v>CARMEN YUDELKY CASTRO SANTANA</v>
      </c>
      <c r="F1092" s="56" t="str">
        <f>_xlfn.XLOOKUP(Tabla15[[#This Row],[cedula]],Tabla8[Numero Documento],Tabla8[Cargo])</f>
        <v>SECRETARIA</v>
      </c>
      <c r="G1092" s="56" t="str">
        <f>_xlfn.XLOOKUP(Tabla15[[#This Row],[cedula]],Tabla8[Numero Documento],Tabla8[Lugar de Funciones])</f>
        <v>DIRECCION DE PARTICIPACION POPULAR</v>
      </c>
      <c r="H1092" s="107" t="s">
        <v>11</v>
      </c>
      <c r="I1092" s="78" t="str">
        <f>_xlfn.XLOOKUP(Tabla15[[#This Row],[cedula]],TCARRERA[CEDULA],TCARRERA[CATEGORIA DEL SERVIDOR],0)</f>
        <v>CARRERA ADMINISTRATIVA</v>
      </c>
      <c r="J10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2" s="56" t="str">
        <f>IF(ISTEXT(Tabla15[[#This Row],[CARRERA]]),Tabla15[[#This Row],[CARRERA]],Tabla15[[#This Row],[STATUS_01]])</f>
        <v>CARRERA ADMINISTRATIVA</v>
      </c>
      <c r="L1092" s="72">
        <v>35000</v>
      </c>
      <c r="M1092" s="76">
        <v>0</v>
      </c>
      <c r="N1092" s="75">
        <v>1064</v>
      </c>
      <c r="O1092" s="75">
        <v>1004.5</v>
      </c>
      <c r="P1092" s="33">
        <f>Tabla15[[#This Row],[sbruto]]-Tabla15[[#This Row],[ISR]]-Tabla15[[#This Row],[SFS]]-Tabla15[[#This Row],[AFP]]-Tabla15[[#This Row],[sneto]]</f>
        <v>1421</v>
      </c>
      <c r="Q1092" s="33">
        <v>31510.5</v>
      </c>
      <c r="R1092" s="56" t="str">
        <f>_xlfn.XLOOKUP(Tabla15[[#This Row],[cedula]],Tabla8[Numero Documento],Tabla8[Gen])</f>
        <v>F</v>
      </c>
      <c r="S1092" s="56" t="str">
        <f>_xlfn.XLOOKUP(Tabla15[[#This Row],[cedula]],Tabla8[Numero Documento],Tabla8[Lugar Funciones Codigo])</f>
        <v>01.83.04.00.02</v>
      </c>
      <c r="T1092">
        <v>55</v>
      </c>
    </row>
    <row r="1093" spans="1:20" hidden="1">
      <c r="A1093" s="56" t="s">
        <v>2522</v>
      </c>
      <c r="B1093" s="56" t="s">
        <v>1871</v>
      </c>
      <c r="C1093" s="56" t="s">
        <v>2552</v>
      </c>
      <c r="D1093" s="56" t="str">
        <f>Tabla15[[#This Row],[cedula]]&amp;Tabla15[[#This Row],[prog]]&amp;LEFT(Tabla15[[#This Row],[TIPO]],3)</f>
        <v>0010575975701FIJ</v>
      </c>
      <c r="E1093" s="56" t="str">
        <f>_xlfn.XLOOKUP(Tabla15[[#This Row],[cedula]],Tabla8[Numero Documento],Tabla8[Empleado])</f>
        <v>JOSE MIGUEL DOMINGUEZ ALONZO</v>
      </c>
      <c r="F1093" s="56" t="str">
        <f>_xlfn.XLOOKUP(Tabla15[[#This Row],[cedula]],Tabla8[Numero Documento],Tabla8[Cargo])</f>
        <v>GESTOR CULTURAL</v>
      </c>
      <c r="G1093" s="56" t="str">
        <f>_xlfn.XLOOKUP(Tabla15[[#This Row],[cedula]],Tabla8[Numero Documento],Tabla8[Lugar de Funciones])</f>
        <v>DIRECCION DE PARTICIPACION POPULAR</v>
      </c>
      <c r="H1093" s="107" t="s">
        <v>11</v>
      </c>
      <c r="I1093" s="78">
        <f>_xlfn.XLOOKUP(Tabla15[[#This Row],[cedula]],TCARRERA[CEDULA],TCARRERA[CATEGORIA DEL SERVIDOR],0)</f>
        <v>0</v>
      </c>
      <c r="J10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3" s="56" t="str">
        <f>IF(ISTEXT(Tabla15[[#This Row],[CARRERA]]),Tabla15[[#This Row],[CARRERA]],Tabla15[[#This Row],[STATUS_01]])</f>
        <v>FIJO</v>
      </c>
      <c r="L1093" s="72">
        <v>35000</v>
      </c>
      <c r="M1093" s="75">
        <v>0</v>
      </c>
      <c r="N1093" s="72">
        <v>1064</v>
      </c>
      <c r="O1093" s="72">
        <v>1004.5</v>
      </c>
      <c r="P1093" s="33">
        <f>Tabla15[[#This Row],[sbruto]]-Tabla15[[#This Row],[ISR]]-Tabla15[[#This Row],[SFS]]-Tabla15[[#This Row],[AFP]]-Tabla15[[#This Row],[sneto]]</f>
        <v>1471</v>
      </c>
      <c r="Q1093" s="33">
        <v>31460.5</v>
      </c>
      <c r="R1093" s="56" t="str">
        <f>_xlfn.XLOOKUP(Tabla15[[#This Row],[cedula]],Tabla8[Numero Documento],Tabla8[Gen])</f>
        <v>M</v>
      </c>
      <c r="S1093" s="56" t="str">
        <f>_xlfn.XLOOKUP(Tabla15[[#This Row],[cedula]],Tabla8[Numero Documento],Tabla8[Lugar Funciones Codigo])</f>
        <v>01.83.04.00.02</v>
      </c>
      <c r="T1093">
        <v>173</v>
      </c>
    </row>
    <row r="1094" spans="1:20" hidden="1">
      <c r="A1094" s="56" t="s">
        <v>2522</v>
      </c>
      <c r="B1094" s="56" t="s">
        <v>1754</v>
      </c>
      <c r="C1094" s="56" t="s">
        <v>2552</v>
      </c>
      <c r="D1094" s="56" t="str">
        <f>Tabla15[[#This Row],[cedula]]&amp;Tabla15[[#This Row],[prog]]&amp;LEFT(Tabla15[[#This Row],[TIPO]],3)</f>
        <v>0010137995601FIJ</v>
      </c>
      <c r="E1094" s="56" t="str">
        <f>_xlfn.XLOOKUP(Tabla15[[#This Row],[cedula]],Tabla8[Numero Documento],Tabla8[Empleado])</f>
        <v>AGUSTIN JOSE DULUC</v>
      </c>
      <c r="F1094" s="56" t="str">
        <f>_xlfn.XLOOKUP(Tabla15[[#This Row],[cedula]],Tabla8[Numero Documento],Tabla8[Cargo])</f>
        <v>GESTOR CULTURAL</v>
      </c>
      <c r="G1094" s="56" t="str">
        <f>_xlfn.XLOOKUP(Tabla15[[#This Row],[cedula]],Tabla8[Numero Documento],Tabla8[Lugar de Funciones])</f>
        <v>DIRECCION DE PARTICIPACION POPULAR</v>
      </c>
      <c r="H1094" s="107" t="s">
        <v>11</v>
      </c>
      <c r="I1094" s="78">
        <f>_xlfn.XLOOKUP(Tabla15[[#This Row],[cedula]],TCARRERA[CEDULA],TCARRERA[CATEGORIA DEL SERVIDOR],0)</f>
        <v>0</v>
      </c>
      <c r="J10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6" t="str">
        <f>IF(ISTEXT(Tabla15[[#This Row],[CARRERA]]),Tabla15[[#This Row],[CARRERA]],Tabla15[[#This Row],[STATUS_01]])</f>
        <v>FIJO</v>
      </c>
      <c r="L1094" s="72">
        <v>26250</v>
      </c>
      <c r="M1094" s="75">
        <v>0</v>
      </c>
      <c r="N1094" s="72">
        <v>798</v>
      </c>
      <c r="O1094" s="72">
        <v>753.38</v>
      </c>
      <c r="P1094" s="33">
        <f>Tabla15[[#This Row],[sbruto]]-Tabla15[[#This Row],[ISR]]-Tabla15[[#This Row],[SFS]]-Tabla15[[#This Row],[AFP]]-Tabla15[[#This Row],[sneto]]</f>
        <v>3535.59</v>
      </c>
      <c r="Q1094" s="33">
        <v>21163.03</v>
      </c>
      <c r="R1094" s="56" t="str">
        <f>_xlfn.XLOOKUP(Tabla15[[#This Row],[cedula]],Tabla8[Numero Documento],Tabla8[Gen])</f>
        <v>M</v>
      </c>
      <c r="S1094" s="56" t="str">
        <f>_xlfn.XLOOKUP(Tabla15[[#This Row],[cedula]],Tabla8[Numero Documento],Tabla8[Lugar Funciones Codigo])</f>
        <v>01.83.04.00.02</v>
      </c>
      <c r="T1094">
        <v>3</v>
      </c>
    </row>
    <row r="1095" spans="1:20" hidden="1">
      <c r="A1095" s="56" t="s">
        <v>2522</v>
      </c>
      <c r="B1095" s="56" t="s">
        <v>1811</v>
      </c>
      <c r="C1095" s="56" t="s">
        <v>2552</v>
      </c>
      <c r="D1095" s="56" t="str">
        <f>Tabla15[[#This Row],[cedula]]&amp;Tabla15[[#This Row],[prog]]&amp;LEFT(Tabla15[[#This Row],[TIPO]],3)</f>
        <v>0010950408401FIJ</v>
      </c>
      <c r="E1095" s="56" t="str">
        <f>_xlfn.XLOOKUP(Tabla15[[#This Row],[cedula]],Tabla8[Numero Documento],Tabla8[Empleado])</f>
        <v>DONIS JOAQUIN TAVERAS MORALES</v>
      </c>
      <c r="F1095" s="56" t="str">
        <f>_xlfn.XLOOKUP(Tabla15[[#This Row],[cedula]],Tabla8[Numero Documento],Tabla8[Cargo])</f>
        <v>GESTOR CULTURAL</v>
      </c>
      <c r="G1095" s="56" t="str">
        <f>_xlfn.XLOOKUP(Tabla15[[#This Row],[cedula]],Tabla8[Numero Documento],Tabla8[Lugar de Funciones])</f>
        <v>DIRECCION DE PARTICIPACION POPULAR</v>
      </c>
      <c r="H1095" s="107" t="s">
        <v>11</v>
      </c>
      <c r="I1095" s="78">
        <f>_xlfn.XLOOKUP(Tabla15[[#This Row],[cedula]],TCARRERA[CEDULA],TCARRERA[CATEGORIA DEL SERVIDOR],0)</f>
        <v>0</v>
      </c>
      <c r="J10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6" t="str">
        <f>IF(ISTEXT(Tabla15[[#This Row],[CARRERA]]),Tabla15[[#This Row],[CARRERA]],Tabla15[[#This Row],[STATUS_01]])</f>
        <v>FIJO</v>
      </c>
      <c r="L1095" s="72">
        <v>26250</v>
      </c>
      <c r="M1095" s="75">
        <v>0</v>
      </c>
      <c r="N1095" s="72">
        <v>798</v>
      </c>
      <c r="O1095" s="72">
        <v>753.38</v>
      </c>
      <c r="P1095" s="33">
        <f>Tabla15[[#This Row],[sbruto]]-Tabla15[[#This Row],[ISR]]-Tabla15[[#This Row],[SFS]]-Tabla15[[#This Row],[AFP]]-Tabla15[[#This Row],[sneto]]</f>
        <v>25</v>
      </c>
      <c r="Q1095" s="33">
        <v>24673.62</v>
      </c>
      <c r="R1095" s="56" t="str">
        <f>_xlfn.XLOOKUP(Tabla15[[#This Row],[cedula]],Tabla8[Numero Documento],Tabla8[Gen])</f>
        <v>M</v>
      </c>
      <c r="S1095" s="56" t="str">
        <f>_xlfn.XLOOKUP(Tabla15[[#This Row],[cedula]],Tabla8[Numero Documento],Tabla8[Lugar Funciones Codigo])</f>
        <v>01.83.04.00.02</v>
      </c>
      <c r="T1095">
        <v>86</v>
      </c>
    </row>
    <row r="1096" spans="1:20" hidden="1">
      <c r="A1096" s="56" t="s">
        <v>3120</v>
      </c>
      <c r="B1096" s="56" t="s">
        <v>1104</v>
      </c>
      <c r="C1096" s="56" t="s">
        <v>2552</v>
      </c>
      <c r="D1096" s="56" t="str">
        <f>Tabla15[[#This Row],[cedula]]&amp;Tabla15[[#This Row],[prog]]&amp;LEFT(Tabla15[[#This Row],[TIPO]],3)</f>
        <v>0010258714401SUP</v>
      </c>
      <c r="E1096" s="56" t="str">
        <f>_xlfn.XLOOKUP(Tabla15[[#This Row],[cedula]],Tabla8[Numero Documento],Tabla8[Empleado])</f>
        <v>CARMEN YUDELKY CASTRO SANTANA</v>
      </c>
      <c r="F1096" s="56" t="str">
        <f>_xlfn.XLOOKUP(Tabla15[[#This Row],[cedula]],Tabla8[Numero Documento],Tabla8[Cargo])</f>
        <v>SECRETARIA</v>
      </c>
      <c r="G1096" s="56" t="str">
        <f>_xlfn.XLOOKUP(Tabla15[[#This Row],[cedula]],Tabla8[Numero Documento],Tabla8[Lugar de Funciones])</f>
        <v>DIRECCION DE PARTICIPACION POPULAR</v>
      </c>
      <c r="H1096" s="107" t="s">
        <v>2831</v>
      </c>
      <c r="I1096" s="78" t="str">
        <f>_xlfn.XLOOKUP(Tabla15[[#This Row],[cedula]],TCARRERA[CEDULA],TCARRERA[CATEGORIA DEL SERVIDOR],0)</f>
        <v>CARRERA ADMINISTRATIVA</v>
      </c>
      <c r="J10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6" s="56" t="str">
        <f>IF(ISTEXT(Tabla15[[#This Row],[CARRERA]]),Tabla15[[#This Row],[CARRERA]],Tabla15[[#This Row],[STATUS_01]])</f>
        <v>CARRERA ADMINISTRATIVA</v>
      </c>
      <c r="L1096" s="72">
        <v>13000</v>
      </c>
      <c r="M1096" s="72">
        <v>1571.73</v>
      </c>
      <c r="N1096" s="72">
        <v>373.1</v>
      </c>
      <c r="O1096" s="72">
        <v>395.2</v>
      </c>
      <c r="P1096" s="33">
        <f>Tabla15[[#This Row],[sbruto]]-Tabla15[[#This Row],[ISR]]-Tabla15[[#This Row],[SFS]]-Tabla15[[#This Row],[AFP]]-Tabla15[[#This Row],[sneto]]</f>
        <v>0</v>
      </c>
      <c r="Q1096" s="33">
        <v>10659.97</v>
      </c>
      <c r="R1096" s="56" t="str">
        <f>_xlfn.XLOOKUP(Tabla15[[#This Row],[cedula]],Tabla8[Numero Documento],Tabla8[Gen])</f>
        <v>F</v>
      </c>
      <c r="S1096" s="56" t="str">
        <f>_xlfn.XLOOKUP(Tabla15[[#This Row],[cedula]],Tabla8[Numero Documento],Tabla8[Lugar Funciones Codigo])</f>
        <v>01.83.04.00.02</v>
      </c>
      <c r="T1096">
        <v>759</v>
      </c>
    </row>
    <row r="1097" spans="1:20" hidden="1">
      <c r="A1097" s="56" t="s">
        <v>2522</v>
      </c>
      <c r="B1097" s="56" t="s">
        <v>1143</v>
      </c>
      <c r="C1097" s="56" t="s">
        <v>2552</v>
      </c>
      <c r="D1097" s="56" t="str">
        <f>Tabla15[[#This Row],[cedula]]&amp;Tabla15[[#This Row],[prog]]&amp;LEFT(Tabla15[[#This Row],[TIPO]],3)</f>
        <v>0020023910101FIJ</v>
      </c>
      <c r="E1097" s="56" t="str">
        <f>_xlfn.XLOOKUP(Tabla15[[#This Row],[cedula]],Tabla8[Numero Documento],Tabla8[Empleado])</f>
        <v>MARIA TERESA ALCANTARA RAMIREZ</v>
      </c>
      <c r="F1097" s="56" t="str">
        <f>_xlfn.XLOOKUP(Tabla15[[#This Row],[cedula]],Tabla8[Numero Documento],Tabla8[Cargo])</f>
        <v>GESTORA CULTURAL</v>
      </c>
      <c r="G1097" s="56" t="str">
        <f>_xlfn.XLOOKUP(Tabla15[[#This Row],[cedula]],Tabla8[Numero Documento],Tabla8[Lugar de Funciones])</f>
        <v>DIRECCION DE PARTICIPACION POPULAR</v>
      </c>
      <c r="H1097" s="107" t="s">
        <v>11</v>
      </c>
      <c r="I1097" s="78" t="str">
        <f>_xlfn.XLOOKUP(Tabla15[[#This Row],[cedula]],TCARRERA[CEDULA],TCARRERA[CATEGORIA DEL SERVIDOR],0)</f>
        <v>CARRERA ADMINISTRATIVA</v>
      </c>
      <c r="J10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56" t="str">
        <f>IF(ISTEXT(Tabla15[[#This Row],[CARRERA]]),Tabla15[[#This Row],[CARRERA]],Tabla15[[#This Row],[STATUS_01]])</f>
        <v>CARRERA ADMINISTRATIVA</v>
      </c>
      <c r="L1097" s="72">
        <v>11258.5</v>
      </c>
      <c r="M1097" s="75">
        <v>0</v>
      </c>
      <c r="N1097" s="72">
        <v>342.26</v>
      </c>
      <c r="O1097" s="72">
        <v>323.12</v>
      </c>
      <c r="P1097" s="33">
        <f>Tabla15[[#This Row],[sbruto]]-Tabla15[[#This Row],[ISR]]-Tabla15[[#This Row],[SFS]]-Tabla15[[#This Row],[AFP]]-Tabla15[[#This Row],[sneto]]</f>
        <v>374.99999999999818</v>
      </c>
      <c r="Q1097" s="33">
        <v>10218.120000000001</v>
      </c>
      <c r="R1097" s="56" t="str">
        <f>_xlfn.XLOOKUP(Tabla15[[#This Row],[cedula]],Tabla8[Numero Documento],Tabla8[Gen])</f>
        <v>F</v>
      </c>
      <c r="S1097" s="56" t="str">
        <f>_xlfn.XLOOKUP(Tabla15[[#This Row],[cedula]],Tabla8[Numero Documento],Tabla8[Lugar Funciones Codigo])</f>
        <v>01.83.04.00.02</v>
      </c>
      <c r="T1097">
        <v>242</v>
      </c>
    </row>
    <row r="1098" spans="1:20" hidden="1">
      <c r="A1098" s="56" t="s">
        <v>2524</v>
      </c>
      <c r="B1098" s="56" t="s">
        <v>2391</v>
      </c>
      <c r="C1098" s="56" t="s">
        <v>2552</v>
      </c>
      <c r="D1098" s="56" t="str">
        <f>Tabla15[[#This Row],[cedula]]&amp;Tabla15[[#This Row],[prog]]&amp;LEFT(Tabla15[[#This Row],[TIPO]],3)</f>
        <v>0010354981201TRA</v>
      </c>
      <c r="E1098" s="56" t="str">
        <f>_xlfn.XLOOKUP(Tabla15[[#This Row],[cedula]],Tabla8[Numero Documento],Tabla8[Empleado])</f>
        <v>BERNARDINA SANTANA</v>
      </c>
      <c r="F1098" s="56" t="str">
        <f>_xlfn.XLOOKUP(Tabla15[[#This Row],[cedula]],Tabla8[Numero Documento],Tabla8[Cargo])</f>
        <v>SECRETARIA AUXILIAR</v>
      </c>
      <c r="G1098" s="56" t="str">
        <f>_xlfn.XLOOKUP(Tabla15[[#This Row],[cedula]],Tabla8[Numero Documento],Tabla8[Lugar de Funciones])</f>
        <v>DIRECCION DE PARTICIPACION POPULAR</v>
      </c>
      <c r="H1098" s="107" t="s">
        <v>2519</v>
      </c>
      <c r="I1098" s="78">
        <f>_xlfn.XLOOKUP(Tabla15[[#This Row],[cedula]],TCARRERA[CEDULA],TCARRERA[CATEGORIA DEL SERVIDOR],0)</f>
        <v>0</v>
      </c>
      <c r="J10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8" s="56" t="str">
        <f>IF(ISTEXT(Tabla15[[#This Row],[CARRERA]]),Tabla15[[#This Row],[CARRERA]],Tabla15[[#This Row],[STATUS_01]])</f>
        <v>ESTATUTO SIMPLIFICADO</v>
      </c>
      <c r="L1098" s="72">
        <v>10000</v>
      </c>
      <c r="M1098" s="76">
        <v>0</v>
      </c>
      <c r="N1098" s="72">
        <v>304</v>
      </c>
      <c r="O1098" s="72">
        <v>287</v>
      </c>
      <c r="P1098" s="33">
        <f>Tabla15[[#This Row],[sbruto]]-Tabla15[[#This Row],[ISR]]-Tabla15[[#This Row],[SFS]]-Tabla15[[#This Row],[AFP]]-Tabla15[[#This Row],[sneto]]</f>
        <v>1652.4499999999998</v>
      </c>
      <c r="Q1098" s="33">
        <v>7756.55</v>
      </c>
      <c r="R1098" s="56" t="str">
        <f>_xlfn.XLOOKUP(Tabla15[[#This Row],[cedula]],Tabla8[Numero Documento],Tabla8[Gen])</f>
        <v>F</v>
      </c>
      <c r="S1098" s="56" t="str">
        <f>_xlfn.XLOOKUP(Tabla15[[#This Row],[cedula]],Tabla8[Numero Documento],Tabla8[Lugar Funciones Codigo])</f>
        <v>01.83.04.00.02</v>
      </c>
      <c r="T1098">
        <v>1066</v>
      </c>
    </row>
    <row r="1099" spans="1:20" hidden="1">
      <c r="A1099" s="56" t="s">
        <v>2522</v>
      </c>
      <c r="B1099" s="56" t="s">
        <v>1880</v>
      </c>
      <c r="C1099" s="56" t="s">
        <v>2552</v>
      </c>
      <c r="D1099" s="56" t="str">
        <f>Tabla15[[#This Row],[cedula]]&amp;Tabla15[[#This Row],[prog]]&amp;LEFT(Tabla15[[#This Row],[TIPO]],3)</f>
        <v>0011066030501FIJ</v>
      </c>
      <c r="E1099" s="56" t="str">
        <f>_xlfn.XLOOKUP(Tabla15[[#This Row],[cedula]],Tabla8[Numero Documento],Tabla8[Empleado])</f>
        <v>JUAN SILVIO MARTINEZ AMPARO</v>
      </c>
      <c r="F1099" s="56" t="str">
        <f>_xlfn.XLOOKUP(Tabla15[[#This Row],[cedula]],Tabla8[Numero Documento],Tabla8[Cargo])</f>
        <v>ASESOR</v>
      </c>
      <c r="G1099" s="56" t="str">
        <f>_xlfn.XLOOKUP(Tabla15[[#This Row],[cedula]],Tabla8[Numero Documento],Tabla8[Lugar de Funciones])</f>
        <v>DEPARTAMENTO DE CARNAVAL</v>
      </c>
      <c r="H1099" s="107" t="s">
        <v>11</v>
      </c>
      <c r="I1099" s="78">
        <f>_xlfn.XLOOKUP(Tabla15[[#This Row],[cedula]],TCARRERA[CEDULA],TCARRERA[CATEGORIA DEL SERVIDOR],0)</f>
        <v>0</v>
      </c>
      <c r="J1099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99" s="56" t="str">
        <f>IF(ISTEXT(Tabla15[[#This Row],[CARRERA]]),Tabla15[[#This Row],[CARRERA]],Tabla15[[#This Row],[STATUS_01]])</f>
        <v>EMPLEADO DE CONFIANZA</v>
      </c>
      <c r="L1099" s="72">
        <v>100000</v>
      </c>
      <c r="M1099" s="76">
        <v>12105.37</v>
      </c>
      <c r="N1099" s="72">
        <v>3040</v>
      </c>
      <c r="O1099" s="72">
        <v>2870</v>
      </c>
      <c r="P1099" s="33">
        <f>Tabla15[[#This Row],[sbruto]]-Tabla15[[#This Row],[ISR]]-Tabla15[[#This Row],[SFS]]-Tabla15[[#This Row],[AFP]]-Tabla15[[#This Row],[sneto]]</f>
        <v>25</v>
      </c>
      <c r="Q1099" s="33">
        <v>81959.63</v>
      </c>
      <c r="R1099" s="56" t="str">
        <f>_xlfn.XLOOKUP(Tabla15[[#This Row],[cedula]],Tabla8[Numero Documento],Tabla8[Gen])</f>
        <v>M</v>
      </c>
      <c r="S1099" s="56" t="str">
        <f>_xlfn.XLOOKUP(Tabla15[[#This Row],[cedula]],Tabla8[Numero Documento],Tabla8[Lugar Funciones Codigo])</f>
        <v>01.83.04.00.02.01</v>
      </c>
      <c r="T1099">
        <v>185</v>
      </c>
    </row>
    <row r="1100" spans="1:20" hidden="1">
      <c r="A1100" s="56" t="s">
        <v>2522</v>
      </c>
      <c r="B1100" s="56" t="s">
        <v>2798</v>
      </c>
      <c r="C1100" s="56" t="s">
        <v>2552</v>
      </c>
      <c r="D1100" s="56" t="str">
        <f>Tabla15[[#This Row],[cedula]]&amp;Tabla15[[#This Row],[prog]]&amp;LEFT(Tabla15[[#This Row],[TIPO]],3)</f>
        <v>4022519805601FIJ</v>
      </c>
      <c r="E1100" s="56" t="str">
        <f>_xlfn.XLOOKUP(Tabla15[[#This Row],[cedula]],Tabla8[Numero Documento],Tabla8[Empleado])</f>
        <v>LISBETH MARIELLE MEDINA PACHECO</v>
      </c>
      <c r="F1100" s="56" t="str">
        <f>_xlfn.XLOOKUP(Tabla15[[#This Row],[cedula]],Tabla8[Numero Documento],Tabla8[Cargo])</f>
        <v>SECRETARIA</v>
      </c>
      <c r="G1100" s="56" t="str">
        <f>_xlfn.XLOOKUP(Tabla15[[#This Row],[cedula]],Tabla8[Numero Documento],Tabla8[Lugar de Funciones])</f>
        <v>DEPARTAMENTO DE CARNAVAL</v>
      </c>
      <c r="H1100" s="107" t="s">
        <v>11</v>
      </c>
      <c r="I1100" s="78">
        <f>_xlfn.XLOOKUP(Tabla15[[#This Row],[cedula]],TCARRERA[CEDULA],TCARRERA[CATEGORIA DEL SERVIDOR],0)</f>
        <v>0</v>
      </c>
      <c r="J11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0" s="56" t="str">
        <f>IF(ISTEXT(Tabla15[[#This Row],[CARRERA]]),Tabla15[[#This Row],[CARRERA]],Tabla15[[#This Row],[STATUS_01]])</f>
        <v>ESTATUTO SIMPLIFICADO</v>
      </c>
      <c r="L1100" s="72">
        <v>35000</v>
      </c>
      <c r="M1100" s="75">
        <v>0</v>
      </c>
      <c r="N1100" s="72">
        <v>1064</v>
      </c>
      <c r="O1100" s="72">
        <v>1004.5</v>
      </c>
      <c r="P1100" s="33">
        <f>Tabla15[[#This Row],[sbruto]]-Tabla15[[#This Row],[ISR]]-Tabla15[[#This Row],[SFS]]-Tabla15[[#This Row],[AFP]]-Tabla15[[#This Row],[sneto]]</f>
        <v>2071</v>
      </c>
      <c r="Q1100" s="33">
        <v>30860.5</v>
      </c>
      <c r="R1100" s="56" t="str">
        <f>_xlfn.XLOOKUP(Tabla15[[#This Row],[cedula]],Tabla8[Numero Documento],Tabla8[Gen])</f>
        <v>F</v>
      </c>
      <c r="S1100" s="56" t="str">
        <f>_xlfn.XLOOKUP(Tabla15[[#This Row],[cedula]],Tabla8[Numero Documento],Tabla8[Lugar Funciones Codigo])</f>
        <v>01.83.04.00.02.01</v>
      </c>
      <c r="T1100">
        <v>213</v>
      </c>
    </row>
    <row r="1101" spans="1:20" hidden="1">
      <c r="A1101" s="56" t="s">
        <v>2522</v>
      </c>
      <c r="B1101" s="56" t="s">
        <v>1759</v>
      </c>
      <c r="C1101" s="56" t="s">
        <v>2552</v>
      </c>
      <c r="D1101" s="56" t="str">
        <f>Tabla15[[#This Row],[cedula]]&amp;Tabla15[[#This Row],[prog]]&amp;LEFT(Tabla15[[#This Row],[TIPO]],3)</f>
        <v>0010041192501FIJ</v>
      </c>
      <c r="E1101" s="56" t="str">
        <f>_xlfn.XLOOKUP(Tabla15[[#This Row],[cedula]],Tabla8[Numero Documento],Tabla8[Empleado])</f>
        <v>ALBERTO DE JESUS FERNANDEZ ALFONSECA</v>
      </c>
      <c r="F1101" s="56" t="str">
        <f>_xlfn.XLOOKUP(Tabla15[[#This Row],[cedula]],Tabla8[Numero Documento],Tabla8[Cargo])</f>
        <v>AUXILIAR DE GESTION CULT.</v>
      </c>
      <c r="G1101" s="56" t="str">
        <f>_xlfn.XLOOKUP(Tabla15[[#This Row],[cedula]],Tabla8[Numero Documento],Tabla8[Lugar de Funciones])</f>
        <v>DEPARTAMENTO DE CARNAVAL</v>
      </c>
      <c r="H1101" s="107" t="s">
        <v>11</v>
      </c>
      <c r="I1101" s="78">
        <f>_xlfn.XLOOKUP(Tabla15[[#This Row],[cedula]],TCARRERA[CEDULA],TCARRERA[CATEGORIA DEL SERVIDOR],0)</f>
        <v>0</v>
      </c>
      <c r="J11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6" t="str">
        <f>IF(ISTEXT(Tabla15[[#This Row],[CARRERA]]),Tabla15[[#This Row],[CARRERA]],Tabla15[[#This Row],[STATUS_01]])</f>
        <v>FIJO</v>
      </c>
      <c r="L1101" s="72">
        <v>30000</v>
      </c>
      <c r="M1101" s="75">
        <v>0</v>
      </c>
      <c r="N1101" s="72">
        <v>912</v>
      </c>
      <c r="O1101" s="72">
        <v>861</v>
      </c>
      <c r="P1101" s="33">
        <f>Tabla15[[#This Row],[sbruto]]-Tabla15[[#This Row],[ISR]]-Tabla15[[#This Row],[SFS]]-Tabla15[[#This Row],[AFP]]-Tabla15[[#This Row],[sneto]]</f>
        <v>4189.2000000000007</v>
      </c>
      <c r="Q1101" s="33">
        <v>24037.8</v>
      </c>
      <c r="R1101" s="56" t="str">
        <f>_xlfn.XLOOKUP(Tabla15[[#This Row],[cedula]],Tabla8[Numero Documento],Tabla8[Gen])</f>
        <v>M</v>
      </c>
      <c r="S1101" s="56" t="str">
        <f>_xlfn.XLOOKUP(Tabla15[[#This Row],[cedula]],Tabla8[Numero Documento],Tabla8[Lugar Funciones Codigo])</f>
        <v>01.83.04.00.02.01</v>
      </c>
      <c r="T1101">
        <v>9</v>
      </c>
    </row>
    <row r="1102" spans="1:20" hidden="1">
      <c r="A1102" s="56" t="s">
        <v>2522</v>
      </c>
      <c r="B1102" s="56" t="s">
        <v>1915</v>
      </c>
      <c r="C1102" s="56" t="s">
        <v>2552</v>
      </c>
      <c r="D1102" s="56" t="str">
        <f>Tabla15[[#This Row],[cedula]]&amp;Tabla15[[#This Row],[prog]]&amp;LEFT(Tabla15[[#This Row],[TIPO]],3)</f>
        <v>0010903137701FIJ</v>
      </c>
      <c r="E1102" s="56" t="str">
        <f>_xlfn.XLOOKUP(Tabla15[[#This Row],[cedula]],Tabla8[Numero Documento],Tabla8[Empleado])</f>
        <v>MARYS GALVAN DE LOS SANTOS</v>
      </c>
      <c r="F1102" s="56" t="str">
        <f>_xlfn.XLOOKUP(Tabla15[[#This Row],[cedula]],Tabla8[Numero Documento],Tabla8[Cargo])</f>
        <v>CONSERJE</v>
      </c>
      <c r="G1102" s="56" t="str">
        <f>_xlfn.XLOOKUP(Tabla15[[#This Row],[cedula]],Tabla8[Numero Documento],Tabla8[Lugar de Funciones])</f>
        <v>DEPARTAMENTO DE CARNAVAL</v>
      </c>
      <c r="H1102" s="107" t="s">
        <v>11</v>
      </c>
      <c r="I1102" s="78">
        <f>_xlfn.XLOOKUP(Tabla15[[#This Row],[cedula]],TCARRERA[CEDULA],TCARRERA[CATEGORIA DEL SERVIDOR],0)</f>
        <v>0</v>
      </c>
      <c r="J11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2" s="56" t="str">
        <f>IF(ISTEXT(Tabla15[[#This Row],[CARRERA]]),Tabla15[[#This Row],[CARRERA]],Tabla15[[#This Row],[STATUS_01]])</f>
        <v>ESTATUTO SIMPLIFICADO</v>
      </c>
      <c r="L1102" s="72">
        <v>20000</v>
      </c>
      <c r="M1102" s="75">
        <v>0</v>
      </c>
      <c r="N1102" s="72">
        <v>608</v>
      </c>
      <c r="O1102" s="72">
        <v>574</v>
      </c>
      <c r="P1102" s="33">
        <f>Tabla15[[#This Row],[sbruto]]-Tabla15[[#This Row],[ISR]]-Tabla15[[#This Row],[SFS]]-Tabla15[[#This Row],[AFP]]-Tabla15[[#This Row],[sneto]]</f>
        <v>3307.6299999999992</v>
      </c>
      <c r="Q1102" s="33">
        <v>15510.37</v>
      </c>
      <c r="R1102" s="56" t="str">
        <f>_xlfn.XLOOKUP(Tabla15[[#This Row],[cedula]],Tabla8[Numero Documento],Tabla8[Gen])</f>
        <v>F</v>
      </c>
      <c r="S1102" s="56" t="str">
        <f>_xlfn.XLOOKUP(Tabla15[[#This Row],[cedula]],Tabla8[Numero Documento],Tabla8[Lugar Funciones Codigo])</f>
        <v>01.83.04.00.02.01</v>
      </c>
      <c r="T1102">
        <v>253</v>
      </c>
    </row>
    <row r="1103" spans="1:20" hidden="1">
      <c r="A1103" s="56" t="s">
        <v>2522</v>
      </c>
      <c r="B1103" s="56" t="s">
        <v>1886</v>
      </c>
      <c r="C1103" s="56" t="s">
        <v>2552</v>
      </c>
      <c r="D1103" s="56" t="str">
        <f>Tabla15[[#This Row],[cedula]]&amp;Tabla15[[#This Row],[prog]]&amp;LEFT(Tabla15[[#This Row],[TIPO]],3)</f>
        <v>0010568421101FIJ</v>
      </c>
      <c r="E1103" s="56" t="str">
        <f>_xlfn.XLOOKUP(Tabla15[[#This Row],[cedula]],Tabla8[Numero Documento],Tabla8[Empleado])</f>
        <v>KENIA ALTAGRACIA GARCIA MENA</v>
      </c>
      <c r="F1103" s="56" t="str">
        <f>_xlfn.XLOOKUP(Tabla15[[#This Row],[cedula]],Tabla8[Numero Documento],Tabla8[Cargo])</f>
        <v>ENCARGADO (A)</v>
      </c>
      <c r="G1103" s="56" t="str">
        <f>_xlfn.XLOOKUP(Tabla15[[#This Row],[cedula]],Tabla8[Numero Documento],Tabla8[Lugar de Funciones])</f>
        <v>DEPARTAMENTO DE FOLKLORE</v>
      </c>
      <c r="H1103" s="107" t="s">
        <v>11</v>
      </c>
      <c r="I1103" s="78">
        <f>_xlfn.XLOOKUP(Tabla15[[#This Row],[cedula]],TCARRERA[CEDULA],TCARRERA[CATEGORIA DEL SERVIDOR],0)</f>
        <v>0</v>
      </c>
      <c r="J11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6" t="str">
        <f>IF(ISTEXT(Tabla15[[#This Row],[CARRERA]]),Tabla15[[#This Row],[CARRERA]],Tabla15[[#This Row],[STATUS_01]])</f>
        <v>FIJO</v>
      </c>
      <c r="L1103" s="72">
        <v>115000</v>
      </c>
      <c r="M1103" s="75">
        <v>15633.74</v>
      </c>
      <c r="N1103" s="72">
        <v>3496</v>
      </c>
      <c r="O1103" s="72">
        <v>3300.5</v>
      </c>
      <c r="P1103" s="33">
        <f>Tabla15[[#This Row],[sbruto]]-Tabla15[[#This Row],[ISR]]-Tabla15[[#This Row],[SFS]]-Tabla15[[#This Row],[AFP]]-Tabla15[[#This Row],[sneto]]</f>
        <v>25</v>
      </c>
      <c r="Q1103" s="33">
        <v>92544.76</v>
      </c>
      <c r="R1103" s="56" t="str">
        <f>_xlfn.XLOOKUP(Tabla15[[#This Row],[cedula]],Tabla8[Numero Documento],Tabla8[Gen])</f>
        <v>F</v>
      </c>
      <c r="S1103" s="56" t="str">
        <f>_xlfn.XLOOKUP(Tabla15[[#This Row],[cedula]],Tabla8[Numero Documento],Tabla8[Lugar Funciones Codigo])</f>
        <v>01.83.04.00.02.02</v>
      </c>
      <c r="T1103">
        <v>197</v>
      </c>
    </row>
    <row r="1104" spans="1:20" hidden="1">
      <c r="A1104" s="56" t="s">
        <v>2522</v>
      </c>
      <c r="B1104" s="56" t="s">
        <v>1891</v>
      </c>
      <c r="C1104" s="56" t="s">
        <v>2552</v>
      </c>
      <c r="D1104" s="56" t="str">
        <f>Tabla15[[#This Row],[cedula]]&amp;Tabla15[[#This Row],[prog]]&amp;LEFT(Tabla15[[#This Row],[TIPO]],3)</f>
        <v>0930031681801FIJ</v>
      </c>
      <c r="E1104" s="56" t="str">
        <f>_xlfn.XLOOKUP(Tabla15[[#This Row],[cedula]],Tabla8[Numero Documento],Tabla8[Empleado])</f>
        <v>LEON CAMPUSANO AGUERO</v>
      </c>
      <c r="F1104" s="56" t="str">
        <f>_xlfn.XLOOKUP(Tabla15[[#This Row],[cedula]],Tabla8[Numero Documento],Tabla8[Cargo])</f>
        <v>SUB ENCARGADO</v>
      </c>
      <c r="G1104" s="56" t="str">
        <f>_xlfn.XLOOKUP(Tabla15[[#This Row],[cedula]],Tabla8[Numero Documento],Tabla8[Lugar de Funciones])</f>
        <v>DEPARTAMENTO DE FOLKLORE</v>
      </c>
      <c r="H1104" s="107" t="s">
        <v>11</v>
      </c>
      <c r="I1104" s="78">
        <f>_xlfn.XLOOKUP(Tabla15[[#This Row],[cedula]],TCARRERA[CEDULA],TCARRERA[CATEGORIA DEL SERVIDOR],0)</f>
        <v>0</v>
      </c>
      <c r="J11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4" s="56" t="str">
        <f>IF(ISTEXT(Tabla15[[#This Row],[CARRERA]]),Tabla15[[#This Row],[CARRERA]],Tabla15[[#This Row],[STATUS_01]])</f>
        <v>FIJO</v>
      </c>
      <c r="L1104" s="72">
        <v>90000</v>
      </c>
      <c r="M1104" s="75">
        <v>9753.1200000000008</v>
      </c>
      <c r="N1104" s="72">
        <v>2736</v>
      </c>
      <c r="O1104" s="72">
        <v>2583</v>
      </c>
      <c r="P1104" s="33">
        <f>Tabla15[[#This Row],[sbruto]]-Tabla15[[#This Row],[ISR]]-Tabla15[[#This Row],[SFS]]-Tabla15[[#This Row],[AFP]]-Tabla15[[#This Row],[sneto]]</f>
        <v>25</v>
      </c>
      <c r="Q1104" s="33">
        <v>74902.880000000005</v>
      </c>
      <c r="R1104" s="56" t="str">
        <f>_xlfn.XLOOKUP(Tabla15[[#This Row],[cedula]],Tabla8[Numero Documento],Tabla8[Gen])</f>
        <v>M</v>
      </c>
      <c r="S1104" s="56" t="str">
        <f>_xlfn.XLOOKUP(Tabla15[[#This Row],[cedula]],Tabla8[Numero Documento],Tabla8[Lugar Funciones Codigo])</f>
        <v>01.83.04.00.02.02</v>
      </c>
      <c r="T1104">
        <v>209</v>
      </c>
    </row>
    <row r="1105" spans="1:20" hidden="1">
      <c r="A1105" s="56" t="s">
        <v>2522</v>
      </c>
      <c r="B1105" s="56" t="s">
        <v>1885</v>
      </c>
      <c r="C1105" s="56" t="s">
        <v>2552</v>
      </c>
      <c r="D1105" s="56" t="str">
        <f>Tabla15[[#This Row],[cedula]]&amp;Tabla15[[#This Row],[prog]]&amp;LEFT(Tabla15[[#This Row],[TIPO]],3)</f>
        <v>0010067532101FIJ</v>
      </c>
      <c r="E1105" s="56" t="str">
        <f>_xlfn.XLOOKUP(Tabla15[[#This Row],[cedula]],Tabla8[Numero Documento],Tabla8[Empleado])</f>
        <v>KELZA XIOMARA SUAZO CAMPILLO</v>
      </c>
      <c r="F1105" s="56" t="str">
        <f>_xlfn.XLOOKUP(Tabla15[[#This Row],[cedula]],Tabla8[Numero Documento],Tabla8[Cargo])</f>
        <v>SECRETARIA</v>
      </c>
      <c r="G1105" s="56" t="str">
        <f>_xlfn.XLOOKUP(Tabla15[[#This Row],[cedula]],Tabla8[Numero Documento],Tabla8[Lugar de Funciones])</f>
        <v>DEPARTAMENTO DE FOLKLORE</v>
      </c>
      <c r="H1105" s="107" t="s">
        <v>11</v>
      </c>
      <c r="I1105" s="78">
        <f>_xlfn.XLOOKUP(Tabla15[[#This Row],[cedula]],TCARRERA[CEDULA],TCARRERA[CATEGORIA DEL SERVIDOR],0)</f>
        <v>0</v>
      </c>
      <c r="J11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5" s="56" t="str">
        <f>IF(ISTEXT(Tabla15[[#This Row],[CARRERA]]),Tabla15[[#This Row],[CARRERA]],Tabla15[[#This Row],[STATUS_01]])</f>
        <v>ESTATUTO SIMPLIFICADO</v>
      </c>
      <c r="L1105" s="72">
        <v>35000</v>
      </c>
      <c r="M1105" s="75">
        <v>0</v>
      </c>
      <c r="N1105" s="72">
        <v>1064</v>
      </c>
      <c r="O1105" s="72">
        <v>1004.5</v>
      </c>
      <c r="P1105" s="33">
        <f>Tabla15[[#This Row],[sbruto]]-Tabla15[[#This Row],[ISR]]-Tabla15[[#This Row],[SFS]]-Tabla15[[#This Row],[AFP]]-Tabla15[[#This Row],[sneto]]</f>
        <v>25</v>
      </c>
      <c r="Q1105" s="33">
        <v>32906.5</v>
      </c>
      <c r="R1105" s="56" t="str">
        <f>_xlfn.XLOOKUP(Tabla15[[#This Row],[cedula]],Tabla8[Numero Documento],Tabla8[Gen])</f>
        <v>F</v>
      </c>
      <c r="S1105" s="56" t="str">
        <f>_xlfn.XLOOKUP(Tabla15[[#This Row],[cedula]],Tabla8[Numero Documento],Tabla8[Lugar Funciones Codigo])</f>
        <v>01.83.04.00.02.02</v>
      </c>
      <c r="T1105">
        <v>196</v>
      </c>
    </row>
    <row r="1106" spans="1:20" hidden="1">
      <c r="A1106" s="56" t="s">
        <v>2521</v>
      </c>
      <c r="B1106" s="56" t="s">
        <v>2885</v>
      </c>
      <c r="C1106" s="56" t="s">
        <v>2552</v>
      </c>
      <c r="D1106" s="56" t="str">
        <f>Tabla15[[#This Row],[cedula]]&amp;Tabla15[[#This Row],[prog]]&amp;LEFT(Tabla15[[#This Row],[TIPO]],3)</f>
        <v>2250005280201TEM</v>
      </c>
      <c r="E1106" s="56" t="str">
        <f>_xlfn.XLOOKUP(Tabla15[[#This Row],[cedula]],Tabla8[Numero Documento],Tabla8[Empleado])</f>
        <v>ELISE MARGARITA NUÑEZ ALMANZAR</v>
      </c>
      <c r="F1106" s="56" t="str">
        <f>_xlfn.XLOOKUP(Tabla15[[#This Row],[cedula]],Tabla8[Numero Documento],Tabla8[Cargo])</f>
        <v>TECNICO ADMINISTRATIVO</v>
      </c>
      <c r="G1106" s="56" t="str">
        <f>_xlfn.XLOOKUP(Tabla15[[#This Row],[cedula]],Tabla8[Numero Documento],Tabla8[Lugar de Funciones])</f>
        <v>DEPARTAMENTO DE FOLKLORE</v>
      </c>
      <c r="H1106" s="107" t="s">
        <v>2743</v>
      </c>
      <c r="I1106" s="78">
        <f>_xlfn.XLOOKUP(Tabla15[[#This Row],[cedula]],TCARRERA[CEDULA],TCARRERA[CATEGORIA DEL SERVIDOR],0)</f>
        <v>0</v>
      </c>
      <c r="J11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6" t="str">
        <f>IF(ISTEXT(Tabla15[[#This Row],[CARRERA]]),Tabla15[[#This Row],[CARRERA]],Tabla15[[#This Row],[STATUS_01]])</f>
        <v>TEMPORALES</v>
      </c>
      <c r="L1106" s="72">
        <v>31500</v>
      </c>
      <c r="M1106" s="76">
        <v>0</v>
      </c>
      <c r="N1106" s="72">
        <v>957.6</v>
      </c>
      <c r="O1106" s="72">
        <v>904.05</v>
      </c>
      <c r="P1106" s="33">
        <f>Tabla15[[#This Row],[sbruto]]-Tabla15[[#This Row],[ISR]]-Tabla15[[#This Row],[SFS]]-Tabla15[[#This Row],[AFP]]-Tabla15[[#This Row],[sneto]]</f>
        <v>25.000000000003638</v>
      </c>
      <c r="Q1106" s="33">
        <v>29613.35</v>
      </c>
      <c r="R1106" s="56" t="str">
        <f>_xlfn.XLOOKUP(Tabla15[[#This Row],[cedula]],Tabla8[Numero Documento],Tabla8[Gen])</f>
        <v>F</v>
      </c>
      <c r="S1106" s="56" t="str">
        <f>_xlfn.XLOOKUP(Tabla15[[#This Row],[cedula]],Tabla8[Numero Documento],Tabla8[Lugar Funciones Codigo])</f>
        <v>01.83.04.00.02.02</v>
      </c>
      <c r="T1106">
        <v>831</v>
      </c>
    </row>
    <row r="1107" spans="1:20" hidden="1">
      <c r="A1107" s="56" t="s">
        <v>2522</v>
      </c>
      <c r="B1107" s="56" t="s">
        <v>1996</v>
      </c>
      <c r="C1107" s="56" t="s">
        <v>2552</v>
      </c>
      <c r="D1107" s="56" t="str">
        <f>Tabla15[[#This Row],[cedula]]&amp;Tabla15[[#This Row],[prog]]&amp;LEFT(Tabla15[[#This Row],[TIPO]],3)</f>
        <v>2240075812801FIJ</v>
      </c>
      <c r="E1107" s="56" t="str">
        <f>_xlfn.XLOOKUP(Tabla15[[#This Row],[cedula]],Tabla8[Numero Documento],Tabla8[Empleado])</f>
        <v>XAVIER EDEN JAVIER PAYANO</v>
      </c>
      <c r="F1107" s="56" t="str">
        <f>_xlfn.XLOOKUP(Tabla15[[#This Row],[cedula]],Tabla8[Numero Documento],Tabla8[Cargo])</f>
        <v>AUXILIAR ADMINISTRATIVO (A)</v>
      </c>
      <c r="G1107" s="56" t="str">
        <f>_xlfn.XLOOKUP(Tabla15[[#This Row],[cedula]],Tabla8[Numero Documento],Tabla8[Lugar de Funciones])</f>
        <v>DEPARTAMENTO DE FOLKLORE</v>
      </c>
      <c r="H1107" s="107" t="s">
        <v>11</v>
      </c>
      <c r="I1107" s="78">
        <f>_xlfn.XLOOKUP(Tabla15[[#This Row],[cedula]],TCARRERA[CEDULA],TCARRERA[CATEGORIA DEL SERVIDOR],0)</f>
        <v>0</v>
      </c>
      <c r="J11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6" t="str">
        <f>IF(ISTEXT(Tabla15[[#This Row],[CARRERA]]),Tabla15[[#This Row],[CARRERA]],Tabla15[[#This Row],[STATUS_01]])</f>
        <v>FIJO</v>
      </c>
      <c r="L1107" s="72">
        <v>25000</v>
      </c>
      <c r="M1107" s="76">
        <v>0</v>
      </c>
      <c r="N1107" s="72">
        <v>760</v>
      </c>
      <c r="O1107" s="72">
        <v>717.5</v>
      </c>
      <c r="P1107" s="33">
        <f>Tabla15[[#This Row],[sbruto]]-Tabla15[[#This Row],[ISR]]-Tabla15[[#This Row],[SFS]]-Tabla15[[#This Row],[AFP]]-Tabla15[[#This Row],[sneto]]</f>
        <v>5571</v>
      </c>
      <c r="Q1107" s="33">
        <v>17951.5</v>
      </c>
      <c r="R1107" s="56" t="str">
        <f>_xlfn.XLOOKUP(Tabla15[[#This Row],[cedula]],Tabla8[Numero Documento],Tabla8[Gen])</f>
        <v>M</v>
      </c>
      <c r="S1107" s="56" t="str">
        <f>_xlfn.XLOOKUP(Tabla15[[#This Row],[cedula]],Tabla8[Numero Documento],Tabla8[Lugar Funciones Codigo])</f>
        <v>01.83.04.00.02.02</v>
      </c>
      <c r="T1107">
        <v>367</v>
      </c>
    </row>
    <row r="1108" spans="1:20" hidden="1">
      <c r="A1108" s="56" t="s">
        <v>2522</v>
      </c>
      <c r="B1108" s="56" t="s">
        <v>1773</v>
      </c>
      <c r="C1108" s="56" t="s">
        <v>2552</v>
      </c>
      <c r="D1108" s="56" t="str">
        <f>Tabla15[[#This Row],[cedula]]&amp;Tabla15[[#This Row],[prog]]&amp;LEFT(Tabla15[[#This Row],[TIPO]],3)</f>
        <v>0010896444601FIJ</v>
      </c>
      <c r="E1108" s="56" t="str">
        <f>_xlfn.XLOOKUP(Tabla15[[#This Row],[cedula]],Tabla8[Numero Documento],Tabla8[Empleado])</f>
        <v>ANGELINA MICHEL</v>
      </c>
      <c r="F1108" s="56" t="str">
        <f>_xlfn.XLOOKUP(Tabla15[[#This Row],[cedula]],Tabla8[Numero Documento],Tabla8[Cargo])</f>
        <v>CONSERJE</v>
      </c>
      <c r="G1108" s="56" t="str">
        <f>_xlfn.XLOOKUP(Tabla15[[#This Row],[cedula]],Tabla8[Numero Documento],Tabla8[Lugar de Funciones])</f>
        <v>DEPARTAMENTO DE FOLKLORE</v>
      </c>
      <c r="H1108" s="107" t="s">
        <v>11</v>
      </c>
      <c r="I1108" s="78">
        <f>_xlfn.XLOOKUP(Tabla15[[#This Row],[cedula]],TCARRERA[CEDULA],TCARRERA[CATEGORIA DEL SERVIDOR],0)</f>
        <v>0</v>
      </c>
      <c r="J11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8" s="56" t="str">
        <f>IF(ISTEXT(Tabla15[[#This Row],[CARRERA]]),Tabla15[[#This Row],[CARRERA]],Tabla15[[#This Row],[STATUS_01]])</f>
        <v>ESTATUTO SIMPLIFICADO</v>
      </c>
      <c r="L1108" s="72">
        <v>11000</v>
      </c>
      <c r="M1108" s="75">
        <v>0</v>
      </c>
      <c r="N1108" s="72">
        <v>334.4</v>
      </c>
      <c r="O1108" s="72">
        <v>315.7</v>
      </c>
      <c r="P1108" s="33">
        <f>Tabla15[[#This Row],[sbruto]]-Tabla15[[#This Row],[ISR]]-Tabla15[[#This Row],[SFS]]-Tabla15[[#This Row],[AFP]]-Tabla15[[#This Row],[sneto]]</f>
        <v>8111.18</v>
      </c>
      <c r="Q1108" s="33">
        <v>2238.7199999999998</v>
      </c>
      <c r="R1108" s="56" t="str">
        <f>_xlfn.XLOOKUP(Tabla15[[#This Row],[cedula]],Tabla8[Numero Documento],Tabla8[Gen])</f>
        <v>F</v>
      </c>
      <c r="S1108" s="56" t="str">
        <f>_xlfn.XLOOKUP(Tabla15[[#This Row],[cedula]],Tabla8[Numero Documento],Tabla8[Lugar Funciones Codigo])</f>
        <v>01.83.04.00.02.02</v>
      </c>
      <c r="T1108">
        <v>32</v>
      </c>
    </row>
    <row r="1109" spans="1:20" hidden="1">
      <c r="A1109" s="56" t="s">
        <v>2521</v>
      </c>
      <c r="B1109" s="56" t="s">
        <v>3035</v>
      </c>
      <c r="C1109" s="56" t="s">
        <v>2552</v>
      </c>
      <c r="D1109" s="56" t="str">
        <f>Tabla15[[#This Row],[cedula]]&amp;Tabla15[[#This Row],[prog]]&amp;LEFT(Tabla15[[#This Row],[TIPO]],3)</f>
        <v>0011545615401TEM</v>
      </c>
      <c r="E1109" s="56" t="str">
        <f>_xlfn.XLOOKUP(Tabla15[[#This Row],[cedula]],Tabla8[Numero Documento],Tabla8[Empleado])</f>
        <v>RAFAEL ALBERTO ROSARIO DEL ROSARIO</v>
      </c>
      <c r="F1109" s="56" t="str">
        <f>_xlfn.XLOOKUP(Tabla15[[#This Row],[cedula]],Tabla8[Numero Documento],Tabla8[Cargo])</f>
        <v>ENCARGADO (A)</v>
      </c>
      <c r="G1109" s="56" t="str">
        <f>_xlfn.XLOOKUP(Tabla15[[#This Row],[cedula]],Tabla8[Numero Documento],Tabla8[Lugar de Funciones])</f>
        <v>DEPARTAMENTO DE ANIMACION SOCIOCULTURAL</v>
      </c>
      <c r="H1109" s="107" t="s">
        <v>2743</v>
      </c>
      <c r="I1109" s="78">
        <f>_xlfn.XLOOKUP(Tabla15[[#This Row],[cedula]],TCARRERA[CEDULA],TCARRERA[CATEGORIA DEL SERVIDOR],0)</f>
        <v>0</v>
      </c>
      <c r="J11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6" t="str">
        <f>IF(ISTEXT(Tabla15[[#This Row],[CARRERA]]),Tabla15[[#This Row],[CARRERA]],Tabla15[[#This Row],[STATUS_01]])</f>
        <v>TEMPORALES</v>
      </c>
      <c r="L1109" s="72">
        <v>115000</v>
      </c>
      <c r="M1109" s="75">
        <v>15633.74</v>
      </c>
      <c r="N1109" s="72">
        <v>3496</v>
      </c>
      <c r="O1109" s="72">
        <v>3300.5</v>
      </c>
      <c r="P1109" s="33">
        <f>Tabla15[[#This Row],[sbruto]]-Tabla15[[#This Row],[ISR]]-Tabla15[[#This Row],[SFS]]-Tabla15[[#This Row],[AFP]]-Tabla15[[#This Row],[sneto]]</f>
        <v>25</v>
      </c>
      <c r="Q1109" s="33">
        <v>92544.76</v>
      </c>
      <c r="R1109" s="56" t="str">
        <f>_xlfn.XLOOKUP(Tabla15[[#This Row],[cedula]],Tabla8[Numero Documento],Tabla8[Gen])</f>
        <v>M</v>
      </c>
      <c r="S1109" s="56" t="str">
        <f>_xlfn.XLOOKUP(Tabla15[[#This Row],[cedula]],Tabla8[Numero Documento],Tabla8[Lugar Funciones Codigo])</f>
        <v>01.83.04.00.02.03</v>
      </c>
      <c r="T1109">
        <v>973</v>
      </c>
    </row>
    <row r="1110" spans="1:20" hidden="1">
      <c r="A1110" s="56" t="s">
        <v>2521</v>
      </c>
      <c r="B1110" s="56" t="s">
        <v>2887</v>
      </c>
      <c r="C1110" s="56" t="s">
        <v>2552</v>
      </c>
      <c r="D1110" s="56" t="str">
        <f>Tabla15[[#This Row],[cedula]]&amp;Tabla15[[#This Row],[prog]]&amp;LEFT(Tabla15[[#This Row],[TIPO]],3)</f>
        <v>0310259752701TEM</v>
      </c>
      <c r="E1110" s="56" t="str">
        <f>_xlfn.XLOOKUP(Tabla15[[#This Row],[cedula]],Tabla8[Numero Documento],Tabla8[Empleado])</f>
        <v>ENEGILDO ANTONIO DE LA CRUZ MARINE</v>
      </c>
      <c r="F1110" s="56" t="str">
        <f>_xlfn.XLOOKUP(Tabla15[[#This Row],[cedula]],Tabla8[Numero Documento],Tabla8[Cargo])</f>
        <v>COORD. OPERATIVO</v>
      </c>
      <c r="G1110" s="56" t="str">
        <f>_xlfn.XLOOKUP(Tabla15[[#This Row],[cedula]],Tabla8[Numero Documento],Tabla8[Lugar de Funciones])</f>
        <v>DEPARTAMENTO DE ANIMACION SOCIOCULTURAL</v>
      </c>
      <c r="H1110" s="107" t="s">
        <v>2743</v>
      </c>
      <c r="I1110" s="78">
        <f>_xlfn.XLOOKUP(Tabla15[[#This Row],[cedula]],TCARRERA[CEDULA],TCARRERA[CATEGORIA DEL SERVIDOR],0)</f>
        <v>0</v>
      </c>
      <c r="J111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6" t="str">
        <f>IF(ISTEXT(Tabla15[[#This Row],[CARRERA]]),Tabla15[[#This Row],[CARRERA]],Tabla15[[#This Row],[STATUS_01]])</f>
        <v>TEMPORALES</v>
      </c>
      <c r="L1110" s="72">
        <v>70000</v>
      </c>
      <c r="M1110" s="75">
        <v>5368.48</v>
      </c>
      <c r="N1110" s="72">
        <v>2128</v>
      </c>
      <c r="O1110" s="72">
        <v>2009</v>
      </c>
      <c r="P1110" s="33">
        <f>Tabla15[[#This Row],[sbruto]]-Tabla15[[#This Row],[ISR]]-Tabla15[[#This Row],[SFS]]-Tabla15[[#This Row],[AFP]]-Tabla15[[#This Row],[sneto]]</f>
        <v>25.000000000007276</v>
      </c>
      <c r="Q1110" s="33">
        <v>60469.52</v>
      </c>
      <c r="R1110" s="56" t="str">
        <f>_xlfn.XLOOKUP(Tabla15[[#This Row],[cedula]],Tabla8[Numero Documento],Tabla8[Gen])</f>
        <v>M</v>
      </c>
      <c r="S1110" s="56" t="str">
        <f>_xlfn.XLOOKUP(Tabla15[[#This Row],[cedula]],Tabla8[Numero Documento],Tabla8[Lugar Funciones Codigo])</f>
        <v>01.83.04.00.02.03</v>
      </c>
      <c r="T1110">
        <v>833</v>
      </c>
    </row>
    <row r="1111" spans="1:20" hidden="1">
      <c r="A1111" s="56" t="s">
        <v>2521</v>
      </c>
      <c r="B1111" s="56" t="s">
        <v>2841</v>
      </c>
      <c r="C1111" s="56" t="s">
        <v>2552</v>
      </c>
      <c r="D1111" s="56" t="str">
        <f>Tabla15[[#This Row],[cedula]]&amp;Tabla15[[#This Row],[prog]]&amp;LEFT(Tabla15[[#This Row],[TIPO]],3)</f>
        <v>0011438829101TEM</v>
      </c>
      <c r="E1111" s="56" t="str">
        <f>_xlfn.XLOOKUP(Tabla15[[#This Row],[cedula]],Tabla8[Numero Documento],Tabla8[Empleado])</f>
        <v>AMARILIS ANTINEA SUAREZ SANTOS</v>
      </c>
      <c r="F1111" s="56" t="str">
        <f>_xlfn.XLOOKUP(Tabla15[[#This Row],[cedula]],Tabla8[Numero Documento],Tabla8[Cargo])</f>
        <v>GESTOR CULTURAL</v>
      </c>
      <c r="G1111" s="56" t="str">
        <f>_xlfn.XLOOKUP(Tabla15[[#This Row],[cedula]],Tabla8[Numero Documento],Tabla8[Lugar de Funciones])</f>
        <v>DEPARTAMENTO DE ANIMACION SOCIOCULTURAL</v>
      </c>
      <c r="H1111" s="107" t="s">
        <v>2743</v>
      </c>
      <c r="I1111" s="78">
        <f>_xlfn.XLOOKUP(Tabla15[[#This Row],[cedula]],TCARRERA[CEDULA],TCARRERA[CATEGORIA DEL SERVIDOR],0)</f>
        <v>0</v>
      </c>
      <c r="J111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6" t="str">
        <f>IF(ISTEXT(Tabla15[[#This Row],[CARRERA]]),Tabla15[[#This Row],[CARRERA]],Tabla15[[#This Row],[STATUS_01]])</f>
        <v>TEMPORALES</v>
      </c>
      <c r="L1111" s="72">
        <v>35000</v>
      </c>
      <c r="M1111" s="73">
        <v>0</v>
      </c>
      <c r="N1111" s="72">
        <v>1064</v>
      </c>
      <c r="O1111" s="72">
        <v>1004.5</v>
      </c>
      <c r="P1111" s="33">
        <f>Tabla15[[#This Row],[sbruto]]-Tabla15[[#This Row],[ISR]]-Tabla15[[#This Row],[SFS]]-Tabla15[[#This Row],[AFP]]-Tabla15[[#This Row],[sneto]]</f>
        <v>2071</v>
      </c>
      <c r="Q1111" s="33">
        <v>30860.5</v>
      </c>
      <c r="R1111" s="56" t="str">
        <f>_xlfn.XLOOKUP(Tabla15[[#This Row],[cedula]],Tabla8[Numero Documento],Tabla8[Gen])</f>
        <v>F</v>
      </c>
      <c r="S1111" s="56" t="str">
        <f>_xlfn.XLOOKUP(Tabla15[[#This Row],[cedula]],Tabla8[Numero Documento],Tabla8[Lugar Funciones Codigo])</f>
        <v>01.83.04.00.02.03</v>
      </c>
      <c r="T1111">
        <v>778</v>
      </c>
    </row>
    <row r="1112" spans="1:20" hidden="1">
      <c r="A1112" s="56" t="s">
        <v>2522</v>
      </c>
      <c r="B1112" s="56" t="s">
        <v>1100</v>
      </c>
      <c r="C1112" s="56" t="s">
        <v>2552</v>
      </c>
      <c r="D1112" s="56" t="str">
        <f>Tabla15[[#This Row],[cedula]]&amp;Tabla15[[#This Row],[prog]]&amp;LEFT(Tabla15[[#This Row],[TIPO]],3)</f>
        <v>0010306244401FIJ</v>
      </c>
      <c r="E1112" s="56" t="str">
        <f>_xlfn.XLOOKUP(Tabla15[[#This Row],[cedula]],Tabla8[Numero Documento],Tabla8[Empleado])</f>
        <v>ANGEL MARIANO</v>
      </c>
      <c r="F1112" s="56" t="str">
        <f>_xlfn.XLOOKUP(Tabla15[[#This Row],[cedula]],Tabla8[Numero Documento],Tabla8[Cargo])</f>
        <v>GESTOR CULTURAL</v>
      </c>
      <c r="G1112" s="56" t="str">
        <f>_xlfn.XLOOKUP(Tabla15[[#This Row],[cedula]],Tabla8[Numero Documento],Tabla8[Lugar de Funciones])</f>
        <v>DEPARTAMENTO DE ANIMACION SOCIOCULTURAL</v>
      </c>
      <c r="H1112" s="107" t="s">
        <v>11</v>
      </c>
      <c r="I1112" s="78" t="str">
        <f>_xlfn.XLOOKUP(Tabla15[[#This Row],[cedula]],TCARRERA[CEDULA],TCARRERA[CATEGORIA DEL SERVIDOR],0)</f>
        <v>CARRERA ADMINISTRATIVA</v>
      </c>
      <c r="J11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2" s="56" t="str">
        <f>IF(ISTEXT(Tabla15[[#This Row],[CARRERA]]),Tabla15[[#This Row],[CARRERA]],Tabla15[[#This Row],[STATUS_01]])</f>
        <v>CARRERA ADMINISTRATIVA</v>
      </c>
      <c r="L1112" s="72">
        <v>35000</v>
      </c>
      <c r="M1112" s="72">
        <v>0</v>
      </c>
      <c r="N1112" s="72">
        <v>1064</v>
      </c>
      <c r="O1112" s="72">
        <v>1004.5</v>
      </c>
      <c r="P1112" s="33">
        <f>Tabla15[[#This Row],[sbruto]]-Tabla15[[#This Row],[ISR]]-Tabla15[[#This Row],[SFS]]-Tabla15[[#This Row],[AFP]]-Tabla15[[#This Row],[sneto]]</f>
        <v>1171</v>
      </c>
      <c r="Q1112" s="33">
        <v>31760.5</v>
      </c>
      <c r="R1112" s="56" t="str">
        <f>_xlfn.XLOOKUP(Tabla15[[#This Row],[cedula]],Tabla8[Numero Documento],Tabla8[Gen])</f>
        <v>M</v>
      </c>
      <c r="S1112" s="56" t="str">
        <f>_xlfn.XLOOKUP(Tabla15[[#This Row],[cedula]],Tabla8[Numero Documento],Tabla8[Lugar Funciones Codigo])</f>
        <v>01.83.04.00.02.03</v>
      </c>
      <c r="T1112">
        <v>29</v>
      </c>
    </row>
    <row r="1113" spans="1:20" hidden="1">
      <c r="A1113" s="56" t="s">
        <v>2522</v>
      </c>
      <c r="B1113" s="56" t="s">
        <v>1982</v>
      </c>
      <c r="C1113" s="56" t="s">
        <v>2552</v>
      </c>
      <c r="D1113" s="56" t="str">
        <f>Tabla15[[#This Row],[cedula]]&amp;Tabla15[[#This Row],[prog]]&amp;LEFT(Tabla15[[#This Row],[TIPO]],3)</f>
        <v>0011353340001FIJ</v>
      </c>
      <c r="E1113" s="56" t="str">
        <f>_xlfn.XLOOKUP(Tabla15[[#This Row],[cedula]],Tabla8[Numero Documento],Tabla8[Empleado])</f>
        <v>SUHAIL SAGRARIO PEÑA MEDINA</v>
      </c>
      <c r="F1113" s="56" t="str">
        <f>_xlfn.XLOOKUP(Tabla15[[#This Row],[cedula]],Tabla8[Numero Documento],Tabla8[Cargo])</f>
        <v>SECRETARIA</v>
      </c>
      <c r="G1113" s="56" t="str">
        <f>_xlfn.XLOOKUP(Tabla15[[#This Row],[cedula]],Tabla8[Numero Documento],Tabla8[Lugar de Funciones])</f>
        <v>DEPARTAMENTO DE ANIMACION SOCIOCULTURAL</v>
      </c>
      <c r="H1113" s="107" t="s">
        <v>11</v>
      </c>
      <c r="I1113" s="78">
        <f>_xlfn.XLOOKUP(Tabla15[[#This Row],[cedula]],TCARRERA[CEDULA],TCARRERA[CATEGORIA DEL SERVIDOR],0)</f>
        <v>0</v>
      </c>
      <c r="J11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3" s="56" t="str">
        <f>IF(ISTEXT(Tabla15[[#This Row],[CARRERA]]),Tabla15[[#This Row],[CARRERA]],Tabla15[[#This Row],[STATUS_01]])</f>
        <v>ESTATUTO SIMPLIFICADO</v>
      </c>
      <c r="L1113" s="72">
        <v>35000</v>
      </c>
      <c r="M1113" s="76">
        <v>0</v>
      </c>
      <c r="N1113" s="72">
        <v>1064</v>
      </c>
      <c r="O1113" s="72">
        <v>1004.5</v>
      </c>
      <c r="P1113" s="33">
        <f>Tabla15[[#This Row],[sbruto]]-Tabla15[[#This Row],[ISR]]-Tabla15[[#This Row],[SFS]]-Tabla15[[#This Row],[AFP]]-Tabla15[[#This Row],[sneto]]</f>
        <v>15949.279999999999</v>
      </c>
      <c r="Q1113" s="33">
        <v>16982.22</v>
      </c>
      <c r="R1113" s="56" t="str">
        <f>_xlfn.XLOOKUP(Tabla15[[#This Row],[cedula]],Tabla8[Numero Documento],Tabla8[Gen])</f>
        <v>F</v>
      </c>
      <c r="S1113" s="56" t="str">
        <f>_xlfn.XLOOKUP(Tabla15[[#This Row],[cedula]],Tabla8[Numero Documento],Tabla8[Lugar Funciones Codigo])</f>
        <v>01.83.04.00.02.03</v>
      </c>
      <c r="T1113">
        <v>347</v>
      </c>
    </row>
    <row r="1114" spans="1:20" hidden="1">
      <c r="A1114" s="56" t="s">
        <v>2522</v>
      </c>
      <c r="B1114" s="56" t="s">
        <v>1999</v>
      </c>
      <c r="C1114" s="56" t="s">
        <v>2552</v>
      </c>
      <c r="D1114" s="56" t="str">
        <f>Tabla15[[#This Row],[cedula]]&amp;Tabla15[[#This Row],[prog]]&amp;LEFT(Tabla15[[#This Row],[TIPO]],3)</f>
        <v>0011814510101FIJ</v>
      </c>
      <c r="E1114" s="56" t="str">
        <f>_xlfn.XLOOKUP(Tabla15[[#This Row],[cedula]],Tabla8[Numero Documento],Tabla8[Empleado])</f>
        <v>YAMEL ANTONIO ACOSTA RICARDO</v>
      </c>
      <c r="F1114" s="56" t="str">
        <f>_xlfn.XLOOKUP(Tabla15[[#This Row],[cedula]],Tabla8[Numero Documento],Tabla8[Cargo])</f>
        <v>AUXILIAR ADMINISTRATIVO (A)</v>
      </c>
      <c r="G1114" s="56" t="str">
        <f>_xlfn.XLOOKUP(Tabla15[[#This Row],[cedula]],Tabla8[Numero Documento],Tabla8[Lugar de Funciones])</f>
        <v>DEPARTAMENTO DE ANIMACION SOCIOCULTURAL</v>
      </c>
      <c r="H1114" s="107" t="s">
        <v>11</v>
      </c>
      <c r="I1114" s="78">
        <f>_xlfn.XLOOKUP(Tabla15[[#This Row],[cedula]],TCARRERA[CEDULA],TCARRERA[CATEGORIA DEL SERVIDOR],0)</f>
        <v>0</v>
      </c>
      <c r="J11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56" t="str">
        <f>IF(ISTEXT(Tabla15[[#This Row],[CARRERA]]),Tabla15[[#This Row],[CARRERA]],Tabla15[[#This Row],[STATUS_01]])</f>
        <v>FIJO</v>
      </c>
      <c r="L1114" s="72">
        <v>35000</v>
      </c>
      <c r="M1114" s="72">
        <v>0</v>
      </c>
      <c r="N1114" s="72">
        <v>1064</v>
      </c>
      <c r="O1114" s="72">
        <v>1004.5</v>
      </c>
      <c r="P1114" s="33">
        <f>Tabla15[[#This Row],[sbruto]]-Tabla15[[#This Row],[ISR]]-Tabla15[[#This Row],[SFS]]-Tabla15[[#This Row],[AFP]]-Tabla15[[#This Row],[sneto]]</f>
        <v>25</v>
      </c>
      <c r="Q1114" s="33">
        <v>32906.5</v>
      </c>
      <c r="R1114" s="56" t="str">
        <f>_xlfn.XLOOKUP(Tabla15[[#This Row],[cedula]],Tabla8[Numero Documento],Tabla8[Gen])</f>
        <v>M</v>
      </c>
      <c r="S1114" s="56" t="str">
        <f>_xlfn.XLOOKUP(Tabla15[[#This Row],[cedula]],Tabla8[Numero Documento],Tabla8[Lugar Funciones Codigo])</f>
        <v>01.83.04.00.02.03</v>
      </c>
      <c r="T1114">
        <v>370</v>
      </c>
    </row>
    <row r="1115" spans="1:20" hidden="1">
      <c r="A1115" s="56" t="s">
        <v>2522</v>
      </c>
      <c r="B1115" s="56" t="s">
        <v>1775</v>
      </c>
      <c r="C1115" s="56" t="s">
        <v>2552</v>
      </c>
      <c r="D1115" s="56" t="str">
        <f>Tabla15[[#This Row],[cedula]]&amp;Tabla15[[#This Row],[prog]]&amp;LEFT(Tabla15[[#This Row],[TIPO]],3)</f>
        <v>0010855983201FIJ</v>
      </c>
      <c r="E1115" s="56" t="str">
        <f>_xlfn.XLOOKUP(Tabla15[[#This Row],[cedula]],Tabla8[Numero Documento],Tabla8[Empleado])</f>
        <v>ANTONIO VENERANDO RAMIREZ MORENO</v>
      </c>
      <c r="F1115" s="56" t="str">
        <f>_xlfn.XLOOKUP(Tabla15[[#This Row],[cedula]],Tabla8[Numero Documento],Tabla8[Cargo])</f>
        <v>SUBDIR.CREATIVIDAD Y PART. POP</v>
      </c>
      <c r="G1115" s="56" t="str">
        <f>_xlfn.XLOOKUP(Tabla15[[#This Row],[cedula]],Tabla8[Numero Documento],Tabla8[Lugar de Funciones])</f>
        <v>DEPARTAMENTO DE ANIMACION SOCIOCULTURAL</v>
      </c>
      <c r="H1115" s="107" t="s">
        <v>11</v>
      </c>
      <c r="I1115" s="78">
        <f>_xlfn.XLOOKUP(Tabla15[[#This Row],[cedula]],TCARRERA[CEDULA],TCARRERA[CATEGORIA DEL SERVIDOR],0)</f>
        <v>0</v>
      </c>
      <c r="J11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56" t="str">
        <f>IF(ISTEXT(Tabla15[[#This Row],[CARRERA]]),Tabla15[[#This Row],[CARRERA]],Tabla15[[#This Row],[STATUS_01]])</f>
        <v>FIJO</v>
      </c>
      <c r="L1115" s="72">
        <v>31500</v>
      </c>
      <c r="M1115" s="75">
        <v>0</v>
      </c>
      <c r="N1115" s="72">
        <v>957.6</v>
      </c>
      <c r="O1115" s="72">
        <v>904.05</v>
      </c>
      <c r="P1115" s="33">
        <f>Tabla15[[#This Row],[sbruto]]-Tabla15[[#This Row],[ISR]]-Tabla15[[#This Row],[SFS]]-Tabla15[[#This Row],[AFP]]-Tabla15[[#This Row],[sneto]]</f>
        <v>6337.9000000000015</v>
      </c>
      <c r="Q1115" s="33">
        <v>23300.45</v>
      </c>
      <c r="R1115" s="56" t="str">
        <f>_xlfn.XLOOKUP(Tabla15[[#This Row],[cedula]],Tabla8[Numero Documento],Tabla8[Gen])</f>
        <v>M</v>
      </c>
      <c r="S1115" s="56" t="str">
        <f>_xlfn.XLOOKUP(Tabla15[[#This Row],[cedula]],Tabla8[Numero Documento],Tabla8[Lugar Funciones Codigo])</f>
        <v>01.83.04.00.02.03</v>
      </c>
      <c r="T1115">
        <v>35</v>
      </c>
    </row>
    <row r="1116" spans="1:20" hidden="1">
      <c r="A1116" s="56" t="s">
        <v>2522</v>
      </c>
      <c r="B1116" s="56" t="s">
        <v>1807</v>
      </c>
      <c r="C1116" s="56" t="s">
        <v>2552</v>
      </c>
      <c r="D1116" s="56" t="str">
        <f>Tabla15[[#This Row],[cedula]]&amp;Tabla15[[#This Row],[prog]]&amp;LEFT(Tabla15[[#This Row],[TIPO]],3)</f>
        <v>0010469262901FIJ</v>
      </c>
      <c r="E1116" s="56" t="str">
        <f>_xlfn.XLOOKUP(Tabla15[[#This Row],[cedula]],Tabla8[Numero Documento],Tabla8[Empleado])</f>
        <v>DIONICIO PATIÑO INFANTE</v>
      </c>
      <c r="F1116" s="56" t="str">
        <f>_xlfn.XLOOKUP(Tabla15[[#This Row],[cedula]],Tabla8[Numero Documento],Tabla8[Cargo])</f>
        <v>SUB-DIRECTOR ARTISTICO</v>
      </c>
      <c r="G1116" s="56" t="str">
        <f>_xlfn.XLOOKUP(Tabla15[[#This Row],[cedula]],Tabla8[Numero Documento],Tabla8[Lugar de Funciones])</f>
        <v>DEPARTAMENTO DE ANIMACION SOCIOCULTURAL</v>
      </c>
      <c r="H1116" s="107" t="s">
        <v>11</v>
      </c>
      <c r="I1116" s="78">
        <f>_xlfn.XLOOKUP(Tabla15[[#This Row],[cedula]],TCARRERA[CEDULA],TCARRERA[CATEGORIA DEL SERVIDOR],0)</f>
        <v>0</v>
      </c>
      <c r="J11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6" t="str">
        <f>IF(ISTEXT(Tabla15[[#This Row],[CARRERA]]),Tabla15[[#This Row],[CARRERA]],Tabla15[[#This Row],[STATUS_01]])</f>
        <v>FIJO</v>
      </c>
      <c r="L1116" s="72">
        <v>29337</v>
      </c>
      <c r="M1116" s="72">
        <v>0</v>
      </c>
      <c r="N1116" s="72">
        <v>891.84</v>
      </c>
      <c r="O1116" s="72">
        <v>841.97</v>
      </c>
      <c r="P1116" s="33">
        <f>Tabla15[[#This Row],[sbruto]]-Tabla15[[#This Row],[ISR]]-Tabla15[[#This Row],[SFS]]-Tabla15[[#This Row],[AFP]]-Tabla15[[#This Row],[sneto]]</f>
        <v>21090.26</v>
      </c>
      <c r="Q1116" s="33">
        <v>6512.93</v>
      </c>
      <c r="R1116" s="56" t="str">
        <f>_xlfn.XLOOKUP(Tabla15[[#This Row],[cedula]],Tabla8[Numero Documento],Tabla8[Gen])</f>
        <v>M</v>
      </c>
      <c r="S1116" s="56" t="str">
        <f>_xlfn.XLOOKUP(Tabla15[[#This Row],[cedula]],Tabla8[Numero Documento],Tabla8[Lugar Funciones Codigo])</f>
        <v>01.83.04.00.02.03</v>
      </c>
      <c r="T1116">
        <v>81</v>
      </c>
    </row>
    <row r="1117" spans="1:20" hidden="1">
      <c r="A1117" s="56" t="s">
        <v>2521</v>
      </c>
      <c r="B1117" s="56" t="s">
        <v>3029</v>
      </c>
      <c r="C1117" s="56" t="s">
        <v>2552</v>
      </c>
      <c r="D1117" s="56" t="str">
        <f>Tabla15[[#This Row],[cedula]]&amp;Tabla15[[#This Row],[prog]]&amp;LEFT(Tabla15[[#This Row],[TIPO]],3)</f>
        <v>4020058304101TEM</v>
      </c>
      <c r="E1117" s="56" t="str">
        <f>_xlfn.XLOOKUP(Tabla15[[#This Row],[cedula]],Tabla8[Numero Documento],Tabla8[Empleado])</f>
        <v>OLGA ALEXANDRA MODESTO ORTEGA</v>
      </c>
      <c r="F1117" s="56" t="str">
        <f>_xlfn.XLOOKUP(Tabla15[[#This Row],[cedula]],Tabla8[Numero Documento],Tabla8[Cargo])</f>
        <v>ANIMADOR CULTURAL</v>
      </c>
      <c r="G1117" s="56" t="str">
        <f>_xlfn.XLOOKUP(Tabla15[[#This Row],[cedula]],Tabla8[Numero Documento],Tabla8[Lugar de Funciones])</f>
        <v>DEPARTAMENTO DE ANIMACION SOCIOCULTURAL</v>
      </c>
      <c r="H1117" s="107" t="s">
        <v>2743</v>
      </c>
      <c r="I1117" s="78">
        <f>_xlfn.XLOOKUP(Tabla15[[#This Row],[cedula]],TCARRERA[CEDULA],TCARRERA[CATEGORIA DEL SERVIDOR],0)</f>
        <v>0</v>
      </c>
      <c r="J11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6" t="str">
        <f>IF(ISTEXT(Tabla15[[#This Row],[CARRERA]]),Tabla15[[#This Row],[CARRERA]],Tabla15[[#This Row],[STATUS_01]])</f>
        <v>TEMPORALES</v>
      </c>
      <c r="L1117" s="72">
        <v>25000</v>
      </c>
      <c r="M1117" s="76">
        <v>0</v>
      </c>
      <c r="N1117" s="72">
        <v>760</v>
      </c>
      <c r="O1117" s="72">
        <v>717.5</v>
      </c>
      <c r="P1117" s="33">
        <f>Tabla15[[#This Row],[sbruto]]-Tabla15[[#This Row],[ISR]]-Tabla15[[#This Row],[SFS]]-Tabla15[[#This Row],[AFP]]-Tabla15[[#This Row],[sneto]]</f>
        <v>25</v>
      </c>
      <c r="Q1117" s="33">
        <v>23497.5</v>
      </c>
      <c r="R1117" s="56" t="str">
        <f>_xlfn.XLOOKUP(Tabla15[[#This Row],[cedula]],Tabla8[Numero Documento],Tabla8[Gen])</f>
        <v>F</v>
      </c>
      <c r="S1117" s="56" t="str">
        <f>_xlfn.XLOOKUP(Tabla15[[#This Row],[cedula]],Tabla8[Numero Documento],Tabla8[Lugar Funciones Codigo])</f>
        <v>01.83.04.00.02.03</v>
      </c>
      <c r="T1117">
        <v>966</v>
      </c>
    </row>
    <row r="1118" spans="1:20" hidden="1">
      <c r="A1118" s="56" t="s">
        <v>2521</v>
      </c>
      <c r="B1118" s="56" t="s">
        <v>3091</v>
      </c>
      <c r="C1118" s="56" t="s">
        <v>2552</v>
      </c>
      <c r="D1118" s="56" t="str">
        <f>Tabla15[[#This Row],[cedula]]&amp;Tabla15[[#This Row],[prog]]&amp;LEFT(Tabla15[[#This Row],[TIPO]],3)</f>
        <v>4021406352701TEM</v>
      </c>
      <c r="E1118" s="56" t="str">
        <f>_xlfn.XLOOKUP(Tabla15[[#This Row],[cedula]],Tabla8[Numero Documento],Tabla8[Empleado])</f>
        <v>YANGELINA CABRERA COLON</v>
      </c>
      <c r="F1118" s="56" t="str">
        <f>_xlfn.XLOOKUP(Tabla15[[#This Row],[cedula]],Tabla8[Numero Documento],Tabla8[Cargo])</f>
        <v>GESTOR CULTURAL</v>
      </c>
      <c r="G1118" s="56" t="str">
        <f>_xlfn.XLOOKUP(Tabla15[[#This Row],[cedula]],Tabla8[Numero Documento],Tabla8[Lugar de Funciones])</f>
        <v>DEPARTAMENTO DE ANIMACION SOCIOCULTURAL</v>
      </c>
      <c r="H1118" s="107" t="s">
        <v>2743</v>
      </c>
      <c r="I1118" s="78">
        <f>_xlfn.XLOOKUP(Tabla15[[#This Row],[cedula]],TCARRERA[CEDULA],TCARRERA[CATEGORIA DEL SERVIDOR],0)</f>
        <v>0</v>
      </c>
      <c r="J11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6" t="str">
        <f>IF(ISTEXT(Tabla15[[#This Row],[CARRERA]]),Tabla15[[#This Row],[CARRERA]],Tabla15[[#This Row],[STATUS_01]])</f>
        <v>TEMPORALES</v>
      </c>
      <c r="L1118" s="72">
        <v>22000</v>
      </c>
      <c r="M1118" s="75">
        <v>0</v>
      </c>
      <c r="N1118" s="72">
        <v>668.8</v>
      </c>
      <c r="O1118" s="72">
        <v>631.4</v>
      </c>
      <c r="P1118" s="33">
        <f>Tabla15[[#This Row],[sbruto]]-Tabla15[[#This Row],[ISR]]-Tabla15[[#This Row],[SFS]]-Tabla15[[#This Row],[AFP]]-Tabla15[[#This Row],[sneto]]</f>
        <v>25</v>
      </c>
      <c r="Q1118" s="33">
        <v>20674.8</v>
      </c>
      <c r="R1118" s="56" t="str">
        <f>_xlfn.XLOOKUP(Tabla15[[#This Row],[cedula]],Tabla8[Numero Documento],Tabla8[Gen])</f>
        <v>F</v>
      </c>
      <c r="S1118" s="56" t="str">
        <f>_xlfn.XLOOKUP(Tabla15[[#This Row],[cedula]],Tabla8[Numero Documento],Tabla8[Lugar Funciones Codigo])</f>
        <v>01.83.04.00.02.03</v>
      </c>
      <c r="T1118">
        <v>1034</v>
      </c>
    </row>
    <row r="1119" spans="1:20" hidden="1">
      <c r="A1119" s="56" t="s">
        <v>2522</v>
      </c>
      <c r="B1119" s="56" t="s">
        <v>1806</v>
      </c>
      <c r="C1119" s="56" t="s">
        <v>2552</v>
      </c>
      <c r="D1119" s="56" t="str">
        <f>Tabla15[[#This Row],[cedula]]&amp;Tabla15[[#This Row],[prog]]&amp;LEFT(Tabla15[[#This Row],[TIPO]],3)</f>
        <v>0010426807301FIJ</v>
      </c>
      <c r="E1119" s="56" t="str">
        <f>_xlfn.XLOOKUP(Tabla15[[#This Row],[cedula]],Tabla8[Numero Documento],Tabla8[Empleado])</f>
        <v>DIOMEDES GUZMAN SUAZO</v>
      </c>
      <c r="F1119" s="56" t="str">
        <f>_xlfn.XLOOKUP(Tabla15[[#This Row],[cedula]],Tabla8[Numero Documento],Tabla8[Cargo])</f>
        <v>COORDINADOR (A) DOCENTE</v>
      </c>
      <c r="G1119" s="56" t="str">
        <f>_xlfn.XLOOKUP(Tabla15[[#This Row],[cedula]],Tabla8[Numero Documento],Tabla8[Lugar de Funciones])</f>
        <v>DEPARTAMENTO DE ANIMACION SOCIOCULTURAL</v>
      </c>
      <c r="H1119" s="107" t="s">
        <v>11</v>
      </c>
      <c r="I1119" s="78">
        <f>_xlfn.XLOOKUP(Tabla15[[#This Row],[cedula]],TCARRERA[CEDULA],TCARRERA[CATEGORIA DEL SERVIDOR],0)</f>
        <v>0</v>
      </c>
      <c r="J11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6" t="str">
        <f>IF(ISTEXT(Tabla15[[#This Row],[CARRERA]]),Tabla15[[#This Row],[CARRERA]],Tabla15[[#This Row],[STATUS_01]])</f>
        <v>FIJO</v>
      </c>
      <c r="L1119" s="72">
        <v>16500</v>
      </c>
      <c r="M1119" s="76">
        <v>0</v>
      </c>
      <c r="N1119" s="72">
        <v>501.6</v>
      </c>
      <c r="O1119" s="72">
        <v>473.55</v>
      </c>
      <c r="P1119" s="33">
        <f>Tabla15[[#This Row],[sbruto]]-Tabla15[[#This Row],[ISR]]-Tabla15[[#This Row],[SFS]]-Tabla15[[#This Row],[AFP]]-Tabla15[[#This Row],[sneto]]</f>
        <v>6838.42</v>
      </c>
      <c r="Q1119" s="33">
        <v>8686.43</v>
      </c>
      <c r="R1119" s="56" t="str">
        <f>_xlfn.XLOOKUP(Tabla15[[#This Row],[cedula]],Tabla8[Numero Documento],Tabla8[Gen])</f>
        <v>M</v>
      </c>
      <c r="S1119" s="56" t="str">
        <f>_xlfn.XLOOKUP(Tabla15[[#This Row],[cedula]],Tabla8[Numero Documento],Tabla8[Lugar Funciones Codigo])</f>
        <v>01.83.04.00.02.03</v>
      </c>
      <c r="T1119">
        <v>80</v>
      </c>
    </row>
    <row r="1120" spans="1:20" hidden="1">
      <c r="A1120" s="56" t="s">
        <v>2522</v>
      </c>
      <c r="B1120" s="56" t="s">
        <v>1828</v>
      </c>
      <c r="C1120" s="56" t="s">
        <v>2552</v>
      </c>
      <c r="D1120" s="56" t="str">
        <f>Tabla15[[#This Row],[cedula]]&amp;Tabla15[[#This Row],[prog]]&amp;LEFT(Tabla15[[#This Row],[TIPO]],3)</f>
        <v>0010904513801FIJ</v>
      </c>
      <c r="E1120" s="56" t="str">
        <f>_xlfn.XLOOKUP(Tabla15[[#This Row],[cedula]],Tabla8[Numero Documento],Tabla8[Empleado])</f>
        <v>FRANCISCO ARAMIS POLANCO ORTIZ</v>
      </c>
      <c r="F1120" s="56" t="str">
        <f>_xlfn.XLOOKUP(Tabla15[[#This Row],[cedula]],Tabla8[Numero Documento],Tabla8[Cargo])</f>
        <v>COORDINADOR (A) DOCENTE</v>
      </c>
      <c r="G1120" s="56" t="str">
        <f>_xlfn.XLOOKUP(Tabla15[[#This Row],[cedula]],Tabla8[Numero Documento],Tabla8[Lugar de Funciones])</f>
        <v>DEPARTAMENTO DE ANIMACION SOCIOCULTURAL</v>
      </c>
      <c r="H1120" s="107" t="s">
        <v>11</v>
      </c>
      <c r="I1120" s="78">
        <f>_xlfn.XLOOKUP(Tabla15[[#This Row],[cedula]],TCARRERA[CEDULA],TCARRERA[CATEGORIA DEL SERVIDOR],0)</f>
        <v>0</v>
      </c>
      <c r="J11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0" s="56" t="str">
        <f>IF(ISTEXT(Tabla15[[#This Row],[CARRERA]]),Tabla15[[#This Row],[CARRERA]],Tabla15[[#This Row],[STATUS_01]])</f>
        <v>FIJO</v>
      </c>
      <c r="L1120" s="72">
        <v>16500</v>
      </c>
      <c r="M1120" s="76">
        <v>0</v>
      </c>
      <c r="N1120" s="72">
        <v>501.6</v>
      </c>
      <c r="O1120" s="72">
        <v>473.55</v>
      </c>
      <c r="P1120" s="33">
        <f>Tabla15[[#This Row],[sbruto]]-Tabla15[[#This Row],[ISR]]-Tabla15[[#This Row],[SFS]]-Tabla15[[#This Row],[AFP]]-Tabla15[[#This Row],[sneto]]</f>
        <v>2107.25</v>
      </c>
      <c r="Q1120" s="33">
        <v>13417.6</v>
      </c>
      <c r="R1120" s="56" t="str">
        <f>_xlfn.XLOOKUP(Tabla15[[#This Row],[cedula]],Tabla8[Numero Documento],Tabla8[Gen])</f>
        <v>M</v>
      </c>
      <c r="S1120" s="56" t="str">
        <f>_xlfn.XLOOKUP(Tabla15[[#This Row],[cedula]],Tabla8[Numero Documento],Tabla8[Lugar Funciones Codigo])</f>
        <v>01.83.04.00.02.03</v>
      </c>
      <c r="T1120">
        <v>120</v>
      </c>
    </row>
    <row r="1121" spans="1:20" hidden="1">
      <c r="A1121" s="56" t="s">
        <v>2522</v>
      </c>
      <c r="B1121" s="56" t="s">
        <v>1870</v>
      </c>
      <c r="C1121" s="56" t="s">
        <v>2552</v>
      </c>
      <c r="D1121" s="56" t="str">
        <f>Tabla15[[#This Row],[cedula]]&amp;Tabla15[[#This Row],[prog]]&amp;LEFT(Tabla15[[#This Row],[TIPO]],3)</f>
        <v>0011810027001FIJ</v>
      </c>
      <c r="E1121" s="56" t="str">
        <f>_xlfn.XLOOKUP(Tabla15[[#This Row],[cedula]],Tabla8[Numero Documento],Tabla8[Empleado])</f>
        <v>JOSE LUIS RODRIGUEZ GUILLEN</v>
      </c>
      <c r="F1121" s="56" t="str">
        <f>_xlfn.XLOOKUP(Tabla15[[#This Row],[cedula]],Tabla8[Numero Documento],Tabla8[Cargo])</f>
        <v>DIRECTOR (A)</v>
      </c>
      <c r="G1121" s="56" t="str">
        <f>_xlfn.XLOOKUP(Tabla15[[#This Row],[cedula]],Tabla8[Numero Documento],Tabla8[Lugar de Funciones])</f>
        <v>DEPARTAMENTO DE CULTURA BARRIAL</v>
      </c>
      <c r="H1121" s="107" t="s">
        <v>11</v>
      </c>
      <c r="I1121" s="78">
        <f>_xlfn.XLOOKUP(Tabla15[[#This Row],[cedula]],TCARRERA[CEDULA],TCARRERA[CATEGORIA DEL SERVIDOR],0)</f>
        <v>0</v>
      </c>
      <c r="J11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6" t="str">
        <f>IF(ISTEXT(Tabla15[[#This Row],[CARRERA]]),Tabla15[[#This Row],[CARRERA]],Tabla15[[#This Row],[STATUS_01]])</f>
        <v>FIJO</v>
      </c>
      <c r="L1121" s="72">
        <v>115000</v>
      </c>
      <c r="M1121" s="75">
        <v>15633.74</v>
      </c>
      <c r="N1121" s="72">
        <v>3496</v>
      </c>
      <c r="O1121" s="72">
        <v>3300.5</v>
      </c>
      <c r="P1121" s="33">
        <f>Tabla15[[#This Row],[sbruto]]-Tabla15[[#This Row],[ISR]]-Tabla15[[#This Row],[SFS]]-Tabla15[[#This Row],[AFP]]-Tabla15[[#This Row],[sneto]]</f>
        <v>25</v>
      </c>
      <c r="Q1121" s="33">
        <v>92544.76</v>
      </c>
      <c r="R1121" s="56" t="str">
        <f>_xlfn.XLOOKUP(Tabla15[[#This Row],[cedula]],Tabla8[Numero Documento],Tabla8[Gen])</f>
        <v>M</v>
      </c>
      <c r="S1121" s="56" t="str">
        <f>_xlfn.XLOOKUP(Tabla15[[#This Row],[cedula]],Tabla8[Numero Documento],Tabla8[Lugar Funciones Codigo])</f>
        <v>01.83.04.00.02.04</v>
      </c>
      <c r="T1121">
        <v>172</v>
      </c>
    </row>
    <row r="1122" spans="1:20" hidden="1">
      <c r="A1122" s="56" t="s">
        <v>2521</v>
      </c>
      <c r="B1122" s="56" t="s">
        <v>2982</v>
      </c>
      <c r="C1122" s="56" t="s">
        <v>2552</v>
      </c>
      <c r="D1122" s="56" t="str">
        <f>Tabla15[[#This Row],[cedula]]&amp;Tabla15[[#This Row],[prog]]&amp;LEFT(Tabla15[[#This Row],[TIPO]],3)</f>
        <v>4023601381501TEM</v>
      </c>
      <c r="E1122" s="56" t="str">
        <f>_xlfn.XLOOKUP(Tabla15[[#This Row],[cedula]],Tabla8[Numero Documento],Tabla8[Empleado])</f>
        <v>LAURYS CAMILLE MARTINEZ AQUINO</v>
      </c>
      <c r="F1122" s="56" t="str">
        <f>_xlfn.XLOOKUP(Tabla15[[#This Row],[cedula]],Tabla8[Numero Documento],Tabla8[Cargo])</f>
        <v>GESTOR CULTURAL</v>
      </c>
      <c r="G1122" s="56" t="str">
        <f>_xlfn.XLOOKUP(Tabla15[[#This Row],[cedula]],Tabla8[Numero Documento],Tabla8[Lugar de Funciones])</f>
        <v>DEPARTAMENTO DE CULTURA BARRIAL</v>
      </c>
      <c r="H1122" s="107" t="s">
        <v>2743</v>
      </c>
      <c r="I1122" s="78">
        <f>_xlfn.XLOOKUP(Tabla15[[#This Row],[cedula]],TCARRERA[CEDULA],TCARRERA[CATEGORIA DEL SERVIDOR],0)</f>
        <v>0</v>
      </c>
      <c r="J112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6" t="str">
        <f>IF(ISTEXT(Tabla15[[#This Row],[CARRERA]]),Tabla15[[#This Row],[CARRERA]],Tabla15[[#This Row],[STATUS_01]])</f>
        <v>TEMPORALES</v>
      </c>
      <c r="L1122" s="72">
        <v>16500</v>
      </c>
      <c r="M1122" s="76">
        <v>0</v>
      </c>
      <c r="N1122" s="72">
        <v>501.6</v>
      </c>
      <c r="O1122" s="72">
        <v>473.55</v>
      </c>
      <c r="P1122" s="33">
        <f>Tabla15[[#This Row],[sbruto]]-Tabla15[[#This Row],[ISR]]-Tabla15[[#This Row],[SFS]]-Tabla15[[#This Row],[AFP]]-Tabla15[[#This Row],[sneto]]</f>
        <v>25</v>
      </c>
      <c r="Q1122" s="33">
        <v>15499.85</v>
      </c>
      <c r="R1122" s="56" t="str">
        <f>_xlfn.XLOOKUP(Tabla15[[#This Row],[cedula]],Tabla8[Numero Documento],Tabla8[Gen])</f>
        <v>F</v>
      </c>
      <c r="S1122" s="56" t="str">
        <f>_xlfn.XLOOKUP(Tabla15[[#This Row],[cedula]],Tabla8[Numero Documento],Tabla8[Lugar Funciones Codigo])</f>
        <v>01.83.04.00.02.04</v>
      </c>
      <c r="T1122">
        <v>915</v>
      </c>
    </row>
    <row r="1123" spans="1:20" hidden="1">
      <c r="A1123" s="56" t="s">
        <v>2521</v>
      </c>
      <c r="B1123" s="56" t="s">
        <v>3045</v>
      </c>
      <c r="C1123" s="56" t="s">
        <v>2552</v>
      </c>
      <c r="D1123" s="56" t="str">
        <f>Tabla15[[#This Row],[cedula]]&amp;Tabla15[[#This Row],[prog]]&amp;LEFT(Tabla15[[#This Row],[TIPO]],3)</f>
        <v>2250024534901TEM</v>
      </c>
      <c r="E1123" s="56" t="str">
        <f>_xlfn.XLOOKUP(Tabla15[[#This Row],[cedula]],Tabla8[Numero Documento],Tabla8[Empleado])</f>
        <v>REINALDO MARTINEZ DEL ORBE</v>
      </c>
      <c r="F1123" s="56" t="str">
        <f>_xlfn.XLOOKUP(Tabla15[[#This Row],[cedula]],Tabla8[Numero Documento],Tabla8[Cargo])</f>
        <v>GESTOR CULTURAL</v>
      </c>
      <c r="G1123" s="56" t="str">
        <f>_xlfn.XLOOKUP(Tabla15[[#This Row],[cedula]],Tabla8[Numero Documento],Tabla8[Lugar de Funciones])</f>
        <v>DEPARTAMENTO DE CULTURA BARRIAL</v>
      </c>
      <c r="H1123" s="107" t="s">
        <v>2743</v>
      </c>
      <c r="I1123" s="78">
        <f>_xlfn.XLOOKUP(Tabla15[[#This Row],[cedula]],TCARRERA[CEDULA],TCARRERA[CATEGORIA DEL SERVIDOR],0)</f>
        <v>0</v>
      </c>
      <c r="J11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6" t="str">
        <f>IF(ISTEXT(Tabla15[[#This Row],[CARRERA]]),Tabla15[[#This Row],[CARRERA]],Tabla15[[#This Row],[STATUS_01]])</f>
        <v>TEMPORALES</v>
      </c>
      <c r="L1123" s="72">
        <v>16500</v>
      </c>
      <c r="M1123" s="75">
        <v>0</v>
      </c>
      <c r="N1123" s="72">
        <v>501.6</v>
      </c>
      <c r="O1123" s="72">
        <v>473.55</v>
      </c>
      <c r="P1123" s="33">
        <f>Tabla15[[#This Row],[sbruto]]-Tabla15[[#This Row],[ISR]]-Tabla15[[#This Row],[SFS]]-Tabla15[[#This Row],[AFP]]-Tabla15[[#This Row],[sneto]]</f>
        <v>25</v>
      </c>
      <c r="Q1123" s="33">
        <v>15499.85</v>
      </c>
      <c r="R1123" s="56" t="str">
        <f>_xlfn.XLOOKUP(Tabla15[[#This Row],[cedula]],Tabla8[Numero Documento],Tabla8[Gen])</f>
        <v>M</v>
      </c>
      <c r="S1123" s="56" t="str">
        <f>_xlfn.XLOOKUP(Tabla15[[#This Row],[cedula]],Tabla8[Numero Documento],Tabla8[Lugar Funciones Codigo])</f>
        <v>01.83.04.00.02.04</v>
      </c>
      <c r="T1123">
        <v>984</v>
      </c>
    </row>
    <row r="1124" spans="1:20" hidden="1">
      <c r="A1124" s="56" t="s">
        <v>2521</v>
      </c>
      <c r="B1124" s="56" t="s">
        <v>2327</v>
      </c>
      <c r="C1124" s="56" t="s">
        <v>2552</v>
      </c>
      <c r="D1124" s="56" t="str">
        <f>Tabla15[[#This Row],[cedula]]&amp;Tabla15[[#This Row],[prog]]&amp;LEFT(Tabla15[[#This Row],[TIPO]],3)</f>
        <v>0010119879401TEM</v>
      </c>
      <c r="E1124" s="56" t="str">
        <f>_xlfn.XLOOKUP(Tabla15[[#This Row],[cedula]],Tabla8[Numero Documento],Tabla8[Empleado])</f>
        <v>JUANA ANGELA RAFAELA HERNANDEZ NUÑEZ</v>
      </c>
      <c r="F1124" s="56" t="str">
        <f>_xlfn.XLOOKUP(Tabla15[[#This Row],[cedula]],Tabla8[Numero Documento],Tabla8[Cargo])</f>
        <v>DIRECTOR (A)</v>
      </c>
      <c r="G1124" s="56" t="str">
        <f>_xlfn.XLOOKUP(Tabla15[[#This Row],[cedula]],Tabla8[Numero Documento],Tabla8[Lugar de Funciones])</f>
        <v>DIRECCION GENERAL DEL LIBRO Y LA LECTURA</v>
      </c>
      <c r="H1124" s="107" t="s">
        <v>2743</v>
      </c>
      <c r="I1124" s="78">
        <f>_xlfn.XLOOKUP(Tabla15[[#This Row],[cedula]],TCARRERA[CEDULA],TCARRERA[CATEGORIA DEL SERVIDOR],0)</f>
        <v>0</v>
      </c>
      <c r="J11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6" t="str">
        <f>IF(ISTEXT(Tabla15[[#This Row],[CARRERA]]),Tabla15[[#This Row],[CARRERA]],Tabla15[[#This Row],[STATUS_01]])</f>
        <v>TEMPORALES</v>
      </c>
      <c r="L1124" s="72">
        <v>160000</v>
      </c>
      <c r="M1124" s="76">
        <v>26218.87</v>
      </c>
      <c r="N1124" s="72">
        <v>4864</v>
      </c>
      <c r="O1124" s="72">
        <v>4592</v>
      </c>
      <c r="P1124" s="33">
        <f>Tabla15[[#This Row],[sbruto]]-Tabla15[[#This Row],[ISR]]-Tabla15[[#This Row],[SFS]]-Tabla15[[#This Row],[AFP]]-Tabla15[[#This Row],[sneto]]</f>
        <v>25</v>
      </c>
      <c r="Q1124" s="33">
        <v>124300.13</v>
      </c>
      <c r="R1124" s="56" t="str">
        <f>_xlfn.XLOOKUP(Tabla15[[#This Row],[cedula]],Tabla8[Numero Documento],Tabla8[Gen])</f>
        <v>F</v>
      </c>
      <c r="S1124" s="56" t="str">
        <f>_xlfn.XLOOKUP(Tabla15[[#This Row],[cedula]],Tabla8[Numero Documento],Tabla8[Lugar Funciones Codigo])</f>
        <v>01.83.04.01</v>
      </c>
      <c r="T1124">
        <v>903</v>
      </c>
    </row>
    <row r="1125" spans="1:20" hidden="1">
      <c r="A1125" s="56" t="s">
        <v>2522</v>
      </c>
      <c r="B1125" s="56" t="s">
        <v>1760</v>
      </c>
      <c r="C1125" s="56" t="s">
        <v>2556</v>
      </c>
      <c r="D1125" s="56" t="str">
        <f>Tabla15[[#This Row],[cedula]]&amp;Tabla15[[#This Row],[prog]]&amp;LEFT(Tabla15[[#This Row],[TIPO]],3)</f>
        <v>0310315194413FIJ</v>
      </c>
      <c r="E1125" s="56" t="str">
        <f>_xlfn.XLOOKUP(Tabla15[[#This Row],[cedula]],Tabla8[Numero Documento],Tabla8[Empleado])</f>
        <v>ALEJANDRA MARIA BRITO ESTEPAN</v>
      </c>
      <c r="F1125" s="56" t="str">
        <f>_xlfn.XLOOKUP(Tabla15[[#This Row],[cedula]],Tabla8[Numero Documento],Tabla8[Cargo])</f>
        <v>ASISTENTE</v>
      </c>
      <c r="G1125" s="56" t="str">
        <f>_xlfn.XLOOKUP(Tabla15[[#This Row],[cedula]],Tabla8[Numero Documento],Tabla8[Lugar de Funciones])</f>
        <v>DIRECCION GENERAL DEL LIBRO Y LA LECTURA</v>
      </c>
      <c r="H1125" s="107" t="s">
        <v>11</v>
      </c>
      <c r="I1125" s="78">
        <f>_xlfn.XLOOKUP(Tabla15[[#This Row],[cedula]],TCARRERA[CEDULA],TCARRERA[CATEGORIA DEL SERVIDOR],0)</f>
        <v>0</v>
      </c>
      <c r="J11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6" t="str">
        <f>IF(ISTEXT(Tabla15[[#This Row],[CARRERA]]),Tabla15[[#This Row],[CARRERA]],Tabla15[[#This Row],[STATUS_01]])</f>
        <v>FIJO</v>
      </c>
      <c r="L1125" s="72">
        <v>80000</v>
      </c>
      <c r="M1125" s="75">
        <v>7400.87</v>
      </c>
      <c r="N1125" s="72">
        <v>2432</v>
      </c>
      <c r="O1125" s="72">
        <v>2296</v>
      </c>
      <c r="P1125" s="33">
        <f>Tabla15[[#This Row],[sbruto]]-Tabla15[[#This Row],[ISR]]-Tabla15[[#This Row],[SFS]]-Tabla15[[#This Row],[AFP]]-Tabla15[[#This Row],[sneto]]</f>
        <v>25</v>
      </c>
      <c r="Q1125" s="33">
        <v>67846.13</v>
      </c>
      <c r="R1125" s="56" t="str">
        <f>_xlfn.XLOOKUP(Tabla15[[#This Row],[cedula]],Tabla8[Numero Documento],Tabla8[Gen])</f>
        <v>F</v>
      </c>
      <c r="S1125" s="56" t="str">
        <f>_xlfn.XLOOKUP(Tabla15[[#This Row],[cedula]],Tabla8[Numero Documento],Tabla8[Lugar Funciones Codigo])</f>
        <v>01.83.04.01</v>
      </c>
      <c r="T1125">
        <v>490</v>
      </c>
    </row>
    <row r="1126" spans="1:20" hidden="1">
      <c r="A1126" s="56" t="s">
        <v>2521</v>
      </c>
      <c r="B1126" s="56" t="s">
        <v>2917</v>
      </c>
      <c r="C1126" s="56" t="s">
        <v>2552</v>
      </c>
      <c r="D1126" s="56" t="str">
        <f>Tabla15[[#This Row],[cedula]]&amp;Tabla15[[#This Row],[prog]]&amp;LEFT(Tabla15[[#This Row],[TIPO]],3)</f>
        <v>0260047681201TEM</v>
      </c>
      <c r="E1126" s="56" t="str">
        <f>_xlfn.XLOOKUP(Tabla15[[#This Row],[cedula]],Tabla8[Numero Documento],Tabla8[Empleado])</f>
        <v>INES MARIA GARCIA PEREZ</v>
      </c>
      <c r="F1126" s="56" t="str">
        <f>_xlfn.XLOOKUP(Tabla15[[#This Row],[cedula]],Tabla8[Numero Documento],Tabla8[Cargo])</f>
        <v>GESTOR CULTURAL</v>
      </c>
      <c r="G1126" s="56" t="str">
        <f>_xlfn.XLOOKUP(Tabla15[[#This Row],[cedula]],Tabla8[Numero Documento],Tabla8[Lugar de Funciones])</f>
        <v>DIRECCION GENERAL DEL LIBRO Y LA LECTURA</v>
      </c>
      <c r="H1126" s="107" t="s">
        <v>2743</v>
      </c>
      <c r="I1126" s="78">
        <f>_xlfn.XLOOKUP(Tabla15[[#This Row],[cedula]],TCARRERA[CEDULA],TCARRERA[CATEGORIA DEL SERVIDOR],0)</f>
        <v>0</v>
      </c>
      <c r="J11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6" t="str">
        <f>IF(ISTEXT(Tabla15[[#This Row],[CARRERA]]),Tabla15[[#This Row],[CARRERA]],Tabla15[[#This Row],[STATUS_01]])</f>
        <v>TEMPORALES</v>
      </c>
      <c r="L1126" s="72">
        <v>50000</v>
      </c>
      <c r="M1126" s="76">
        <v>1854</v>
      </c>
      <c r="N1126" s="72">
        <v>1520</v>
      </c>
      <c r="O1126" s="72">
        <v>1435</v>
      </c>
      <c r="P1126" s="33">
        <f>Tabla15[[#This Row],[sbruto]]-Tabla15[[#This Row],[ISR]]-Tabla15[[#This Row],[SFS]]-Tabla15[[#This Row],[AFP]]-Tabla15[[#This Row],[sneto]]</f>
        <v>4871</v>
      </c>
      <c r="Q1126" s="33">
        <v>40320</v>
      </c>
      <c r="R1126" s="56" t="str">
        <f>_xlfn.XLOOKUP(Tabla15[[#This Row],[cedula]],Tabla8[Numero Documento],Tabla8[Gen])</f>
        <v>F</v>
      </c>
      <c r="S1126" s="56" t="str">
        <f>_xlfn.XLOOKUP(Tabla15[[#This Row],[cedula]],Tabla8[Numero Documento],Tabla8[Lugar Funciones Codigo])</f>
        <v>01.83.04.01</v>
      </c>
      <c r="T1126">
        <v>859</v>
      </c>
    </row>
    <row r="1127" spans="1:20" hidden="1">
      <c r="A1127" s="56" t="s">
        <v>2521</v>
      </c>
      <c r="B1127" s="56" t="s">
        <v>3039</v>
      </c>
      <c r="C1127" s="56" t="s">
        <v>2552</v>
      </c>
      <c r="D1127" s="56" t="str">
        <f>Tabla15[[#This Row],[cedula]]&amp;Tabla15[[#This Row],[prog]]&amp;LEFT(Tabla15[[#This Row],[TIPO]],3)</f>
        <v>0020083881101TEM</v>
      </c>
      <c r="E1127" s="56" t="str">
        <f>_xlfn.XLOOKUP(Tabla15[[#This Row],[cedula]],Tabla8[Numero Documento],Tabla8[Empleado])</f>
        <v>RAMON ANIBAL MESA PINEDA</v>
      </c>
      <c r="F1127" s="56" t="str">
        <f>_xlfn.XLOOKUP(Tabla15[[#This Row],[cedula]],Tabla8[Numero Documento],Tabla8[Cargo])</f>
        <v>GESTOR CULTURAL</v>
      </c>
      <c r="G1127" s="56" t="str">
        <f>_xlfn.XLOOKUP(Tabla15[[#This Row],[cedula]],Tabla8[Numero Documento],Tabla8[Lugar de Funciones])</f>
        <v>DIRECCION GENERAL DEL LIBRO Y LA LECTURA</v>
      </c>
      <c r="H1127" s="107" t="s">
        <v>2743</v>
      </c>
      <c r="I1127" s="78">
        <f>_xlfn.XLOOKUP(Tabla15[[#This Row],[cedula]],TCARRERA[CEDULA],TCARRERA[CATEGORIA DEL SERVIDOR],0)</f>
        <v>0</v>
      </c>
      <c r="J11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6" t="str">
        <f>IF(ISTEXT(Tabla15[[#This Row],[CARRERA]]),Tabla15[[#This Row],[CARRERA]],Tabla15[[#This Row],[STATUS_01]])</f>
        <v>TEMPORALES</v>
      </c>
      <c r="L1127" s="72">
        <v>50000</v>
      </c>
      <c r="M1127" s="76">
        <v>1854</v>
      </c>
      <c r="N1127" s="72">
        <v>1520</v>
      </c>
      <c r="O1127" s="72">
        <v>1435</v>
      </c>
      <c r="P1127" s="33">
        <f>Tabla15[[#This Row],[sbruto]]-Tabla15[[#This Row],[ISR]]-Tabla15[[#This Row],[SFS]]-Tabla15[[#This Row],[AFP]]-Tabla15[[#This Row],[sneto]]</f>
        <v>25</v>
      </c>
      <c r="Q1127" s="33">
        <v>45166</v>
      </c>
      <c r="R1127" s="56" t="str">
        <f>_xlfn.XLOOKUP(Tabla15[[#This Row],[cedula]],Tabla8[Numero Documento],Tabla8[Gen])</f>
        <v>M</v>
      </c>
      <c r="S1127" s="56" t="str">
        <f>_xlfn.XLOOKUP(Tabla15[[#This Row],[cedula]],Tabla8[Numero Documento],Tabla8[Lugar Funciones Codigo])</f>
        <v>01.83.04.01</v>
      </c>
      <c r="T1127">
        <v>979</v>
      </c>
    </row>
    <row r="1128" spans="1:20" hidden="1">
      <c r="A1128" s="56" t="s">
        <v>2522</v>
      </c>
      <c r="B1128" s="56" t="s">
        <v>2138</v>
      </c>
      <c r="C1128" s="56" t="s">
        <v>2556</v>
      </c>
      <c r="D1128" s="56" t="str">
        <f>Tabla15[[#This Row],[cedula]]&amp;Tabla15[[#This Row],[prog]]&amp;LEFT(Tabla15[[#This Row],[TIPO]],3)</f>
        <v>0010530686413FIJ</v>
      </c>
      <c r="E1128" s="56" t="str">
        <f>_xlfn.XLOOKUP(Tabla15[[#This Row],[cedula]],Tabla8[Numero Documento],Tabla8[Empleado])</f>
        <v>FLORA MATOS BAEZ</v>
      </c>
      <c r="F1128" s="56" t="str">
        <f>_xlfn.XLOOKUP(Tabla15[[#This Row],[cedula]],Tabla8[Numero Documento],Tabla8[Cargo])</f>
        <v>SECRETARIA</v>
      </c>
      <c r="G1128" s="56" t="str">
        <f>_xlfn.XLOOKUP(Tabla15[[#This Row],[cedula]],Tabla8[Numero Documento],Tabla8[Lugar de Funciones])</f>
        <v>DIRECCION GENERAL DEL LIBRO Y LA LECTURA</v>
      </c>
      <c r="H1128" s="107" t="s">
        <v>11</v>
      </c>
      <c r="I1128" s="78">
        <f>_xlfn.XLOOKUP(Tabla15[[#This Row],[cedula]],TCARRERA[CEDULA],TCARRERA[CATEGORIA DEL SERVIDOR],0)</f>
        <v>0</v>
      </c>
      <c r="J11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8" s="56" t="str">
        <f>IF(ISTEXT(Tabla15[[#This Row],[CARRERA]]),Tabla15[[#This Row],[CARRERA]],Tabla15[[#This Row],[STATUS_01]])</f>
        <v>ESTATUTO SIMPLIFICADO</v>
      </c>
      <c r="L1128" s="72">
        <v>35000</v>
      </c>
      <c r="M1128" s="73">
        <v>0</v>
      </c>
      <c r="N1128" s="72">
        <v>1064</v>
      </c>
      <c r="O1128" s="72">
        <v>1004.5</v>
      </c>
      <c r="P1128" s="33">
        <f>Tabla15[[#This Row],[sbruto]]-Tabla15[[#This Row],[ISR]]-Tabla15[[#This Row],[SFS]]-Tabla15[[#This Row],[AFP]]-Tabla15[[#This Row],[sneto]]</f>
        <v>21866.27</v>
      </c>
      <c r="Q1128" s="33">
        <v>11065.23</v>
      </c>
      <c r="R1128" s="56" t="str">
        <f>_xlfn.XLOOKUP(Tabla15[[#This Row],[cedula]],Tabla8[Numero Documento],Tabla8[Gen])</f>
        <v>F</v>
      </c>
      <c r="S1128" s="56" t="str">
        <f>_xlfn.XLOOKUP(Tabla15[[#This Row],[cedula]],Tabla8[Numero Documento],Tabla8[Lugar Funciones Codigo])</f>
        <v>01.83.04.01</v>
      </c>
      <c r="T1128">
        <v>576</v>
      </c>
    </row>
    <row r="1129" spans="1:20" hidden="1">
      <c r="A1129" s="56" t="s">
        <v>2522</v>
      </c>
      <c r="B1129" s="56" t="s">
        <v>2148</v>
      </c>
      <c r="C1129" s="56" t="s">
        <v>2556</v>
      </c>
      <c r="D1129" s="56" t="str">
        <f>Tabla15[[#This Row],[cedula]]&amp;Tabla15[[#This Row],[prog]]&amp;LEFT(Tabla15[[#This Row],[TIPO]],3)</f>
        <v>0010916353513FIJ</v>
      </c>
      <c r="E1129" s="56" t="str">
        <f>_xlfn.XLOOKUP(Tabla15[[#This Row],[cedula]],Tabla8[Numero Documento],Tabla8[Empleado])</f>
        <v>GILDA ADAMES MARTINEZ</v>
      </c>
      <c r="F1129" s="56" t="str">
        <f>_xlfn.XLOOKUP(Tabla15[[#This Row],[cedula]],Tabla8[Numero Documento],Tabla8[Cargo])</f>
        <v>ENC. PROCESOS TECNICOS</v>
      </c>
      <c r="G1129" s="56" t="str">
        <f>_xlfn.XLOOKUP(Tabla15[[#This Row],[cedula]],Tabla8[Numero Documento],Tabla8[Lugar de Funciones])</f>
        <v>DIRECCION GENERAL DEL LIBRO Y LA LECTURA</v>
      </c>
      <c r="H1129" s="107" t="s">
        <v>11</v>
      </c>
      <c r="I1129" s="78">
        <f>_xlfn.XLOOKUP(Tabla15[[#This Row],[cedula]],TCARRERA[CEDULA],TCARRERA[CATEGORIA DEL SERVIDOR],0)</f>
        <v>0</v>
      </c>
      <c r="J11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9" s="56" t="str">
        <f>IF(ISTEXT(Tabla15[[#This Row],[CARRERA]]),Tabla15[[#This Row],[CARRERA]],Tabla15[[#This Row],[STATUS_01]])</f>
        <v>FIJO</v>
      </c>
      <c r="L1129" s="72">
        <v>35000</v>
      </c>
      <c r="M1129" s="75">
        <v>0</v>
      </c>
      <c r="N1129" s="72">
        <v>1064</v>
      </c>
      <c r="O1129" s="72">
        <v>1004.5</v>
      </c>
      <c r="P1129" s="33">
        <f>Tabla15[[#This Row],[sbruto]]-Tabla15[[#This Row],[ISR]]-Tabla15[[#This Row],[SFS]]-Tabla15[[#This Row],[AFP]]-Tabla15[[#This Row],[sneto]]</f>
        <v>75</v>
      </c>
      <c r="Q1129" s="33">
        <v>32856.5</v>
      </c>
      <c r="R1129" s="56" t="str">
        <f>_xlfn.XLOOKUP(Tabla15[[#This Row],[cedula]],Tabla8[Numero Documento],Tabla8[Gen])</f>
        <v>F</v>
      </c>
      <c r="S1129" s="56" t="str">
        <f>_xlfn.XLOOKUP(Tabla15[[#This Row],[cedula]],Tabla8[Numero Documento],Tabla8[Lugar Funciones Codigo])</f>
        <v>01.83.04.01</v>
      </c>
      <c r="T1129">
        <v>585</v>
      </c>
    </row>
    <row r="1130" spans="1:20" hidden="1">
      <c r="A1130" s="56" t="s">
        <v>2522</v>
      </c>
      <c r="B1130" s="56" t="s">
        <v>2243</v>
      </c>
      <c r="C1130" s="56" t="s">
        <v>2556</v>
      </c>
      <c r="D1130" s="56" t="str">
        <f>Tabla15[[#This Row],[cedula]]&amp;Tabla15[[#This Row],[prog]]&amp;LEFT(Tabla15[[#This Row],[TIPO]],3)</f>
        <v>0010423115413FIJ</v>
      </c>
      <c r="E1130" s="56" t="str">
        <f>_xlfn.XLOOKUP(Tabla15[[#This Row],[cedula]],Tabla8[Numero Documento],Tabla8[Empleado])</f>
        <v>VICTOR MANUEL BIDO ACEVEDO</v>
      </c>
      <c r="F1130" s="56" t="str">
        <f>_xlfn.XLOOKUP(Tabla15[[#This Row],[cedula]],Tabla8[Numero Documento],Tabla8[Cargo])</f>
        <v>ENCARGADO (A)</v>
      </c>
      <c r="G1130" s="56" t="str">
        <f>_xlfn.XLOOKUP(Tabla15[[#This Row],[cedula]],Tabla8[Numero Documento],Tabla8[Lugar de Funciones])</f>
        <v>DIRECCION GENERAL DEL LIBRO Y LA LECTURA</v>
      </c>
      <c r="H1130" s="107" t="s">
        <v>11</v>
      </c>
      <c r="I1130" s="78">
        <f>_xlfn.XLOOKUP(Tabla15[[#This Row],[cedula]],TCARRERA[CEDULA],TCARRERA[CATEGORIA DEL SERVIDOR],0)</f>
        <v>0</v>
      </c>
      <c r="J11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6" t="str">
        <f>IF(ISTEXT(Tabla15[[#This Row],[CARRERA]]),Tabla15[[#This Row],[CARRERA]],Tabla15[[#This Row],[STATUS_01]])</f>
        <v>FIJO</v>
      </c>
      <c r="L1130" s="72">
        <v>35000</v>
      </c>
      <c r="M1130" s="75">
        <v>0</v>
      </c>
      <c r="N1130" s="72">
        <v>1064</v>
      </c>
      <c r="O1130" s="72">
        <v>1004.5</v>
      </c>
      <c r="P1130" s="33">
        <f>Tabla15[[#This Row],[sbruto]]-Tabla15[[#This Row],[ISR]]-Tabla15[[#This Row],[SFS]]-Tabla15[[#This Row],[AFP]]-Tabla15[[#This Row],[sneto]]</f>
        <v>75</v>
      </c>
      <c r="Q1130" s="33">
        <v>32856.5</v>
      </c>
      <c r="R1130" s="56" t="str">
        <f>_xlfn.XLOOKUP(Tabla15[[#This Row],[cedula]],Tabla8[Numero Documento],Tabla8[Gen])</f>
        <v>M</v>
      </c>
      <c r="S1130" s="56" t="str">
        <f>_xlfn.XLOOKUP(Tabla15[[#This Row],[cedula]],Tabla8[Numero Documento],Tabla8[Lugar Funciones Codigo])</f>
        <v>01.83.04.01</v>
      </c>
      <c r="T1130">
        <v>736</v>
      </c>
    </row>
    <row r="1131" spans="1:20" hidden="1">
      <c r="A1131" s="56" t="s">
        <v>2522</v>
      </c>
      <c r="B1131" s="56" t="s">
        <v>2132</v>
      </c>
      <c r="C1131" s="56" t="s">
        <v>2556</v>
      </c>
      <c r="D1131" s="56" t="str">
        <f>Tabla15[[#This Row],[cedula]]&amp;Tabla15[[#This Row],[prog]]&amp;LEFT(Tabla15[[#This Row],[TIPO]],3)</f>
        <v>0011698153113FIJ</v>
      </c>
      <c r="E1131" s="56" t="str">
        <f>_xlfn.XLOOKUP(Tabla15[[#This Row],[cedula]],Tabla8[Numero Documento],Tabla8[Empleado])</f>
        <v>FELIX VILLALONA CEDEÑO</v>
      </c>
      <c r="F1131" s="56" t="str">
        <f>_xlfn.XLOOKUP(Tabla15[[#This Row],[cedula]],Tabla8[Numero Documento],Tabla8[Cargo])</f>
        <v>ASISTENTE DEL DIRECTOR</v>
      </c>
      <c r="G1131" s="56" t="str">
        <f>_xlfn.XLOOKUP(Tabla15[[#This Row],[cedula]],Tabla8[Numero Documento],Tabla8[Lugar de Funciones])</f>
        <v>DIRECCION GENERAL DEL LIBRO Y LA LECTURA</v>
      </c>
      <c r="H1131" s="107" t="s">
        <v>11</v>
      </c>
      <c r="I1131" s="78">
        <f>_xlfn.XLOOKUP(Tabla15[[#This Row],[cedula]],TCARRERA[CEDULA],TCARRERA[CATEGORIA DEL SERVIDOR],0)</f>
        <v>0</v>
      </c>
      <c r="J11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6" t="str">
        <f>IF(ISTEXT(Tabla15[[#This Row],[CARRERA]]),Tabla15[[#This Row],[CARRERA]],Tabla15[[#This Row],[STATUS_01]])</f>
        <v>FIJO</v>
      </c>
      <c r="L1131" s="72">
        <v>30000</v>
      </c>
      <c r="M1131" s="75">
        <v>0</v>
      </c>
      <c r="N1131" s="72">
        <v>912</v>
      </c>
      <c r="O1131" s="72">
        <v>861</v>
      </c>
      <c r="P1131" s="33">
        <f>Tabla15[[#This Row],[sbruto]]-Tabla15[[#This Row],[ISR]]-Tabla15[[#This Row],[SFS]]-Tabla15[[#This Row],[AFP]]-Tabla15[[#This Row],[sneto]]</f>
        <v>12083.5</v>
      </c>
      <c r="Q1131" s="33">
        <v>16143.5</v>
      </c>
      <c r="R1131" s="56" t="str">
        <f>_xlfn.XLOOKUP(Tabla15[[#This Row],[cedula]],Tabla8[Numero Documento],Tabla8[Gen])</f>
        <v>M</v>
      </c>
      <c r="S1131" s="56" t="str">
        <f>_xlfn.XLOOKUP(Tabla15[[#This Row],[cedula]],Tabla8[Numero Documento],Tabla8[Lugar Funciones Codigo])</f>
        <v>01.83.04.01</v>
      </c>
      <c r="T1131">
        <v>567</v>
      </c>
    </row>
    <row r="1132" spans="1:20" hidden="1">
      <c r="A1132" s="56" t="s">
        <v>2522</v>
      </c>
      <c r="B1132" s="56" t="s">
        <v>4898</v>
      </c>
      <c r="C1132" s="56" t="s">
        <v>2556</v>
      </c>
      <c r="D1132" s="56" t="str">
        <f>Tabla15[[#This Row],[cedula]]&amp;Tabla15[[#This Row],[prog]]&amp;LEFT(Tabla15[[#This Row],[TIPO]],3)</f>
        <v>4021345163213FIJ</v>
      </c>
      <c r="E1132" s="56" t="str">
        <f>_xlfn.XLOOKUP(Tabla15[[#This Row],[cedula]],Tabla8[Numero Documento],Tabla8[Empleado])</f>
        <v>YULISSA YEN CAMPUSANO</v>
      </c>
      <c r="F1132" s="56" t="str">
        <f>_xlfn.XLOOKUP(Tabla15[[#This Row],[cedula]],Tabla8[Numero Documento],Tabla8[Cargo])</f>
        <v>CONSERJE</v>
      </c>
      <c r="G1132" s="56" t="str">
        <f>_xlfn.XLOOKUP(Tabla15[[#This Row],[cedula]],Tabla8[Numero Documento],Tabla8[Lugar de Funciones])</f>
        <v>DIRECCION GENERAL DEL LIBRO Y LA LECTURA</v>
      </c>
      <c r="H1132" s="107" t="s">
        <v>11</v>
      </c>
      <c r="I1132" s="78">
        <f>_xlfn.XLOOKUP(Tabla15[[#This Row],[cedula]],TCARRERA[CEDULA],TCARRERA[CATEGORIA DEL SERVIDOR],0)</f>
        <v>0</v>
      </c>
      <c r="J11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2" s="56" t="str">
        <f>IF(ISTEXT(Tabla15[[#This Row],[CARRERA]]),Tabla15[[#This Row],[CARRERA]],Tabla15[[#This Row],[STATUS_01]])</f>
        <v>ESTATUTO SIMPLIFICADO</v>
      </c>
      <c r="L1132" s="72">
        <v>17000</v>
      </c>
      <c r="M1132" s="75">
        <v>0</v>
      </c>
      <c r="N1132" s="72">
        <v>516.79999999999995</v>
      </c>
      <c r="O1132" s="72">
        <v>487.9</v>
      </c>
      <c r="P1132" s="33">
        <f>Tabla15[[#This Row],[sbruto]]-Tabla15[[#This Row],[ISR]]-Tabla15[[#This Row],[SFS]]-Tabla15[[#This Row],[AFP]]-Tabla15[[#This Row],[sneto]]</f>
        <v>25.000000000001819</v>
      </c>
      <c r="Q1132" s="33">
        <v>15970.3</v>
      </c>
      <c r="R1132" s="56" t="str">
        <f>_xlfn.XLOOKUP(Tabla15[[#This Row],[cedula]],Tabla8[Numero Documento],Tabla8[Gen])</f>
        <v>F</v>
      </c>
      <c r="S1132" s="56" t="str">
        <f>_xlfn.XLOOKUP(Tabla15[[#This Row],[cedula]],Tabla8[Numero Documento],Tabla8[Lugar Funciones Codigo])</f>
        <v>01.83.04.01</v>
      </c>
      <c r="T1132">
        <v>754</v>
      </c>
    </row>
    <row r="1133" spans="1:20" hidden="1">
      <c r="A1133" s="56" t="s">
        <v>2522</v>
      </c>
      <c r="B1133" s="56" t="s">
        <v>2164</v>
      </c>
      <c r="C1133" s="56" t="s">
        <v>2556</v>
      </c>
      <c r="D1133" s="56" t="str">
        <f>Tabla15[[#This Row],[cedula]]&amp;Tabla15[[#This Row],[prog]]&amp;LEFT(Tabla15[[#This Row],[TIPO]],3)</f>
        <v>0010089690113FIJ</v>
      </c>
      <c r="E1133" s="56" t="str">
        <f>_xlfn.XLOOKUP(Tabla15[[#This Row],[cedula]],Tabla8[Numero Documento],Tabla8[Empleado])</f>
        <v>JOAN MANUEL FERRER RODRIGUEZ</v>
      </c>
      <c r="F1133" s="56" t="str">
        <f>_xlfn.XLOOKUP(Tabla15[[#This Row],[cedula]],Tabla8[Numero Documento],Tabla8[Cargo])</f>
        <v>DIRECTOR (A)</v>
      </c>
      <c r="G1133" s="56" t="str">
        <f>_xlfn.XLOOKUP(Tabla15[[#This Row],[cedula]],Tabla8[Numero Documento],Tabla8[Lugar de Funciones])</f>
        <v>DIRECCION DE FERIA DEL LIBRO</v>
      </c>
      <c r="H1133" s="107" t="s">
        <v>11</v>
      </c>
      <c r="I1133" s="78">
        <f>_xlfn.XLOOKUP(Tabla15[[#This Row],[cedula]],TCARRERA[CEDULA],TCARRERA[CATEGORIA DEL SERVIDOR],0)</f>
        <v>0</v>
      </c>
      <c r="J1133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33" s="56" t="str">
        <f>IF(ISTEXT(Tabla15[[#This Row],[CARRERA]]),Tabla15[[#This Row],[CARRERA]],Tabla15[[#This Row],[STATUS_01]])</f>
        <v>DE LIBRE NOMBRAMIENTO Y REMOCION</v>
      </c>
      <c r="L1133" s="72">
        <v>145000</v>
      </c>
      <c r="M1133" s="72">
        <v>22690.49</v>
      </c>
      <c r="N1133" s="75">
        <v>4408</v>
      </c>
      <c r="O1133" s="75">
        <v>4161.5</v>
      </c>
      <c r="P1133" s="33">
        <f>Tabla15[[#This Row],[sbruto]]-Tabla15[[#This Row],[ISR]]-Tabla15[[#This Row],[SFS]]-Tabla15[[#This Row],[AFP]]-Tabla15[[#This Row],[sneto]]</f>
        <v>25</v>
      </c>
      <c r="Q1133" s="33">
        <v>113715.01</v>
      </c>
      <c r="R1133" s="56" t="str">
        <f>_xlfn.XLOOKUP(Tabla15[[#This Row],[cedula]],Tabla8[Numero Documento],Tabla8[Gen])</f>
        <v>M</v>
      </c>
      <c r="S1133" s="56" t="str">
        <f>_xlfn.XLOOKUP(Tabla15[[#This Row],[cedula]],Tabla8[Numero Documento],Tabla8[Lugar Funciones Codigo])</f>
        <v>01.83.04.01.01</v>
      </c>
      <c r="T1133">
        <v>604</v>
      </c>
    </row>
    <row r="1134" spans="1:20" hidden="1">
      <c r="A1134" s="56" t="s">
        <v>2522</v>
      </c>
      <c r="B1134" s="56" t="s">
        <v>2181</v>
      </c>
      <c r="C1134" s="56" t="s">
        <v>2556</v>
      </c>
      <c r="D1134" s="56" t="str">
        <f>Tabla15[[#This Row],[cedula]]&amp;Tabla15[[#This Row],[prog]]&amp;LEFT(Tabla15[[#This Row],[TIPO]],3)</f>
        <v>0010075680813FIJ</v>
      </c>
      <c r="E1134" s="56" t="str">
        <f>_xlfn.XLOOKUP(Tabla15[[#This Row],[cedula]],Tabla8[Numero Documento],Tabla8[Empleado])</f>
        <v>JUAN EMILIO BAEZ MELO</v>
      </c>
      <c r="F1134" s="56" t="str">
        <f>_xlfn.XLOOKUP(Tabla15[[#This Row],[cedula]],Tabla8[Numero Documento],Tabla8[Cargo])</f>
        <v>COORD.PARTICIP FERIA NAC.E INT</v>
      </c>
      <c r="G1134" s="56" t="str">
        <f>_xlfn.XLOOKUP(Tabla15[[#This Row],[cedula]],Tabla8[Numero Documento],Tabla8[Lugar de Funciones])</f>
        <v>DIRECCION DE FERIA DEL LIBRO</v>
      </c>
      <c r="H1134" s="107" t="s">
        <v>11</v>
      </c>
      <c r="I1134" s="78">
        <f>_xlfn.XLOOKUP(Tabla15[[#This Row],[cedula]],TCARRERA[CEDULA],TCARRERA[CATEGORIA DEL SERVIDOR],0)</f>
        <v>0</v>
      </c>
      <c r="J11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6" t="str">
        <f>IF(ISTEXT(Tabla15[[#This Row],[CARRERA]]),Tabla15[[#This Row],[CARRERA]],Tabla15[[#This Row],[STATUS_01]])</f>
        <v>FIJO</v>
      </c>
      <c r="L1134" s="72">
        <v>50000</v>
      </c>
      <c r="M1134" s="75">
        <v>1854</v>
      </c>
      <c r="N1134" s="72">
        <v>1520</v>
      </c>
      <c r="O1134" s="72">
        <v>1435</v>
      </c>
      <c r="P1134" s="33">
        <f>Tabla15[[#This Row],[sbruto]]-Tabla15[[#This Row],[ISR]]-Tabla15[[#This Row],[SFS]]-Tabla15[[#This Row],[AFP]]-Tabla15[[#This Row],[sneto]]</f>
        <v>75</v>
      </c>
      <c r="Q1134" s="33">
        <v>45116</v>
      </c>
      <c r="R1134" s="56" t="str">
        <f>_xlfn.XLOOKUP(Tabla15[[#This Row],[cedula]],Tabla8[Numero Documento],Tabla8[Gen])</f>
        <v>M</v>
      </c>
      <c r="S1134" s="56" t="str">
        <f>_xlfn.XLOOKUP(Tabla15[[#This Row],[cedula]],Tabla8[Numero Documento],Tabla8[Lugar Funciones Codigo])</f>
        <v>01.83.04.01.01</v>
      </c>
      <c r="T1134">
        <v>625</v>
      </c>
    </row>
    <row r="1135" spans="1:20" hidden="1">
      <c r="A1135" s="56" t="s">
        <v>2522</v>
      </c>
      <c r="B1135" s="56" t="s">
        <v>2218</v>
      </c>
      <c r="C1135" s="56" t="s">
        <v>2556</v>
      </c>
      <c r="D1135" s="56" t="str">
        <f>Tabla15[[#This Row],[cedula]]&amp;Tabla15[[#This Row],[prog]]&amp;LEFT(Tabla15[[#This Row],[TIPO]],3)</f>
        <v>2250001007313FIJ</v>
      </c>
      <c r="E1135" s="56" t="str">
        <f>_xlfn.XLOOKUP(Tabla15[[#This Row],[cedula]],Tabla8[Numero Documento],Tabla8[Empleado])</f>
        <v>ORLANDO RAMIREZ GIRON</v>
      </c>
      <c r="F1135" s="56" t="str">
        <f>_xlfn.XLOOKUP(Tabla15[[#This Row],[cedula]],Tabla8[Numero Documento],Tabla8[Cargo])</f>
        <v>MENSAJERO</v>
      </c>
      <c r="G1135" s="56" t="str">
        <f>_xlfn.XLOOKUP(Tabla15[[#This Row],[cedula]],Tabla8[Numero Documento],Tabla8[Lugar de Funciones])</f>
        <v>DIRECCION DE FERIA DEL LIBRO</v>
      </c>
      <c r="H1135" s="107" t="s">
        <v>11</v>
      </c>
      <c r="I1135" s="78">
        <f>_xlfn.XLOOKUP(Tabla15[[#This Row],[cedula]],TCARRERA[CEDULA],TCARRERA[CATEGORIA DEL SERVIDOR],0)</f>
        <v>0</v>
      </c>
      <c r="J11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6" t="str">
        <f>IF(ISTEXT(Tabla15[[#This Row],[CARRERA]]),Tabla15[[#This Row],[CARRERA]],Tabla15[[#This Row],[STATUS_01]])</f>
        <v>FIJO</v>
      </c>
      <c r="L1135" s="72">
        <v>25000</v>
      </c>
      <c r="M1135" s="74">
        <v>0</v>
      </c>
      <c r="N1135" s="72">
        <v>760</v>
      </c>
      <c r="O1135" s="72">
        <v>717.5</v>
      </c>
      <c r="P1135" s="33">
        <f>Tabla15[[#This Row],[sbruto]]-Tabla15[[#This Row],[ISR]]-Tabla15[[#This Row],[SFS]]-Tabla15[[#This Row],[AFP]]-Tabla15[[#This Row],[sneto]]</f>
        <v>3351</v>
      </c>
      <c r="Q1135" s="33">
        <v>20171.5</v>
      </c>
      <c r="R1135" s="56" t="str">
        <f>_xlfn.XLOOKUP(Tabla15[[#This Row],[cedula]],Tabla8[Numero Documento],Tabla8[Gen])</f>
        <v>M</v>
      </c>
      <c r="S1135" s="56" t="str">
        <f>_xlfn.XLOOKUP(Tabla15[[#This Row],[cedula]],Tabla8[Numero Documento],Tabla8[Lugar Funciones Codigo])</f>
        <v>01.83.04.01.01</v>
      </c>
      <c r="T1135">
        <v>690</v>
      </c>
    </row>
    <row r="1136" spans="1:20" hidden="1">
      <c r="A1136" s="56" t="s">
        <v>2522</v>
      </c>
      <c r="B1136" s="56" t="s">
        <v>1306</v>
      </c>
      <c r="C1136" s="56" t="s">
        <v>2556</v>
      </c>
      <c r="D1136" s="56" t="str">
        <f>Tabla15[[#This Row],[cedula]]&amp;Tabla15[[#This Row],[prog]]&amp;LEFT(Tabla15[[#This Row],[TIPO]],3)</f>
        <v>0010183168313FIJ</v>
      </c>
      <c r="E1136" s="56" t="str">
        <f>_xlfn.XLOOKUP(Tabla15[[#This Row],[cedula]],Tabla8[Numero Documento],Tabla8[Empleado])</f>
        <v>CARLITAS MOTA SUAREZ</v>
      </c>
      <c r="F1136" s="56" t="str">
        <f>_xlfn.XLOOKUP(Tabla15[[#This Row],[cedula]],Tabla8[Numero Documento],Tabla8[Cargo])</f>
        <v>CONSERJE</v>
      </c>
      <c r="G1136" s="56" t="str">
        <f>_xlfn.XLOOKUP(Tabla15[[#This Row],[cedula]],Tabla8[Numero Documento],Tabla8[Lugar de Funciones])</f>
        <v>DIRECCION DE FERIA DEL LIBRO</v>
      </c>
      <c r="H1136" s="107" t="s">
        <v>11</v>
      </c>
      <c r="I1136" s="78" t="str">
        <f>_xlfn.XLOOKUP(Tabla15[[#This Row],[cedula]],TCARRERA[CEDULA],TCARRERA[CATEGORIA DEL SERVIDOR],0)</f>
        <v>CARRERA ADMINISTRATIVA</v>
      </c>
      <c r="J113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6" t="str">
        <f>IF(ISTEXT(Tabla15[[#This Row],[CARRERA]]),Tabla15[[#This Row],[CARRERA]],Tabla15[[#This Row],[STATUS_01]])</f>
        <v>CARRERA ADMINISTRATIVA</v>
      </c>
      <c r="L1136" s="72">
        <v>20000</v>
      </c>
      <c r="M1136" s="75">
        <v>0</v>
      </c>
      <c r="N1136" s="72">
        <v>608</v>
      </c>
      <c r="O1136" s="72">
        <v>574</v>
      </c>
      <c r="P1136" s="33">
        <f>Tabla15[[#This Row],[sbruto]]-Tabla15[[#This Row],[ISR]]-Tabla15[[#This Row],[SFS]]-Tabla15[[#This Row],[AFP]]-Tabla15[[#This Row],[sneto]]</f>
        <v>6074.35</v>
      </c>
      <c r="Q1136" s="33">
        <v>12743.65</v>
      </c>
      <c r="R1136" s="56" t="str">
        <f>_xlfn.XLOOKUP(Tabla15[[#This Row],[cedula]],Tabla8[Numero Documento],Tabla8[Gen])</f>
        <v>F</v>
      </c>
      <c r="S1136" s="56" t="str">
        <f>_xlfn.XLOOKUP(Tabla15[[#This Row],[cedula]],Tabla8[Numero Documento],Tabla8[Lugar Funciones Codigo])</f>
        <v>01.83.04.01.01</v>
      </c>
      <c r="T1136">
        <v>519</v>
      </c>
    </row>
    <row r="1137" spans="1:20" hidden="1">
      <c r="A1137" s="56" t="s">
        <v>5606</v>
      </c>
      <c r="B1137" s="56" t="s">
        <v>2218</v>
      </c>
      <c r="C1137" s="56" t="s">
        <v>2552</v>
      </c>
      <c r="D1137" s="56" t="str">
        <f>Tabla15[[#This Row],[cedula]]&amp;Tabla15[[#This Row],[prog]]&amp;LEFT(Tabla15[[#This Row],[TIPO]],3)</f>
        <v>2250001007301PRI</v>
      </c>
      <c r="E1137" s="56" t="str">
        <f>_xlfn.XLOOKUP(Tabla15[[#This Row],[cedula]],Tabla8[Numero Documento],Tabla8[Empleado])</f>
        <v>ORLANDO RAMIREZ GIRON</v>
      </c>
      <c r="F1137" s="56" t="str">
        <f>_xlfn.XLOOKUP(Tabla15[[#This Row],[cedula]],Tabla8[Numero Documento],Tabla8[Cargo])</f>
        <v>MENSAJERO</v>
      </c>
      <c r="G1137" s="56" t="str">
        <f>_xlfn.XLOOKUP(Tabla15[[#This Row],[cedula]],Tabla8[Numero Documento],Tabla8[Lugar de Funciones])</f>
        <v>DIRECCION DE FERIA DEL LIBRO</v>
      </c>
      <c r="H1137" s="107" t="s">
        <v>5607</v>
      </c>
      <c r="I1137" s="78">
        <f>_xlfn.XLOOKUP(Tabla15[[#This Row],[cedula]],TCARRERA[CEDULA],TCARRERA[CATEGORIA DEL SERVIDOR],0)</f>
        <v>0</v>
      </c>
      <c r="J1137" s="56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37" s="56" t="str">
        <f>IF(ISTEXT(Tabla15[[#This Row],[CARRERA]]),Tabla15[[#This Row],[CARRERA]],Tabla15[[#This Row],[STATUS_01]])</f>
        <v>PRIMA DE TRANSPORTE</v>
      </c>
      <c r="L1137" s="72">
        <v>2500</v>
      </c>
      <c r="M1137" s="76">
        <v>0</v>
      </c>
      <c r="N1137" s="72">
        <v>0</v>
      </c>
      <c r="O1137" s="72">
        <v>0</v>
      </c>
      <c r="P1137" s="33">
        <f>Tabla15[[#This Row],[sbruto]]-Tabla15[[#This Row],[ISR]]-Tabla15[[#This Row],[SFS]]-Tabla15[[#This Row],[AFP]]-Tabla15[[#This Row],[sneto]]</f>
        <v>0</v>
      </c>
      <c r="Q1137" s="33">
        <v>2500</v>
      </c>
      <c r="R1137" s="56" t="str">
        <f>_xlfn.XLOOKUP(Tabla15[[#This Row],[cedula]],Tabla8[Numero Documento],Tabla8[Gen])</f>
        <v>M</v>
      </c>
      <c r="S1137" s="56" t="str">
        <f>_xlfn.XLOOKUP(Tabla15[[#This Row],[cedula]],Tabla8[Numero Documento],Tabla8[Lugar Funciones Codigo])</f>
        <v>01.83.04.01.01</v>
      </c>
      <c r="T1137">
        <v>1093</v>
      </c>
    </row>
    <row r="1138" spans="1:20" hidden="1">
      <c r="A1138" s="56" t="s">
        <v>2521</v>
      </c>
      <c r="B1138" s="56" t="s">
        <v>2697</v>
      </c>
      <c r="C1138" s="56" t="s">
        <v>2552</v>
      </c>
      <c r="D1138" s="56" t="str">
        <f>Tabla15[[#This Row],[cedula]]&amp;Tabla15[[#This Row],[prog]]&amp;LEFT(Tabla15[[#This Row],[TIPO]],3)</f>
        <v>0010062064001TEM</v>
      </c>
      <c r="E1138" s="56" t="str">
        <f>_xlfn.XLOOKUP(Tabla15[[#This Row],[cedula]],Tabla8[Numero Documento],Tabla8[Empleado])</f>
        <v>LOURDES MARGARITA MARMOLEJOS VILLAVICENCIO</v>
      </c>
      <c r="F1138" s="56" t="str">
        <f>_xlfn.XLOOKUP(Tabla15[[#This Row],[cedula]],Tabla8[Numero Documento],Tabla8[Cargo])</f>
        <v>DIRECTOR (A)</v>
      </c>
      <c r="G1138" s="56" t="str">
        <f>_xlfn.XLOOKUP(Tabla15[[#This Row],[cedula]],Tabla8[Numero Documento],Tabla8[Lugar de Funciones])</f>
        <v>DIRECCION EDITORA NACIONAL</v>
      </c>
      <c r="H1138" s="107" t="s">
        <v>2743</v>
      </c>
      <c r="I1138" s="78">
        <f>_xlfn.XLOOKUP(Tabla15[[#This Row],[cedula]],TCARRERA[CEDULA],TCARRERA[CATEGORIA DEL SERVIDOR],0)</f>
        <v>0</v>
      </c>
      <c r="J11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6" t="str">
        <f>IF(ISTEXT(Tabla15[[#This Row],[CARRERA]]),Tabla15[[#This Row],[CARRERA]],Tabla15[[#This Row],[STATUS_01]])</f>
        <v>TEMPORALES</v>
      </c>
      <c r="L1138" s="72">
        <v>150000</v>
      </c>
      <c r="M1138" s="75">
        <v>23866.62</v>
      </c>
      <c r="N1138" s="75">
        <v>4560</v>
      </c>
      <c r="O1138" s="75">
        <v>4305</v>
      </c>
      <c r="P1138" s="33">
        <f>Tabla15[[#This Row],[sbruto]]-Tabla15[[#This Row],[ISR]]-Tabla15[[#This Row],[SFS]]-Tabla15[[#This Row],[AFP]]-Tabla15[[#This Row],[sneto]]</f>
        <v>1125</v>
      </c>
      <c r="Q1138" s="33">
        <v>116143.38</v>
      </c>
      <c r="R1138" s="56" t="str">
        <f>_xlfn.XLOOKUP(Tabla15[[#This Row],[cedula]],Tabla8[Numero Documento],Tabla8[Gen])</f>
        <v>F</v>
      </c>
      <c r="S1138" s="56" t="str">
        <f>_xlfn.XLOOKUP(Tabla15[[#This Row],[cedula]],Tabla8[Numero Documento],Tabla8[Lugar Funciones Codigo])</f>
        <v>01.83.04.01.02</v>
      </c>
      <c r="T1138">
        <v>923</v>
      </c>
    </row>
    <row r="1139" spans="1:20" hidden="1">
      <c r="A1139" s="56" t="s">
        <v>2522</v>
      </c>
      <c r="B1139" s="56" t="s">
        <v>2096</v>
      </c>
      <c r="C1139" s="56" t="s">
        <v>2556</v>
      </c>
      <c r="D1139" s="56" t="str">
        <f>Tabla15[[#This Row],[cedula]]&amp;Tabla15[[#This Row],[prog]]&amp;LEFT(Tabla15[[#This Row],[TIPO]],3)</f>
        <v>0010549548513FIJ</v>
      </c>
      <c r="E1139" s="56" t="str">
        <f>_xlfn.XLOOKUP(Tabla15[[#This Row],[cedula]],Tabla8[Numero Documento],Tabla8[Empleado])</f>
        <v>ARMANDO ANTONIO ALMANZAR BOTELLO</v>
      </c>
      <c r="F1139" s="56" t="str">
        <f>_xlfn.XLOOKUP(Tabla15[[#This Row],[cedula]],Tabla8[Numero Documento],Tabla8[Cargo])</f>
        <v>ENCARGADO DE EDICIONES</v>
      </c>
      <c r="G1139" s="56" t="str">
        <f>_xlfn.XLOOKUP(Tabla15[[#This Row],[cedula]],Tabla8[Numero Documento],Tabla8[Lugar de Funciones])</f>
        <v>DIRECCION EDITORA NACIONAL</v>
      </c>
      <c r="H1139" s="107" t="s">
        <v>11</v>
      </c>
      <c r="I1139" s="78">
        <f>_xlfn.XLOOKUP(Tabla15[[#This Row],[cedula]],TCARRERA[CEDULA],TCARRERA[CATEGORIA DEL SERVIDOR],0)</f>
        <v>0</v>
      </c>
      <c r="J11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6" t="str">
        <f>IF(ISTEXT(Tabla15[[#This Row],[CARRERA]]),Tabla15[[#This Row],[CARRERA]],Tabla15[[#This Row],[STATUS_01]])</f>
        <v>FIJO</v>
      </c>
      <c r="L1139" s="72">
        <v>130000</v>
      </c>
      <c r="M1139" s="75">
        <v>19162.12</v>
      </c>
      <c r="N1139" s="72">
        <v>3952</v>
      </c>
      <c r="O1139" s="72">
        <v>3731</v>
      </c>
      <c r="P1139" s="33">
        <f>Tabla15[[#This Row],[sbruto]]-Tabla15[[#This Row],[ISR]]-Tabla15[[#This Row],[SFS]]-Tabla15[[#This Row],[AFP]]-Tabla15[[#This Row],[sneto]]</f>
        <v>25</v>
      </c>
      <c r="Q1139" s="33">
        <v>103129.88</v>
      </c>
      <c r="R1139" s="56" t="str">
        <f>_xlfn.XLOOKUP(Tabla15[[#This Row],[cedula]],Tabla8[Numero Documento],Tabla8[Gen])</f>
        <v>M</v>
      </c>
      <c r="S1139" s="56" t="str">
        <f>_xlfn.XLOOKUP(Tabla15[[#This Row],[cedula]],Tabla8[Numero Documento],Tabla8[Lugar Funciones Codigo])</f>
        <v>01.83.04.01.02</v>
      </c>
      <c r="T1139">
        <v>511</v>
      </c>
    </row>
    <row r="1140" spans="1:20" hidden="1">
      <c r="A1140" s="56" t="s">
        <v>2522</v>
      </c>
      <c r="B1140" s="56" t="s">
        <v>2207</v>
      </c>
      <c r="C1140" s="56" t="s">
        <v>2556</v>
      </c>
      <c r="D1140" s="56" t="str">
        <f>Tabla15[[#This Row],[cedula]]&amp;Tabla15[[#This Row],[prog]]&amp;LEFT(Tabla15[[#This Row],[TIPO]],3)</f>
        <v>0011114085113FIJ</v>
      </c>
      <c r="E1140" s="56" t="str">
        <f>_xlfn.XLOOKUP(Tabla15[[#This Row],[cedula]],Tabla8[Numero Documento],Tabla8[Empleado])</f>
        <v>MARIA DEL CARMEN VICENTE YEPEZ</v>
      </c>
      <c r="F1140" s="56" t="str">
        <f>_xlfn.XLOOKUP(Tabla15[[#This Row],[cedula]],Tabla8[Numero Documento],Tabla8[Cargo])</f>
        <v>CORRECTOR (A) DE ESTILO</v>
      </c>
      <c r="G1140" s="56" t="str">
        <f>_xlfn.XLOOKUP(Tabla15[[#This Row],[cedula]],Tabla8[Numero Documento],Tabla8[Lugar de Funciones])</f>
        <v>DIRECCION EDITORA NACIONAL</v>
      </c>
      <c r="H1140" s="107" t="s">
        <v>11</v>
      </c>
      <c r="I1140" s="78">
        <f>_xlfn.XLOOKUP(Tabla15[[#This Row],[cedula]],TCARRERA[CEDULA],TCARRERA[CATEGORIA DEL SERVIDOR],0)</f>
        <v>0</v>
      </c>
      <c r="J11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0" s="56" t="str">
        <f>IF(ISTEXT(Tabla15[[#This Row],[CARRERA]]),Tabla15[[#This Row],[CARRERA]],Tabla15[[#This Row],[STATUS_01]])</f>
        <v>FIJO</v>
      </c>
      <c r="L1140" s="72">
        <v>115000</v>
      </c>
      <c r="M1140" s="75">
        <v>14845.02</v>
      </c>
      <c r="N1140" s="72">
        <v>3496</v>
      </c>
      <c r="O1140" s="72">
        <v>3300.5</v>
      </c>
      <c r="P1140" s="33">
        <f>Tabla15[[#This Row],[sbruto]]-Tabla15[[#This Row],[ISR]]-Tabla15[[#This Row],[SFS]]-Tabla15[[#This Row],[AFP]]-Tabla15[[#This Row],[sneto]]</f>
        <v>3179.8999999999942</v>
      </c>
      <c r="Q1140" s="33">
        <v>90178.58</v>
      </c>
      <c r="R1140" s="56" t="str">
        <f>_xlfn.XLOOKUP(Tabla15[[#This Row],[cedula]],Tabla8[Numero Documento],Tabla8[Gen])</f>
        <v>F</v>
      </c>
      <c r="S1140" s="56" t="str">
        <f>_xlfn.XLOOKUP(Tabla15[[#This Row],[cedula]],Tabla8[Numero Documento],Tabla8[Lugar Funciones Codigo])</f>
        <v>01.83.04.01.02</v>
      </c>
      <c r="T1140">
        <v>666</v>
      </c>
    </row>
    <row r="1141" spans="1:20" hidden="1">
      <c r="A1141" s="56" t="s">
        <v>2521</v>
      </c>
      <c r="B1141" s="56" t="s">
        <v>2277</v>
      </c>
      <c r="C1141" s="56" t="s">
        <v>2552</v>
      </c>
      <c r="D1141" s="56" t="str">
        <f>Tabla15[[#This Row],[cedula]]&amp;Tabla15[[#This Row],[prog]]&amp;LEFT(Tabla15[[#This Row],[TIPO]],3)</f>
        <v>0010210321501TEM</v>
      </c>
      <c r="E1141" s="56" t="str">
        <f>_xlfn.XLOOKUP(Tabla15[[#This Row],[cedula]],Tabla8[Numero Documento],Tabla8[Empleado])</f>
        <v>ANDRES MANUEL BLANCO DIAZ</v>
      </c>
      <c r="F1141" s="56" t="str">
        <f>_xlfn.XLOOKUP(Tabla15[[#This Row],[cedula]],Tabla8[Numero Documento],Tabla8[Cargo])</f>
        <v>CORRECTOR (A) DE ESTILO</v>
      </c>
      <c r="G1141" s="56" t="str">
        <f>_xlfn.XLOOKUP(Tabla15[[#This Row],[cedula]],Tabla8[Numero Documento],Tabla8[Lugar de Funciones])</f>
        <v>DIRECCION EDITORA NACIONAL</v>
      </c>
      <c r="H1141" s="107" t="s">
        <v>2743</v>
      </c>
      <c r="I1141" s="78">
        <f>_xlfn.XLOOKUP(Tabla15[[#This Row],[cedula]],TCARRERA[CEDULA],TCARRERA[CATEGORIA DEL SERVIDOR],0)</f>
        <v>0</v>
      </c>
      <c r="J11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6" t="str">
        <f>IF(ISTEXT(Tabla15[[#This Row],[CARRERA]]),Tabla15[[#This Row],[CARRERA]],Tabla15[[#This Row],[STATUS_01]])</f>
        <v>TEMPORALES</v>
      </c>
      <c r="L1141" s="72">
        <v>70000</v>
      </c>
      <c r="M1141" s="73">
        <v>5368.48</v>
      </c>
      <c r="N1141" s="72">
        <v>2128</v>
      </c>
      <c r="O1141" s="72">
        <v>2009</v>
      </c>
      <c r="P1141" s="33">
        <f>Tabla15[[#This Row],[sbruto]]-Tabla15[[#This Row],[ISR]]-Tabla15[[#This Row],[SFS]]-Tabla15[[#This Row],[AFP]]-Tabla15[[#This Row],[sneto]]</f>
        <v>25.000000000007276</v>
      </c>
      <c r="Q1141" s="33">
        <v>60469.52</v>
      </c>
      <c r="R1141" s="56" t="str">
        <f>_xlfn.XLOOKUP(Tabla15[[#This Row],[cedula]],Tabla8[Numero Documento],Tabla8[Gen])</f>
        <v>M</v>
      </c>
      <c r="S1141" s="56" t="str">
        <f>_xlfn.XLOOKUP(Tabla15[[#This Row],[cedula]],Tabla8[Numero Documento],Tabla8[Lugar Funciones Codigo])</f>
        <v>01.83.04.01.02</v>
      </c>
      <c r="T1141">
        <v>783</v>
      </c>
    </row>
    <row r="1142" spans="1:20" hidden="1">
      <c r="A1142" s="56" t="s">
        <v>2522</v>
      </c>
      <c r="B1142" s="56" t="s">
        <v>2156</v>
      </c>
      <c r="C1142" s="56" t="s">
        <v>2556</v>
      </c>
      <c r="D1142" s="56" t="str">
        <f>Tabla15[[#This Row],[cedula]]&amp;Tabla15[[#This Row],[prog]]&amp;LEFT(Tabla15[[#This Row],[TIPO]],3)</f>
        <v>0011817281613FIJ</v>
      </c>
      <c r="E1142" s="56" t="str">
        <f>_xlfn.XLOOKUP(Tabla15[[#This Row],[cedula]],Tabla8[Numero Documento],Tabla8[Empleado])</f>
        <v>IKER JACOB TEJEDA</v>
      </c>
      <c r="F1142" s="56" t="str">
        <f>_xlfn.XLOOKUP(Tabla15[[#This Row],[cedula]],Tabla8[Numero Documento],Tabla8[Cargo])</f>
        <v>ANALISTA</v>
      </c>
      <c r="G1142" s="56" t="str">
        <f>_xlfn.XLOOKUP(Tabla15[[#This Row],[cedula]],Tabla8[Numero Documento],Tabla8[Lugar de Funciones])</f>
        <v>DIRECCION EDITORA NACIONAL</v>
      </c>
      <c r="H1142" s="107" t="s">
        <v>11</v>
      </c>
      <c r="I1142" s="78">
        <f>_xlfn.XLOOKUP(Tabla15[[#This Row],[cedula]],TCARRERA[CEDULA],TCARRERA[CATEGORIA DEL SERVIDOR],0)</f>
        <v>0</v>
      </c>
      <c r="J11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6" t="str">
        <f>IF(ISTEXT(Tabla15[[#This Row],[CARRERA]]),Tabla15[[#This Row],[CARRERA]],Tabla15[[#This Row],[STATUS_01]])</f>
        <v>FIJO</v>
      </c>
      <c r="L1142" s="72">
        <v>65000</v>
      </c>
      <c r="M1142" s="73">
        <v>4427.58</v>
      </c>
      <c r="N1142" s="72">
        <v>1976</v>
      </c>
      <c r="O1142" s="72">
        <v>1865.5</v>
      </c>
      <c r="P1142" s="33">
        <f>Tabla15[[#This Row],[sbruto]]-Tabla15[[#This Row],[ISR]]-Tabla15[[#This Row],[SFS]]-Tabla15[[#This Row],[AFP]]-Tabla15[[#This Row],[sneto]]</f>
        <v>25</v>
      </c>
      <c r="Q1142" s="33">
        <v>56705.919999999998</v>
      </c>
      <c r="R1142" s="56" t="str">
        <f>_xlfn.XLOOKUP(Tabla15[[#This Row],[cedula]],Tabla8[Numero Documento],Tabla8[Gen])</f>
        <v>M</v>
      </c>
      <c r="S1142" s="56" t="str">
        <f>_xlfn.XLOOKUP(Tabla15[[#This Row],[cedula]],Tabla8[Numero Documento],Tabla8[Lugar Funciones Codigo])</f>
        <v>01.83.04.01.02</v>
      </c>
      <c r="T1142">
        <v>596</v>
      </c>
    </row>
    <row r="1143" spans="1:20" hidden="1">
      <c r="A1143" s="56" t="s">
        <v>2522</v>
      </c>
      <c r="B1143" s="56" t="s">
        <v>2190</v>
      </c>
      <c r="C1143" s="56" t="s">
        <v>2556</v>
      </c>
      <c r="D1143" s="56" t="str">
        <f>Tabla15[[#This Row],[cedula]]&amp;Tabla15[[#This Row],[prog]]&amp;LEFT(Tabla15[[#This Row],[TIPO]],3)</f>
        <v>0530035412213FIJ</v>
      </c>
      <c r="E1143" s="56" t="str">
        <f>_xlfn.XLOOKUP(Tabla15[[#This Row],[cedula]],Tabla8[Numero Documento],Tabla8[Empleado])</f>
        <v>KELVIN ANTONIO ABREU ALVAREZ</v>
      </c>
      <c r="F1143" s="56" t="str">
        <f>_xlfn.XLOOKUP(Tabla15[[#This Row],[cedula]],Tabla8[Numero Documento],Tabla8[Cargo])</f>
        <v>ANALISTA</v>
      </c>
      <c r="G1143" s="56" t="str">
        <f>_xlfn.XLOOKUP(Tabla15[[#This Row],[cedula]],Tabla8[Numero Documento],Tabla8[Lugar de Funciones])</f>
        <v>DIRECCION EDITORA NACIONAL</v>
      </c>
      <c r="H1143" s="107" t="s">
        <v>11</v>
      </c>
      <c r="I1143" s="78">
        <f>_xlfn.XLOOKUP(Tabla15[[#This Row],[cedula]],TCARRERA[CEDULA],TCARRERA[CATEGORIA DEL SERVIDOR],0)</f>
        <v>0</v>
      </c>
      <c r="J11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6" t="str">
        <f>IF(ISTEXT(Tabla15[[#This Row],[CARRERA]]),Tabla15[[#This Row],[CARRERA]],Tabla15[[#This Row],[STATUS_01]])</f>
        <v>FIJO</v>
      </c>
      <c r="L1143" s="72">
        <v>65000</v>
      </c>
      <c r="M1143" s="75">
        <v>3796.6</v>
      </c>
      <c r="N1143" s="75">
        <v>1976</v>
      </c>
      <c r="O1143" s="75">
        <v>1865.5</v>
      </c>
      <c r="P1143" s="33">
        <f>Tabla15[[#This Row],[sbruto]]-Tabla15[[#This Row],[ISR]]-Tabla15[[#This Row],[SFS]]-Tabla15[[#This Row],[AFP]]-Tabla15[[#This Row],[sneto]]</f>
        <v>27174.59</v>
      </c>
      <c r="Q1143" s="33">
        <v>30187.31</v>
      </c>
      <c r="R1143" s="56" t="str">
        <f>_xlfn.XLOOKUP(Tabla15[[#This Row],[cedula]],Tabla8[Numero Documento],Tabla8[Gen])</f>
        <v>M</v>
      </c>
      <c r="S1143" s="56" t="str">
        <f>_xlfn.XLOOKUP(Tabla15[[#This Row],[cedula]],Tabla8[Numero Documento],Tabla8[Lugar Funciones Codigo])</f>
        <v>01.83.04.01.02</v>
      </c>
      <c r="T1143">
        <v>639</v>
      </c>
    </row>
    <row r="1144" spans="1:20" hidden="1">
      <c r="A1144" s="56" t="s">
        <v>2522</v>
      </c>
      <c r="B1144" s="56" t="s">
        <v>2091</v>
      </c>
      <c r="C1144" s="56" t="s">
        <v>2556</v>
      </c>
      <c r="D1144" s="56" t="str">
        <f>Tabla15[[#This Row],[cedula]]&amp;Tabla15[[#This Row],[prog]]&amp;LEFT(Tabla15[[#This Row],[TIPO]],3)</f>
        <v>0130007043813FIJ</v>
      </c>
      <c r="E1144" s="56" t="str">
        <f>_xlfn.XLOOKUP(Tabla15[[#This Row],[cedula]],Tabla8[Numero Documento],Tabla8[Empleado])</f>
        <v>ANGELA MARITZA CASTILLO BAEZ</v>
      </c>
      <c r="F1144" s="56" t="str">
        <f>_xlfn.XLOOKUP(Tabla15[[#This Row],[cedula]],Tabla8[Numero Documento],Tabla8[Cargo])</f>
        <v>ENCARGADA ADMINISTRATIVA</v>
      </c>
      <c r="G1144" s="56" t="str">
        <f>_xlfn.XLOOKUP(Tabla15[[#This Row],[cedula]],Tabla8[Numero Documento],Tabla8[Lugar de Funciones])</f>
        <v>DIRECCION EDITORA NACIONAL</v>
      </c>
      <c r="H1144" s="107" t="s">
        <v>11</v>
      </c>
      <c r="I1144" s="78">
        <f>_xlfn.XLOOKUP(Tabla15[[#This Row],[cedula]],TCARRERA[CEDULA],TCARRERA[CATEGORIA DEL SERVIDOR],0)</f>
        <v>0</v>
      </c>
      <c r="J11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4" s="56" t="str">
        <f>IF(ISTEXT(Tabla15[[#This Row],[CARRERA]]),Tabla15[[#This Row],[CARRERA]],Tabla15[[#This Row],[STATUS_01]])</f>
        <v>FIJO</v>
      </c>
      <c r="L1144" s="72">
        <v>50000</v>
      </c>
      <c r="M1144" s="75">
        <v>1854</v>
      </c>
      <c r="N1144" s="72">
        <v>1520</v>
      </c>
      <c r="O1144" s="72">
        <v>1435</v>
      </c>
      <c r="P1144" s="33">
        <f>Tabla15[[#This Row],[sbruto]]-Tabla15[[#This Row],[ISR]]-Tabla15[[#This Row],[SFS]]-Tabla15[[#This Row],[AFP]]-Tabla15[[#This Row],[sneto]]</f>
        <v>13891.93</v>
      </c>
      <c r="Q1144" s="33">
        <v>31299.07</v>
      </c>
      <c r="R1144" s="56" t="str">
        <f>_xlfn.XLOOKUP(Tabla15[[#This Row],[cedula]],Tabla8[Numero Documento],Tabla8[Gen])</f>
        <v>F</v>
      </c>
      <c r="S1144" s="56" t="str">
        <f>_xlfn.XLOOKUP(Tabla15[[#This Row],[cedula]],Tabla8[Numero Documento],Tabla8[Lugar Funciones Codigo])</f>
        <v>01.83.04.01.02</v>
      </c>
      <c r="T1144">
        <v>504</v>
      </c>
    </row>
    <row r="1145" spans="1:20" hidden="1">
      <c r="A1145" s="56" t="s">
        <v>2522</v>
      </c>
      <c r="B1145" s="56" t="s">
        <v>2121</v>
      </c>
      <c r="C1145" s="56" t="s">
        <v>2556</v>
      </c>
      <c r="D1145" s="56" t="str">
        <f>Tabla15[[#This Row],[cedula]]&amp;Tabla15[[#This Row],[prog]]&amp;LEFT(Tabla15[[#This Row],[TIPO]],3)</f>
        <v>0011931752713FIJ</v>
      </c>
      <c r="E1145" s="56" t="str">
        <f>_xlfn.XLOOKUP(Tabla15[[#This Row],[cedula]],Tabla8[Numero Documento],Tabla8[Empleado])</f>
        <v>ELIZABETH DE JESUS LOPEZ ROSARIO</v>
      </c>
      <c r="F1145" s="56" t="str">
        <f>_xlfn.XLOOKUP(Tabla15[[#This Row],[cedula]],Tabla8[Numero Documento],Tabla8[Cargo])</f>
        <v>DISEÑADOR GRAFICO</v>
      </c>
      <c r="G1145" s="56" t="str">
        <f>_xlfn.XLOOKUP(Tabla15[[#This Row],[cedula]],Tabla8[Numero Documento],Tabla8[Lugar de Funciones])</f>
        <v>DIRECCION EDITORA NACIONAL</v>
      </c>
      <c r="H1145" s="107" t="s">
        <v>11</v>
      </c>
      <c r="I1145" s="78">
        <f>_xlfn.XLOOKUP(Tabla15[[#This Row],[cedula]],TCARRERA[CEDULA],TCARRERA[CATEGORIA DEL SERVIDOR],0)</f>
        <v>0</v>
      </c>
      <c r="J11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5" s="56" t="str">
        <f>IF(ISTEXT(Tabla15[[#This Row],[CARRERA]]),Tabla15[[#This Row],[CARRERA]],Tabla15[[#This Row],[STATUS_01]])</f>
        <v>ESTATUTO SIMPLIFICADO</v>
      </c>
      <c r="L1145" s="72">
        <v>36000</v>
      </c>
      <c r="M1145" s="75">
        <v>0</v>
      </c>
      <c r="N1145" s="75">
        <v>1094.4000000000001</v>
      </c>
      <c r="O1145" s="75">
        <v>1033.2</v>
      </c>
      <c r="P1145" s="33">
        <f>Tabla15[[#This Row],[sbruto]]-Tabla15[[#This Row],[ISR]]-Tabla15[[#This Row],[SFS]]-Tabla15[[#This Row],[AFP]]-Tabla15[[#This Row],[sneto]]</f>
        <v>25</v>
      </c>
      <c r="Q1145" s="33">
        <v>33847.4</v>
      </c>
      <c r="R1145" s="56" t="str">
        <f>_xlfn.XLOOKUP(Tabla15[[#This Row],[cedula]],Tabla8[Numero Documento],Tabla8[Gen])</f>
        <v>F</v>
      </c>
      <c r="S1145" s="56" t="str">
        <f>_xlfn.XLOOKUP(Tabla15[[#This Row],[cedula]],Tabla8[Numero Documento],Tabla8[Lugar Funciones Codigo])</f>
        <v>01.83.04.01.02</v>
      </c>
      <c r="T1145">
        <v>553</v>
      </c>
    </row>
    <row r="1146" spans="1:20" hidden="1">
      <c r="A1146" s="56" t="s">
        <v>3201</v>
      </c>
      <c r="B1146" s="56" t="s">
        <v>2121</v>
      </c>
      <c r="C1146" s="56" t="s">
        <v>2552</v>
      </c>
      <c r="D1146" s="56" t="str">
        <f>Tabla15[[#This Row],[cedula]]&amp;Tabla15[[#This Row],[prog]]&amp;LEFT(Tabla15[[#This Row],[TIPO]],3)</f>
        <v>0011931752701INT</v>
      </c>
      <c r="E1146" s="56" t="str">
        <f>_xlfn.XLOOKUP(Tabla15[[#This Row],[cedula]],Tabla8[Numero Documento],Tabla8[Empleado])</f>
        <v>ELIZABETH DE JESUS LOPEZ ROSARIO</v>
      </c>
      <c r="F1146" s="56" t="str">
        <f>_xlfn.XLOOKUP(Tabla15[[#This Row],[cedula]],Tabla8[Numero Documento],Tabla8[Cargo])</f>
        <v>DISEÑADOR GRAFICO</v>
      </c>
      <c r="G1146" s="56" t="str">
        <f>_xlfn.XLOOKUP(Tabla15[[#This Row],[cedula]],Tabla8[Numero Documento],Tabla8[Lugar de Funciones])</f>
        <v>DIRECCION EDITORA NACIONAL</v>
      </c>
      <c r="H1146" s="107" t="s">
        <v>3202</v>
      </c>
      <c r="I1146" s="78">
        <f>_xlfn.XLOOKUP(Tabla15[[#This Row],[cedula]],TCARRERA[CEDULA],TCARRERA[CATEGORIA DEL SERVIDOR],0)</f>
        <v>0</v>
      </c>
      <c r="J114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6" s="56" t="str">
        <f>IF(ISTEXT(Tabla15[[#This Row],[CARRERA]]),Tabla15[[#This Row],[CARRERA]],Tabla15[[#This Row],[STATUS_01]])</f>
        <v>ESTATUTO SIMPLIFICADO</v>
      </c>
      <c r="L1146" s="72">
        <v>29000</v>
      </c>
      <c r="M1146" s="72">
        <v>4427.55</v>
      </c>
      <c r="N1146" s="72">
        <v>832.3</v>
      </c>
      <c r="O1146" s="72">
        <v>881.6</v>
      </c>
      <c r="P1146" s="33">
        <f>Tabla15[[#This Row],[sbruto]]-Tabla15[[#This Row],[ISR]]-Tabla15[[#This Row],[SFS]]-Tabla15[[#This Row],[AFP]]-Tabla15[[#This Row],[sneto]]</f>
        <v>0</v>
      </c>
      <c r="Q1146" s="33">
        <v>22858.55</v>
      </c>
      <c r="R1146" s="56" t="str">
        <f>_xlfn.XLOOKUP(Tabla15[[#This Row],[cedula]],Tabla8[Numero Documento],Tabla8[Gen])</f>
        <v>F</v>
      </c>
      <c r="S1146" s="56" t="str">
        <f>_xlfn.XLOOKUP(Tabla15[[#This Row],[cedula]],Tabla8[Numero Documento],Tabla8[Lugar Funciones Codigo])</f>
        <v>01.83.04.01.02</v>
      </c>
      <c r="T1146">
        <v>1056</v>
      </c>
    </row>
    <row r="1147" spans="1:20" hidden="1">
      <c r="A1147" s="56" t="s">
        <v>2522</v>
      </c>
      <c r="B1147" s="56" t="s">
        <v>1954</v>
      </c>
      <c r="C1147" s="56" t="s">
        <v>2556</v>
      </c>
      <c r="D1147" s="56" t="str">
        <f>Tabla15[[#This Row],[cedula]]&amp;Tabla15[[#This Row],[prog]]&amp;LEFT(Tabla15[[#This Row],[TIPO]],3)</f>
        <v>0540106937113FIJ</v>
      </c>
      <c r="E1147" s="56" t="str">
        <f>_xlfn.XLOOKUP(Tabla15[[#This Row],[cedula]],Tabla8[Numero Documento],Tabla8[Empleado])</f>
        <v>RAMON FARI ROSARIO PEÑA</v>
      </c>
      <c r="F1147" s="56" t="str">
        <f>_xlfn.XLOOKUP(Tabla15[[#This Row],[cedula]],Tabla8[Numero Documento],Tabla8[Cargo])</f>
        <v>DIRECTOR (A)</v>
      </c>
      <c r="G1147" s="56" t="str">
        <f>_xlfn.XLOOKUP(Tabla15[[#This Row],[cedula]],Tabla8[Numero Documento],Tabla8[Lugar de Funciones])</f>
        <v>DIRECCION DE GESTION LITERARIA</v>
      </c>
      <c r="H1147" s="107" t="s">
        <v>11</v>
      </c>
      <c r="I1147" s="78">
        <f>_xlfn.XLOOKUP(Tabla15[[#This Row],[cedula]],TCARRERA[CEDULA],TCARRERA[CATEGORIA DEL SERVIDOR],0)</f>
        <v>0</v>
      </c>
      <c r="J11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7" s="56" t="str">
        <f>IF(ISTEXT(Tabla15[[#This Row],[CARRERA]]),Tabla15[[#This Row],[CARRERA]],Tabla15[[#This Row],[STATUS_01]])</f>
        <v>FIJO</v>
      </c>
      <c r="L1147" s="72">
        <v>140000</v>
      </c>
      <c r="M1147" s="73">
        <v>20725.64</v>
      </c>
      <c r="N1147" s="72">
        <v>4256</v>
      </c>
      <c r="O1147" s="72">
        <v>4018</v>
      </c>
      <c r="P1147" s="33">
        <f>Tabla15[[#This Row],[sbruto]]-Tabla15[[#This Row],[ISR]]-Tabla15[[#This Row],[SFS]]-Tabla15[[#This Row],[AFP]]-Tabla15[[#This Row],[sneto]]</f>
        <v>3179.8999999999942</v>
      </c>
      <c r="Q1147" s="33">
        <v>107820.46</v>
      </c>
      <c r="R1147" s="56" t="str">
        <f>_xlfn.XLOOKUP(Tabla15[[#This Row],[cedula]],Tabla8[Numero Documento],Tabla8[Gen])</f>
        <v>M</v>
      </c>
      <c r="S1147" s="56" t="str">
        <f>_xlfn.XLOOKUP(Tabla15[[#This Row],[cedula]],Tabla8[Numero Documento],Tabla8[Lugar Funciones Codigo])</f>
        <v>01.83.04.01.03</v>
      </c>
      <c r="T1147">
        <v>696</v>
      </c>
    </row>
    <row r="1148" spans="1:20" hidden="1">
      <c r="A1148" s="56" t="s">
        <v>2522</v>
      </c>
      <c r="B1148" s="56" t="s">
        <v>1346</v>
      </c>
      <c r="C1148" s="56" t="s">
        <v>2556</v>
      </c>
      <c r="D1148" s="56" t="str">
        <f>Tabla15[[#This Row],[cedula]]&amp;Tabla15[[#This Row],[prog]]&amp;LEFT(Tabla15[[#This Row],[TIPO]],3)</f>
        <v>0010009236013FIJ</v>
      </c>
      <c r="E1148" s="56" t="str">
        <f>_xlfn.XLOOKUP(Tabla15[[#This Row],[cedula]],Tabla8[Numero Documento],Tabla8[Empleado])</f>
        <v>PATRICIA DEL CARMEN LOPEZ CRUZ</v>
      </c>
      <c r="F1148" s="56" t="str">
        <f>_xlfn.XLOOKUP(Tabla15[[#This Row],[cedula]],Tabla8[Numero Documento],Tabla8[Cargo])</f>
        <v>SECRETARIA</v>
      </c>
      <c r="G1148" s="56" t="str">
        <f>_xlfn.XLOOKUP(Tabla15[[#This Row],[cedula]],Tabla8[Numero Documento],Tabla8[Lugar de Funciones])</f>
        <v>DIRECCION DE GESTION LITERARIA</v>
      </c>
      <c r="H1148" s="107" t="s">
        <v>11</v>
      </c>
      <c r="I1148" s="78" t="str">
        <f>_xlfn.XLOOKUP(Tabla15[[#This Row],[cedula]],TCARRERA[CEDULA],TCARRERA[CATEGORIA DEL SERVIDOR],0)</f>
        <v>CARRERA ADMINISTRATIVA</v>
      </c>
      <c r="J114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6" t="str">
        <f>IF(ISTEXT(Tabla15[[#This Row],[CARRERA]]),Tabla15[[#This Row],[CARRERA]],Tabla15[[#This Row],[STATUS_01]])</f>
        <v>CARRERA ADMINISTRATIVA</v>
      </c>
      <c r="L1148" s="72">
        <v>35000</v>
      </c>
      <c r="M1148" s="76">
        <v>0</v>
      </c>
      <c r="N1148" s="72">
        <v>1064</v>
      </c>
      <c r="O1148" s="72">
        <v>1004.5</v>
      </c>
      <c r="P1148" s="33">
        <f>Tabla15[[#This Row],[sbruto]]-Tabla15[[#This Row],[ISR]]-Tabla15[[#This Row],[SFS]]-Tabla15[[#This Row],[AFP]]-Tabla15[[#This Row],[sneto]]</f>
        <v>125</v>
      </c>
      <c r="Q1148" s="33">
        <v>32806.5</v>
      </c>
      <c r="R1148" s="56" t="str">
        <f>_xlfn.XLOOKUP(Tabla15[[#This Row],[cedula]],Tabla8[Numero Documento],Tabla8[Gen])</f>
        <v>F</v>
      </c>
      <c r="S1148" s="56" t="str">
        <f>_xlfn.XLOOKUP(Tabla15[[#This Row],[cedula]],Tabla8[Numero Documento],Tabla8[Lugar Funciones Codigo])</f>
        <v>01.83.04.01.03</v>
      </c>
      <c r="T1148">
        <v>691</v>
      </c>
    </row>
    <row r="1149" spans="1:20" hidden="1">
      <c r="A1149" s="56" t="s">
        <v>2521</v>
      </c>
      <c r="B1149" s="56" t="s">
        <v>2911</v>
      </c>
      <c r="C1149" s="56" t="s">
        <v>2552</v>
      </c>
      <c r="D1149" s="56" t="str">
        <f>Tabla15[[#This Row],[cedula]]&amp;Tabla15[[#This Row],[prog]]&amp;LEFT(Tabla15[[#This Row],[TIPO]],3)</f>
        <v>0010718748601TEM</v>
      </c>
      <c r="E1149" s="56" t="str">
        <f>_xlfn.XLOOKUP(Tabla15[[#This Row],[cedula]],Tabla8[Numero Documento],Tabla8[Empleado])</f>
        <v>HECTOR SANTANA PEREZ</v>
      </c>
      <c r="F1149" s="56" t="str">
        <f>_xlfn.XLOOKUP(Tabla15[[#This Row],[cedula]],Tabla8[Numero Documento],Tabla8[Cargo])</f>
        <v>ENCARGADO (A)</v>
      </c>
      <c r="G1149" s="56" t="str">
        <f>_xlfn.XLOOKUP(Tabla15[[#This Row],[cedula]],Tabla8[Numero Documento],Tabla8[Lugar de Funciones])</f>
        <v>DEPARTAMENTO DE TALLERES LITERARIOS</v>
      </c>
      <c r="H1149" s="107" t="s">
        <v>2743</v>
      </c>
      <c r="I1149" s="78">
        <f>_xlfn.XLOOKUP(Tabla15[[#This Row],[cedula]],TCARRERA[CEDULA],TCARRERA[CATEGORIA DEL SERVIDOR],0)</f>
        <v>0</v>
      </c>
      <c r="J11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6" t="str">
        <f>IF(ISTEXT(Tabla15[[#This Row],[CARRERA]]),Tabla15[[#This Row],[CARRERA]],Tabla15[[#This Row],[STATUS_01]])</f>
        <v>TEMPORALES</v>
      </c>
      <c r="L1149" s="72">
        <v>130000</v>
      </c>
      <c r="M1149" s="72">
        <v>19162.12</v>
      </c>
      <c r="N1149" s="72">
        <v>3952</v>
      </c>
      <c r="O1149" s="72">
        <v>3731</v>
      </c>
      <c r="P1149" s="33">
        <f>Tabla15[[#This Row],[sbruto]]-Tabla15[[#This Row],[ISR]]-Tabla15[[#This Row],[SFS]]-Tabla15[[#This Row],[AFP]]-Tabla15[[#This Row],[sneto]]</f>
        <v>25</v>
      </c>
      <c r="Q1149" s="33">
        <v>103129.88</v>
      </c>
      <c r="R1149" s="56" t="str">
        <f>_xlfn.XLOOKUP(Tabla15[[#This Row],[cedula]],Tabla8[Numero Documento],Tabla8[Gen])</f>
        <v>M</v>
      </c>
      <c r="S1149" s="56" t="str">
        <f>_xlfn.XLOOKUP(Tabla15[[#This Row],[cedula]],Tabla8[Numero Documento],Tabla8[Lugar Funciones Codigo])</f>
        <v>01.83.04.01.03.01</v>
      </c>
      <c r="T1149">
        <v>853</v>
      </c>
    </row>
    <row r="1150" spans="1:20" hidden="1">
      <c r="A1150" s="56" t="s">
        <v>2522</v>
      </c>
      <c r="B1150" s="56" t="s">
        <v>1175</v>
      </c>
      <c r="C1150" s="56" t="s">
        <v>2552</v>
      </c>
      <c r="D1150" s="56" t="str">
        <f>Tabla15[[#This Row],[cedula]]&amp;Tabla15[[#This Row],[prog]]&amp;LEFT(Tabla15[[#This Row],[TIPO]],3)</f>
        <v>0010276050101FIJ</v>
      </c>
      <c r="E1150" s="56" t="str">
        <f>_xlfn.XLOOKUP(Tabla15[[#This Row],[cedula]],Tabla8[Numero Documento],Tabla8[Empleado])</f>
        <v>YENY FRANCIS JIMENEZ SALCEDO</v>
      </c>
      <c r="F1150" s="56" t="str">
        <f>_xlfn.XLOOKUP(Tabla15[[#This Row],[cedula]],Tabla8[Numero Documento],Tabla8[Cargo])</f>
        <v>ENC. COMPRAS</v>
      </c>
      <c r="G1150" s="56" t="str">
        <f>_xlfn.XLOOKUP(Tabla15[[#This Row],[cedula]],Tabla8[Numero Documento],Tabla8[Lugar de Funciones])</f>
        <v>VICEMINISTERIO DE INDUSTRIAS CULTURALES</v>
      </c>
      <c r="H1150" s="107" t="s">
        <v>11</v>
      </c>
      <c r="I1150" s="78" t="str">
        <f>_xlfn.XLOOKUP(Tabla15[[#This Row],[cedula]],TCARRERA[CEDULA],TCARRERA[CATEGORIA DEL SERVIDOR],0)</f>
        <v>CARRERA ADMINISTRATIVA</v>
      </c>
      <c r="J11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6" t="str">
        <f>IF(ISTEXT(Tabla15[[#This Row],[CARRERA]]),Tabla15[[#This Row],[CARRERA]],Tabla15[[#This Row],[STATUS_01]])</f>
        <v>CARRERA ADMINISTRATIVA</v>
      </c>
      <c r="L1150" s="72">
        <v>70000</v>
      </c>
      <c r="M1150" s="75">
        <v>4737.5</v>
      </c>
      <c r="N1150" s="75">
        <v>2128</v>
      </c>
      <c r="O1150" s="75">
        <v>2009</v>
      </c>
      <c r="P1150" s="33">
        <f>Tabla15[[#This Row],[sbruto]]-Tabla15[[#This Row],[ISR]]-Tabla15[[#This Row],[SFS]]-Tabla15[[#This Row],[AFP]]-Tabla15[[#This Row],[sneto]]</f>
        <v>4029.9000000000015</v>
      </c>
      <c r="Q1150" s="33">
        <v>57095.6</v>
      </c>
      <c r="R1150" s="56" t="str">
        <f>_xlfn.XLOOKUP(Tabla15[[#This Row],[cedula]],Tabla8[Numero Documento],Tabla8[Gen])</f>
        <v>F</v>
      </c>
      <c r="S1150" s="56" t="str">
        <f>_xlfn.XLOOKUP(Tabla15[[#This Row],[cedula]],Tabla8[Numero Documento],Tabla8[Lugar Funciones Codigo])</f>
        <v>01.83.05</v>
      </c>
      <c r="T1150">
        <v>374</v>
      </c>
    </row>
    <row r="1151" spans="1:20" hidden="1">
      <c r="A1151" s="56" t="s">
        <v>2522</v>
      </c>
      <c r="B1151" s="56" t="s">
        <v>1243</v>
      </c>
      <c r="C1151" s="56" t="s">
        <v>2552</v>
      </c>
      <c r="D1151" s="56" t="str">
        <f>Tabla15[[#This Row],[cedula]]&amp;Tabla15[[#This Row],[prog]]&amp;LEFT(Tabla15[[#This Row],[TIPO]],3)</f>
        <v>0490034781801FIJ</v>
      </c>
      <c r="E1151" s="56" t="str">
        <f>_xlfn.XLOOKUP(Tabla15[[#This Row],[cedula]],Tabla8[Numero Documento],Tabla8[Empleado])</f>
        <v>LUISA JOSEFINA YOKASTA CASTILLO</v>
      </c>
      <c r="F1151" s="56" t="str">
        <f>_xlfn.XLOOKUP(Tabla15[[#This Row],[cedula]],Tabla8[Numero Documento],Tabla8[Cargo])</f>
        <v>ENC. DE FERIAS ARTESANALES</v>
      </c>
      <c r="G1151" s="56" t="str">
        <f>_xlfn.XLOOKUP(Tabla15[[#This Row],[cedula]],Tabla8[Numero Documento],Tabla8[Lugar de Funciones])</f>
        <v>VICEMINISTERIO DE INDUSTRIAS CULTURALES</v>
      </c>
      <c r="H1151" s="107" t="s">
        <v>11</v>
      </c>
      <c r="I1151" s="78" t="str">
        <f>_xlfn.XLOOKUP(Tabla15[[#This Row],[cedula]],TCARRERA[CEDULA],TCARRERA[CATEGORIA DEL SERVIDOR],0)</f>
        <v>CARRERA ADMINISTRATIVA</v>
      </c>
      <c r="J11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6" t="str">
        <f>IF(ISTEXT(Tabla15[[#This Row],[CARRERA]]),Tabla15[[#This Row],[CARRERA]],Tabla15[[#This Row],[STATUS_01]])</f>
        <v>CARRERA ADMINISTRATIVA</v>
      </c>
      <c r="L1151" s="72">
        <v>50000</v>
      </c>
      <c r="M1151" s="75">
        <v>1854</v>
      </c>
      <c r="N1151" s="72">
        <v>1520</v>
      </c>
      <c r="O1151" s="72">
        <v>1435</v>
      </c>
      <c r="P1151" s="33">
        <f>Tabla15[[#This Row],[sbruto]]-Tabla15[[#This Row],[ISR]]-Tabla15[[#This Row],[SFS]]-Tabla15[[#This Row],[AFP]]-Tabla15[[#This Row],[sneto]]</f>
        <v>375</v>
      </c>
      <c r="Q1151" s="33">
        <v>44816</v>
      </c>
      <c r="R1151" s="56" t="str">
        <f>_xlfn.XLOOKUP(Tabla15[[#This Row],[cedula]],Tabla8[Numero Documento],Tabla8[Gen])</f>
        <v>F</v>
      </c>
      <c r="S1151" s="56" t="str">
        <f>_xlfn.XLOOKUP(Tabla15[[#This Row],[cedula]],Tabla8[Numero Documento],Tabla8[Lugar Funciones Codigo])</f>
        <v>01.83.05</v>
      </c>
      <c r="T1151">
        <v>229</v>
      </c>
    </row>
    <row r="1152" spans="1:20" hidden="1">
      <c r="A1152" s="56" t="s">
        <v>2522</v>
      </c>
      <c r="B1152" s="56" t="s">
        <v>1131</v>
      </c>
      <c r="C1152" s="56" t="s">
        <v>2552</v>
      </c>
      <c r="D1152" s="56" t="str">
        <f>Tabla15[[#This Row],[cedula]]&amp;Tabla15[[#This Row],[prog]]&amp;LEFT(Tabla15[[#This Row],[TIPO]],3)</f>
        <v>0490056358801FIJ</v>
      </c>
      <c r="E1152" s="56" t="str">
        <f>_xlfn.XLOOKUP(Tabla15[[#This Row],[cedula]],Tabla8[Numero Documento],Tabla8[Empleado])</f>
        <v>KENIA YACQUELIN MORENO JIMENEZ</v>
      </c>
      <c r="F1152" s="56" t="str">
        <f>_xlfn.XLOOKUP(Tabla15[[#This Row],[cedula]],Tabla8[Numero Documento],Tabla8[Cargo])</f>
        <v>SECRETARIA</v>
      </c>
      <c r="G1152" s="56" t="str">
        <f>_xlfn.XLOOKUP(Tabla15[[#This Row],[cedula]],Tabla8[Numero Documento],Tabla8[Lugar de Funciones])</f>
        <v>VICEMINISTERIO DE INDUSTRIAS CULTURALES</v>
      </c>
      <c r="H1152" s="107" t="s">
        <v>11</v>
      </c>
      <c r="I1152" s="78" t="str">
        <f>_xlfn.XLOOKUP(Tabla15[[#This Row],[cedula]],TCARRERA[CEDULA],TCARRERA[CATEGORIA DEL SERVIDOR],0)</f>
        <v>CARRERA ADMINISTRATIVA</v>
      </c>
      <c r="J11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6" t="str">
        <f>IF(ISTEXT(Tabla15[[#This Row],[CARRERA]]),Tabla15[[#This Row],[CARRERA]],Tabla15[[#This Row],[STATUS_01]])</f>
        <v>CARRERA ADMINISTRATIVA</v>
      </c>
      <c r="L1152" s="72">
        <v>45000</v>
      </c>
      <c r="M1152" s="75">
        <v>1148.33</v>
      </c>
      <c r="N1152" s="72">
        <v>1368</v>
      </c>
      <c r="O1152" s="72">
        <v>1291.5</v>
      </c>
      <c r="P1152" s="33">
        <f>Tabla15[[#This Row],[sbruto]]-Tabla15[[#This Row],[ISR]]-Tabla15[[#This Row],[SFS]]-Tabla15[[#This Row],[AFP]]-Tabla15[[#This Row],[sneto]]</f>
        <v>75</v>
      </c>
      <c r="Q1152" s="33">
        <v>41117.17</v>
      </c>
      <c r="R1152" s="56" t="str">
        <f>_xlfn.XLOOKUP(Tabla15[[#This Row],[cedula]],Tabla8[Numero Documento],Tabla8[Gen])</f>
        <v>F</v>
      </c>
      <c r="S1152" s="56" t="str">
        <f>_xlfn.XLOOKUP(Tabla15[[#This Row],[cedula]],Tabla8[Numero Documento],Tabla8[Lugar Funciones Codigo])</f>
        <v>01.83.05</v>
      </c>
      <c r="T1152">
        <v>198</v>
      </c>
    </row>
    <row r="1153" spans="1:20" hidden="1">
      <c r="A1153" s="56" t="s">
        <v>2522</v>
      </c>
      <c r="B1153" s="56" t="s">
        <v>1981</v>
      </c>
      <c r="C1153" s="56" t="s">
        <v>2552</v>
      </c>
      <c r="D1153" s="56" t="str">
        <f>Tabla15[[#This Row],[cedula]]&amp;Tabla15[[#This Row],[prog]]&amp;LEFT(Tabla15[[#This Row],[TIPO]],3)</f>
        <v>4023745052901FIJ</v>
      </c>
      <c r="E1153" s="56" t="str">
        <f>_xlfn.XLOOKUP(Tabla15[[#This Row],[cedula]],Tabla8[Numero Documento],Tabla8[Empleado])</f>
        <v>SONYA ELIZABETH REY ARIAS</v>
      </c>
      <c r="F1153" s="56" t="str">
        <f>_xlfn.XLOOKUP(Tabla15[[#This Row],[cedula]],Tabla8[Numero Documento],Tabla8[Cargo])</f>
        <v>ASISTENTE</v>
      </c>
      <c r="G1153" s="56" t="str">
        <f>_xlfn.XLOOKUP(Tabla15[[#This Row],[cedula]],Tabla8[Numero Documento],Tabla8[Lugar de Funciones])</f>
        <v>VICEMINISTERIO DE INDUSTRIAS CULTURALES</v>
      </c>
      <c r="H1153" s="107" t="s">
        <v>11</v>
      </c>
      <c r="I1153" s="78">
        <f>_xlfn.XLOOKUP(Tabla15[[#This Row],[cedula]],TCARRERA[CEDULA],TCARRERA[CATEGORIA DEL SERVIDOR],0)</f>
        <v>0</v>
      </c>
      <c r="J11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6" t="str">
        <f>IF(ISTEXT(Tabla15[[#This Row],[CARRERA]]),Tabla15[[#This Row],[CARRERA]],Tabla15[[#This Row],[STATUS_01]])</f>
        <v>FIJO</v>
      </c>
      <c r="L1153" s="72">
        <v>45000</v>
      </c>
      <c r="M1153" s="75">
        <v>1148.33</v>
      </c>
      <c r="N1153" s="72">
        <v>1368</v>
      </c>
      <c r="O1153" s="72">
        <v>1291.5</v>
      </c>
      <c r="P1153" s="33">
        <f>Tabla15[[#This Row],[sbruto]]-Tabla15[[#This Row],[ISR]]-Tabla15[[#This Row],[SFS]]-Tabla15[[#This Row],[AFP]]-Tabla15[[#This Row],[sneto]]</f>
        <v>25</v>
      </c>
      <c r="Q1153" s="33">
        <v>41167.17</v>
      </c>
      <c r="R1153" s="56" t="str">
        <f>_xlfn.XLOOKUP(Tabla15[[#This Row],[cedula]],Tabla8[Numero Documento],Tabla8[Gen])</f>
        <v>F</v>
      </c>
      <c r="S1153" s="56" t="str">
        <f>_xlfn.XLOOKUP(Tabla15[[#This Row],[cedula]],Tabla8[Numero Documento],Tabla8[Lugar Funciones Codigo])</f>
        <v>01.83.05</v>
      </c>
      <c r="T1153">
        <v>345</v>
      </c>
    </row>
    <row r="1154" spans="1:20" hidden="1">
      <c r="A1154" s="56" t="s">
        <v>2521</v>
      </c>
      <c r="B1154" s="56" t="s">
        <v>2899</v>
      </c>
      <c r="C1154" s="56" t="s">
        <v>2552</v>
      </c>
      <c r="D1154" s="56" t="str">
        <f>Tabla15[[#This Row],[cedula]]&amp;Tabla15[[#This Row],[prog]]&amp;LEFT(Tabla15[[#This Row],[TIPO]],3)</f>
        <v>0011479390401TEM</v>
      </c>
      <c r="E1154" s="56" t="str">
        <f>_xlfn.XLOOKUP(Tabla15[[#This Row],[cedula]],Tabla8[Numero Documento],Tabla8[Empleado])</f>
        <v>FRANKLYN RAFAEL HURTADO MORILLO</v>
      </c>
      <c r="F1154" s="56" t="str">
        <f>_xlfn.XLOOKUP(Tabla15[[#This Row],[cedula]],Tabla8[Numero Documento],Tabla8[Cargo])</f>
        <v>GESTOR CULTURAL</v>
      </c>
      <c r="G1154" s="56" t="str">
        <f>_xlfn.XLOOKUP(Tabla15[[#This Row],[cedula]],Tabla8[Numero Documento],Tabla8[Lugar de Funciones])</f>
        <v>VICEMINISTERIO DE INDUSTRIAS CULTURALES</v>
      </c>
      <c r="H1154" s="107" t="s">
        <v>2743</v>
      </c>
      <c r="I1154" s="78">
        <f>_xlfn.XLOOKUP(Tabla15[[#This Row],[cedula]],TCARRERA[CEDULA],TCARRERA[CATEGORIA DEL SERVIDOR],0)</f>
        <v>0</v>
      </c>
      <c r="J11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6" t="str">
        <f>IF(ISTEXT(Tabla15[[#This Row],[CARRERA]]),Tabla15[[#This Row],[CARRERA]],Tabla15[[#This Row],[STATUS_01]])</f>
        <v>TEMPORALES</v>
      </c>
      <c r="L1154" s="72">
        <v>35000</v>
      </c>
      <c r="M1154" s="75">
        <v>0</v>
      </c>
      <c r="N1154" s="72">
        <v>1064</v>
      </c>
      <c r="O1154" s="72">
        <v>1004.5</v>
      </c>
      <c r="P1154" s="33">
        <f>Tabla15[[#This Row],[sbruto]]-Tabla15[[#This Row],[ISR]]-Tabla15[[#This Row],[SFS]]-Tabla15[[#This Row],[AFP]]-Tabla15[[#This Row],[sneto]]</f>
        <v>3221</v>
      </c>
      <c r="Q1154" s="33">
        <v>29710.5</v>
      </c>
      <c r="R1154" s="56" t="str">
        <f>_xlfn.XLOOKUP(Tabla15[[#This Row],[cedula]],Tabla8[Numero Documento],Tabla8[Gen])</f>
        <v>M</v>
      </c>
      <c r="S1154" s="56" t="str">
        <f>_xlfn.XLOOKUP(Tabla15[[#This Row],[cedula]],Tabla8[Numero Documento],Tabla8[Lugar Funciones Codigo])</f>
        <v>01.83.05</v>
      </c>
      <c r="T1154">
        <v>844</v>
      </c>
    </row>
    <row r="1155" spans="1:20" hidden="1">
      <c r="A1155" s="56" t="s">
        <v>2522</v>
      </c>
      <c r="B1155" s="56" t="s">
        <v>1958</v>
      </c>
      <c r="C1155" s="56" t="s">
        <v>2552</v>
      </c>
      <c r="D1155" s="56" t="str">
        <f>Tabla15[[#This Row],[cedula]]&amp;Tabla15[[#This Row],[prog]]&amp;LEFT(Tabla15[[#This Row],[TIPO]],3)</f>
        <v>0560150269201FIJ</v>
      </c>
      <c r="E1155" s="56" t="str">
        <f>_xlfn.XLOOKUP(Tabla15[[#This Row],[cedula]],Tabla8[Numero Documento],Tabla8[Empleado])</f>
        <v>RAMONA ROSARIO ROJAS</v>
      </c>
      <c r="F1155" s="56" t="str">
        <f>_xlfn.XLOOKUP(Tabla15[[#This Row],[cedula]],Tabla8[Numero Documento],Tabla8[Cargo])</f>
        <v>CONSERJE</v>
      </c>
      <c r="G1155" s="56" t="str">
        <f>_xlfn.XLOOKUP(Tabla15[[#This Row],[cedula]],Tabla8[Numero Documento],Tabla8[Lugar de Funciones])</f>
        <v>VICEMINISTERIO DE INDUSTRIAS CULTURALES</v>
      </c>
      <c r="H1155" s="107" t="s">
        <v>11</v>
      </c>
      <c r="I1155" s="78">
        <f>_xlfn.XLOOKUP(Tabla15[[#This Row],[cedula]],TCARRERA[CEDULA],TCARRERA[CATEGORIA DEL SERVIDOR],0)</f>
        <v>0</v>
      </c>
      <c r="J11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56" t="str">
        <f>IF(ISTEXT(Tabla15[[#This Row],[CARRERA]]),Tabla15[[#This Row],[CARRERA]],Tabla15[[#This Row],[STATUS_01]])</f>
        <v>ESTATUTO SIMPLIFICADO</v>
      </c>
      <c r="L1155" s="72">
        <v>30000</v>
      </c>
      <c r="M1155" s="72">
        <v>0</v>
      </c>
      <c r="N1155" s="72">
        <v>912</v>
      </c>
      <c r="O1155" s="72">
        <v>861</v>
      </c>
      <c r="P1155" s="33">
        <f>Tabla15[[#This Row],[sbruto]]-Tabla15[[#This Row],[ISR]]-Tabla15[[#This Row],[SFS]]-Tabla15[[#This Row],[AFP]]-Tabla15[[#This Row],[sneto]]</f>
        <v>22589.61</v>
      </c>
      <c r="Q1155" s="33">
        <v>5637.39</v>
      </c>
      <c r="R1155" s="56" t="str">
        <f>_xlfn.XLOOKUP(Tabla15[[#This Row],[cedula]],Tabla8[Numero Documento],Tabla8[Gen])</f>
        <v>F</v>
      </c>
      <c r="S1155" s="56" t="str">
        <f>_xlfn.XLOOKUP(Tabla15[[#This Row],[cedula]],Tabla8[Numero Documento],Tabla8[Lugar Funciones Codigo])</f>
        <v>01.83.05</v>
      </c>
      <c r="T1155">
        <v>315</v>
      </c>
    </row>
    <row r="1156" spans="1:20" hidden="1">
      <c r="A1156" s="56" t="s">
        <v>2521</v>
      </c>
      <c r="B1156" s="56" t="s">
        <v>2366</v>
      </c>
      <c r="C1156" s="56" t="s">
        <v>2552</v>
      </c>
      <c r="D1156" s="56" t="str">
        <f>Tabla15[[#This Row],[cedula]]&amp;Tabla15[[#This Row],[prog]]&amp;LEFT(Tabla15[[#This Row],[TIPO]],3)</f>
        <v>2240005660601TEM</v>
      </c>
      <c r="E1156" s="56" t="str">
        <f>_xlfn.XLOOKUP(Tabla15[[#This Row],[cedula]],Tabla8[Numero Documento],Tabla8[Empleado])</f>
        <v>RICHARSON ANTONIO DIAZ RODRIGUEZ</v>
      </c>
      <c r="F1156" s="56" t="str">
        <f>_xlfn.XLOOKUP(Tabla15[[#This Row],[cedula]],Tabla8[Numero Documento],Tabla8[Cargo])</f>
        <v>DIRECTOR (A)</v>
      </c>
      <c r="G1156" s="56" t="str">
        <f>_xlfn.XLOOKUP(Tabla15[[#This Row],[cedula]],Tabla8[Numero Documento],Tabla8[Lugar de Funciones])</f>
        <v>DIRECCION DE FOMENTO Y DESARROLLO DE LAS INDUSTRIAS CULTURALES</v>
      </c>
      <c r="H1156" s="107" t="s">
        <v>2743</v>
      </c>
      <c r="I1156" s="78">
        <f>_xlfn.XLOOKUP(Tabla15[[#This Row],[cedula]],TCARRERA[CEDULA],TCARRERA[CATEGORIA DEL SERVIDOR],0)</f>
        <v>0</v>
      </c>
      <c r="J11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6" t="str">
        <f>IF(ISTEXT(Tabla15[[#This Row],[CARRERA]]),Tabla15[[#This Row],[CARRERA]],Tabla15[[#This Row],[STATUS_01]])</f>
        <v>TEMPORALES</v>
      </c>
      <c r="L1156" s="72">
        <v>130000</v>
      </c>
      <c r="M1156" s="75">
        <v>19162.12</v>
      </c>
      <c r="N1156" s="72">
        <v>3952</v>
      </c>
      <c r="O1156" s="72">
        <v>3731</v>
      </c>
      <c r="P1156" s="33">
        <f>Tabla15[[#This Row],[sbruto]]-Tabla15[[#This Row],[ISR]]-Tabla15[[#This Row],[SFS]]-Tabla15[[#This Row],[AFP]]-Tabla15[[#This Row],[sneto]]</f>
        <v>33071</v>
      </c>
      <c r="Q1156" s="33">
        <v>70083.88</v>
      </c>
      <c r="R1156" s="56" t="str">
        <f>_xlfn.XLOOKUP(Tabla15[[#This Row],[cedula]],Tabla8[Numero Documento],Tabla8[Gen])</f>
        <v>M</v>
      </c>
      <c r="S1156" s="56" t="str">
        <f>_xlfn.XLOOKUP(Tabla15[[#This Row],[cedula]],Tabla8[Numero Documento],Tabla8[Lugar Funciones Codigo])</f>
        <v>01.83.05.00.01</v>
      </c>
      <c r="T1156">
        <v>986</v>
      </c>
    </row>
    <row r="1157" spans="1:20" hidden="1">
      <c r="A1157" s="56" t="s">
        <v>2521</v>
      </c>
      <c r="B1157" s="56" t="s">
        <v>2908</v>
      </c>
      <c r="C1157" s="56" t="s">
        <v>2552</v>
      </c>
      <c r="D1157" s="56" t="str">
        <f>Tabla15[[#This Row],[cedula]]&amp;Tabla15[[#This Row],[prog]]&amp;LEFT(Tabla15[[#This Row],[TIPO]],3)</f>
        <v>0010733129001TEM</v>
      </c>
      <c r="E1157" s="56" t="str">
        <f>_xlfn.XLOOKUP(Tabla15[[#This Row],[cedula]],Tabla8[Numero Documento],Tabla8[Empleado])</f>
        <v>HECTOR CLAUDIO THEN ALMONTE</v>
      </c>
      <c r="F1157" s="56" t="str">
        <f>_xlfn.XLOOKUP(Tabla15[[#This Row],[cedula]],Tabla8[Numero Documento],Tabla8[Cargo])</f>
        <v>ENCARGADO DE DIVISION</v>
      </c>
      <c r="G1157" s="56" t="str">
        <f>_xlfn.XLOOKUP(Tabla15[[#This Row],[cedula]],Tabla8[Numero Documento],Tabla8[Lugar de Funciones])</f>
        <v>DIRECCION DE FOMENTO Y DESARROLLO DE LAS INDUSTRIAS CULTURALES</v>
      </c>
      <c r="H1157" s="107" t="s">
        <v>2743</v>
      </c>
      <c r="I1157" s="78">
        <f>_xlfn.XLOOKUP(Tabla15[[#This Row],[cedula]],TCARRERA[CEDULA],TCARRERA[CATEGORIA DEL SERVIDOR],0)</f>
        <v>0</v>
      </c>
      <c r="J11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6" t="str">
        <f>IF(ISTEXT(Tabla15[[#This Row],[CARRERA]]),Tabla15[[#This Row],[CARRERA]],Tabla15[[#This Row],[STATUS_01]])</f>
        <v>TEMPORALES</v>
      </c>
      <c r="L1157" s="72">
        <v>70000</v>
      </c>
      <c r="M1157" s="75">
        <v>5368.48</v>
      </c>
      <c r="N1157" s="72">
        <v>2128</v>
      </c>
      <c r="O1157" s="72">
        <v>2009</v>
      </c>
      <c r="P1157" s="33">
        <f>Tabla15[[#This Row],[sbruto]]-Tabla15[[#This Row],[ISR]]-Tabla15[[#This Row],[SFS]]-Tabla15[[#This Row],[AFP]]-Tabla15[[#This Row],[sneto]]</f>
        <v>25.000000000007276</v>
      </c>
      <c r="Q1157" s="33">
        <v>60469.52</v>
      </c>
      <c r="R1157" s="56" t="str">
        <f>_xlfn.XLOOKUP(Tabla15[[#This Row],[cedula]],Tabla8[Numero Documento],Tabla8[Gen])</f>
        <v>M</v>
      </c>
      <c r="S1157" s="56" t="str">
        <f>_xlfn.XLOOKUP(Tabla15[[#This Row],[cedula]],Tabla8[Numero Documento],Tabla8[Lugar Funciones Codigo])</f>
        <v>01.83.05.00.01</v>
      </c>
      <c r="T1157">
        <v>852</v>
      </c>
    </row>
    <row r="1158" spans="1:20" hidden="1">
      <c r="A1158" s="56" t="s">
        <v>2521</v>
      </c>
      <c r="B1158" s="56" t="s">
        <v>2945</v>
      </c>
      <c r="C1158" s="56" t="s">
        <v>2552</v>
      </c>
      <c r="D1158" s="56" t="str">
        <f>Tabla15[[#This Row],[cedula]]&amp;Tabla15[[#This Row],[prog]]&amp;LEFT(Tabla15[[#This Row],[TIPO]],3)</f>
        <v>0011860015401TEM</v>
      </c>
      <c r="E1158" s="56" t="str">
        <f>_xlfn.XLOOKUP(Tabla15[[#This Row],[cedula]],Tabla8[Numero Documento],Tabla8[Empleado])</f>
        <v>JOHANNY GARCIA MATOS</v>
      </c>
      <c r="F1158" s="56" t="str">
        <f>_xlfn.XLOOKUP(Tabla15[[#This Row],[cedula]],Tabla8[Numero Documento],Tabla8[Cargo])</f>
        <v>COORDINADOR(A) OPERATIVA</v>
      </c>
      <c r="G1158" s="56" t="str">
        <f>_xlfn.XLOOKUP(Tabla15[[#This Row],[cedula]],Tabla8[Numero Documento],Tabla8[Lugar de Funciones])</f>
        <v>DIRECCION DE FOMENTO Y DESARROLLO DE LAS INDUSTRIAS CULTURALES</v>
      </c>
      <c r="H1158" s="107" t="s">
        <v>2743</v>
      </c>
      <c r="I1158" s="78">
        <f>_xlfn.XLOOKUP(Tabla15[[#This Row],[cedula]],TCARRERA[CEDULA],TCARRERA[CATEGORIA DEL SERVIDOR],0)</f>
        <v>0</v>
      </c>
      <c r="J11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6" t="str">
        <f>IF(ISTEXT(Tabla15[[#This Row],[CARRERA]]),Tabla15[[#This Row],[CARRERA]],Tabla15[[#This Row],[STATUS_01]])</f>
        <v>TEMPORALES</v>
      </c>
      <c r="L1158" s="72">
        <v>65000</v>
      </c>
      <c r="M1158" s="75">
        <v>4427.58</v>
      </c>
      <c r="N1158" s="75">
        <v>1976</v>
      </c>
      <c r="O1158" s="75">
        <v>1865.5</v>
      </c>
      <c r="P1158" s="33">
        <f>Tabla15[[#This Row],[sbruto]]-Tabla15[[#This Row],[ISR]]-Tabla15[[#This Row],[SFS]]-Tabla15[[#This Row],[AFP]]-Tabla15[[#This Row],[sneto]]</f>
        <v>25</v>
      </c>
      <c r="Q1158" s="33">
        <v>56705.919999999998</v>
      </c>
      <c r="R1158" s="56" t="str">
        <f>_xlfn.XLOOKUP(Tabla15[[#This Row],[cedula]],Tabla8[Numero Documento],Tabla8[Gen])</f>
        <v>F</v>
      </c>
      <c r="S1158" s="56" t="str">
        <f>_xlfn.XLOOKUP(Tabla15[[#This Row],[cedula]],Tabla8[Numero Documento],Tabla8[Lugar Funciones Codigo])</f>
        <v>01.83.05.00.01</v>
      </c>
      <c r="T1158">
        <v>882</v>
      </c>
    </row>
    <row r="1159" spans="1:20" hidden="1">
      <c r="A1159" s="56" t="s">
        <v>2521</v>
      </c>
      <c r="B1159" s="56" t="s">
        <v>2864</v>
      </c>
      <c r="C1159" s="56" t="s">
        <v>2552</v>
      </c>
      <c r="D1159" s="56" t="str">
        <f>Tabla15[[#This Row],[cedula]]&amp;Tabla15[[#This Row],[prog]]&amp;LEFT(Tabla15[[#This Row],[TIPO]],3)</f>
        <v>0010066360801TEM</v>
      </c>
      <c r="E1159" s="56" t="str">
        <f>_xlfn.XLOOKUP(Tabla15[[#This Row],[cedula]],Tabla8[Numero Documento],Tabla8[Empleado])</f>
        <v>CARLOS MANUEL COPPLIND PALERMO</v>
      </c>
      <c r="F1159" s="56" t="str">
        <f>_xlfn.XLOOKUP(Tabla15[[#This Row],[cedula]],Tabla8[Numero Documento],Tabla8[Cargo])</f>
        <v>DIRECTOR (A)</v>
      </c>
      <c r="G1159" s="56" t="str">
        <f>_xlfn.XLOOKUP(Tabla15[[#This Row],[cedula]],Tabla8[Numero Documento],Tabla8[Lugar de Funciones])</f>
        <v>DIRECCION DE PROMOCION DEL TURISMO Y ARTESANIA CULTURAL</v>
      </c>
      <c r="H1159" s="107" t="s">
        <v>2743</v>
      </c>
      <c r="I1159" s="78">
        <f>_xlfn.XLOOKUP(Tabla15[[#This Row],[cedula]],TCARRERA[CEDULA],TCARRERA[CATEGORIA DEL SERVIDOR],0)</f>
        <v>0</v>
      </c>
      <c r="J11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6" t="str">
        <f>IF(ISTEXT(Tabla15[[#This Row],[CARRERA]]),Tabla15[[#This Row],[CARRERA]],Tabla15[[#This Row],[STATUS_01]])</f>
        <v>TEMPORALES</v>
      </c>
      <c r="L1159" s="72">
        <v>145000</v>
      </c>
      <c r="M1159" s="75">
        <v>22690.49</v>
      </c>
      <c r="N1159" s="72">
        <v>4408</v>
      </c>
      <c r="O1159" s="72">
        <v>4161.5</v>
      </c>
      <c r="P1159" s="33">
        <f>Tabla15[[#This Row],[sbruto]]-Tabla15[[#This Row],[ISR]]-Tabla15[[#This Row],[SFS]]-Tabla15[[#This Row],[AFP]]-Tabla15[[#This Row],[sneto]]</f>
        <v>25</v>
      </c>
      <c r="Q1159" s="33">
        <v>113715.01</v>
      </c>
      <c r="R1159" s="56" t="str">
        <f>_xlfn.XLOOKUP(Tabla15[[#This Row],[cedula]],Tabla8[Numero Documento],Tabla8[Gen])</f>
        <v>M</v>
      </c>
      <c r="S1159" s="56" t="str">
        <f>_xlfn.XLOOKUP(Tabla15[[#This Row],[cedula]],Tabla8[Numero Documento],Tabla8[Lugar Funciones Codigo])</f>
        <v>01.83.05.00.02</v>
      </c>
      <c r="T1159">
        <v>804</v>
      </c>
    </row>
    <row r="1160" spans="1:20" hidden="1">
      <c r="A1160" s="56" t="s">
        <v>2522</v>
      </c>
      <c r="B1160" s="56" t="s">
        <v>2266</v>
      </c>
      <c r="C1160" s="56" t="s">
        <v>2556</v>
      </c>
      <c r="D1160" s="56" t="str">
        <f>Tabla15[[#This Row],[cedula]]&amp;Tabla15[[#This Row],[prog]]&amp;LEFT(Tabla15[[#This Row],[TIPO]],3)</f>
        <v>0011513673113FIJ</v>
      </c>
      <c r="E1160" s="56" t="str">
        <f>_xlfn.XLOOKUP(Tabla15[[#This Row],[cedula]],Tabla8[Numero Documento],Tabla8[Empleado])</f>
        <v>SELVIDO ANTONIO CANDELARIA GONZALEZ</v>
      </c>
      <c r="F1160" s="56" t="str">
        <f>_xlfn.XLOOKUP(Tabla15[[#This Row],[cedula]],Tabla8[Numero Documento],Tabla8[Cargo])</f>
        <v>DIRECTOR (A)</v>
      </c>
      <c r="G1160" s="56" t="str">
        <f>_xlfn.XLOOKUP(Tabla15[[#This Row],[cedula]],Tabla8[Numero Documento],Tabla8[Lugar de Funciones])</f>
        <v>CENTRO NACIONAL DE ARTESANIA</v>
      </c>
      <c r="H1160" s="107" t="s">
        <v>11</v>
      </c>
      <c r="I1160" s="78">
        <f>_xlfn.XLOOKUP(Tabla15[[#This Row],[cedula]],TCARRERA[CEDULA],TCARRERA[CATEGORIA DEL SERVIDOR],0)</f>
        <v>0</v>
      </c>
      <c r="J11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56" t="str">
        <f>IF(ISTEXT(Tabla15[[#This Row],[CARRERA]]),Tabla15[[#This Row],[CARRERA]],Tabla15[[#This Row],[STATUS_01]])</f>
        <v>FIJO</v>
      </c>
      <c r="L1160" s="72">
        <v>130000</v>
      </c>
      <c r="M1160" s="72">
        <v>18767.759999999998</v>
      </c>
      <c r="N1160" s="72">
        <v>3952</v>
      </c>
      <c r="O1160" s="72">
        <v>3731</v>
      </c>
      <c r="P1160" s="33">
        <f>Tabla15[[#This Row],[sbruto]]-Tabla15[[#This Row],[ISR]]-Tabla15[[#This Row],[SFS]]-Tabla15[[#This Row],[AFP]]-Tabla15[[#This Row],[sneto]]</f>
        <v>1602.4500000000116</v>
      </c>
      <c r="Q1160" s="33">
        <v>101946.79</v>
      </c>
      <c r="R1160" s="56" t="str">
        <f>_xlfn.XLOOKUP(Tabla15[[#This Row],[cedula]],Tabla8[Numero Documento],Tabla8[Gen])</f>
        <v>M</v>
      </c>
      <c r="S1160" s="56" t="str">
        <f>_xlfn.XLOOKUP(Tabla15[[#This Row],[cedula]],Tabla8[Numero Documento],Tabla8[Lugar Funciones Codigo])</f>
        <v>01.83.05.00.03</v>
      </c>
      <c r="T1160">
        <v>722</v>
      </c>
    </row>
    <row r="1161" spans="1:20" hidden="1">
      <c r="A1161" s="56" t="s">
        <v>2521</v>
      </c>
      <c r="B1161" s="56" t="s">
        <v>2879</v>
      </c>
      <c r="C1161" s="56" t="s">
        <v>2552</v>
      </c>
      <c r="D1161" s="56" t="str">
        <f>Tabla15[[#This Row],[cedula]]&amp;Tabla15[[#This Row],[prog]]&amp;LEFT(Tabla15[[#This Row],[TIPO]],3)</f>
        <v>0010002802601TEM</v>
      </c>
      <c r="E1161" s="56" t="str">
        <f>_xlfn.XLOOKUP(Tabla15[[#This Row],[cedula]],Tabla8[Numero Documento],Tabla8[Empleado])</f>
        <v>DIOGENES DE JESUS RUIZ</v>
      </c>
      <c r="F1161" s="56" t="str">
        <f>_xlfn.XLOOKUP(Tabla15[[#This Row],[cedula]],Tabla8[Numero Documento],Tabla8[Cargo])</f>
        <v>GESTOR CULTURAL</v>
      </c>
      <c r="G1161" s="56" t="str">
        <f>_xlfn.XLOOKUP(Tabla15[[#This Row],[cedula]],Tabla8[Numero Documento],Tabla8[Lugar de Funciones])</f>
        <v>CENTRO NACIONAL DE ARTESANIA</v>
      </c>
      <c r="H1161" s="107" t="s">
        <v>2743</v>
      </c>
      <c r="I1161" s="78">
        <f>_xlfn.XLOOKUP(Tabla15[[#This Row],[cedula]],TCARRERA[CEDULA],TCARRERA[CATEGORIA DEL SERVIDOR],0)</f>
        <v>0</v>
      </c>
      <c r="J11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6" t="str">
        <f>IF(ISTEXT(Tabla15[[#This Row],[CARRERA]]),Tabla15[[#This Row],[CARRERA]],Tabla15[[#This Row],[STATUS_01]])</f>
        <v>TEMPORALES</v>
      </c>
      <c r="L1161" s="72">
        <v>50000</v>
      </c>
      <c r="M1161" s="76">
        <v>1854</v>
      </c>
      <c r="N1161" s="72">
        <v>1520</v>
      </c>
      <c r="O1161" s="72">
        <v>1435</v>
      </c>
      <c r="P1161" s="33">
        <f>Tabla15[[#This Row],[sbruto]]-Tabla15[[#This Row],[ISR]]-Tabla15[[#This Row],[SFS]]-Tabla15[[#This Row],[AFP]]-Tabla15[[#This Row],[sneto]]</f>
        <v>25</v>
      </c>
      <c r="Q1161" s="33">
        <v>45166</v>
      </c>
      <c r="R1161" s="56" t="str">
        <f>_xlfn.XLOOKUP(Tabla15[[#This Row],[cedula]],Tabla8[Numero Documento],Tabla8[Gen])</f>
        <v>M</v>
      </c>
      <c r="S1161" s="56" t="str">
        <f>_xlfn.XLOOKUP(Tabla15[[#This Row],[cedula]],Tabla8[Numero Documento],Tabla8[Lugar Funciones Codigo])</f>
        <v>01.83.05.00.03</v>
      </c>
      <c r="T1161">
        <v>826</v>
      </c>
    </row>
    <row r="1162" spans="1:20" hidden="1">
      <c r="A1162" s="56" t="s">
        <v>2521</v>
      </c>
      <c r="B1162" s="56" t="s">
        <v>2285</v>
      </c>
      <c r="C1162" s="56" t="s">
        <v>2552</v>
      </c>
      <c r="D1162" s="56" t="str">
        <f>Tabla15[[#This Row],[cedula]]&amp;Tabla15[[#This Row],[prog]]&amp;LEFT(Tabla15[[#This Row],[TIPO]],3)</f>
        <v>4022204704101TEM</v>
      </c>
      <c r="E1162" s="56" t="str">
        <f>_xlfn.XLOOKUP(Tabla15[[#This Row],[cedula]],Tabla8[Numero Documento],Tabla8[Empleado])</f>
        <v>BENITO GUERRERO CARPIO</v>
      </c>
      <c r="F1162" s="56" t="str">
        <f>_xlfn.XLOOKUP(Tabla15[[#This Row],[cedula]],Tabla8[Numero Documento],Tabla8[Cargo])</f>
        <v>SOPORTE TECNICO INFORMATICO</v>
      </c>
      <c r="G1162" s="56" t="str">
        <f>_xlfn.XLOOKUP(Tabla15[[#This Row],[cedula]],Tabla8[Numero Documento],Tabla8[Lugar de Funciones])</f>
        <v>CENTRO NACIONAL DE ARTESANIA</v>
      </c>
      <c r="H1162" s="107" t="s">
        <v>2743</v>
      </c>
      <c r="I1162" s="78">
        <f>_xlfn.XLOOKUP(Tabla15[[#This Row],[cedula]],TCARRERA[CEDULA],TCARRERA[CATEGORIA DEL SERVIDOR],0)</f>
        <v>0</v>
      </c>
      <c r="J11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6" t="str">
        <f>IF(ISTEXT(Tabla15[[#This Row],[CARRERA]]),Tabla15[[#This Row],[CARRERA]],Tabla15[[#This Row],[STATUS_01]])</f>
        <v>TEMPORALES</v>
      </c>
      <c r="L1162" s="72">
        <v>45000</v>
      </c>
      <c r="M1162" s="72">
        <v>1148.33</v>
      </c>
      <c r="N1162" s="72">
        <v>1368</v>
      </c>
      <c r="O1162" s="72">
        <v>1291.5</v>
      </c>
      <c r="P1162" s="33">
        <f>Tabla15[[#This Row],[sbruto]]-Tabla15[[#This Row],[ISR]]-Tabla15[[#This Row],[SFS]]-Tabla15[[#This Row],[AFP]]-Tabla15[[#This Row],[sneto]]</f>
        <v>2071</v>
      </c>
      <c r="Q1162" s="33">
        <v>39121.17</v>
      </c>
      <c r="R1162" s="56" t="str">
        <f>_xlfn.XLOOKUP(Tabla15[[#This Row],[cedula]],Tabla8[Numero Documento],Tabla8[Gen])</f>
        <v>M</v>
      </c>
      <c r="S1162" s="56" t="str">
        <f>_xlfn.XLOOKUP(Tabla15[[#This Row],[cedula]],Tabla8[Numero Documento],Tabla8[Lugar Funciones Codigo])</f>
        <v>01.83.05.00.03</v>
      </c>
      <c r="T1162">
        <v>797</v>
      </c>
    </row>
    <row r="1163" spans="1:20" hidden="1">
      <c r="A1163" s="56" t="s">
        <v>2521</v>
      </c>
      <c r="B1163" s="56" t="s">
        <v>3009</v>
      </c>
      <c r="C1163" s="56" t="s">
        <v>2552</v>
      </c>
      <c r="D1163" s="56" t="str">
        <f>Tabla15[[#This Row],[cedula]]&amp;Tabla15[[#This Row],[prog]]&amp;LEFT(Tabla15[[#This Row],[TIPO]],3)</f>
        <v>0010067598201TEM</v>
      </c>
      <c r="E1163" s="56" t="str">
        <f>_xlfn.XLOOKUP(Tabla15[[#This Row],[cedula]],Tabla8[Numero Documento],Tabla8[Empleado])</f>
        <v>MELQUIADES VICIOSO AYRA</v>
      </c>
      <c r="F1163" s="56" t="str">
        <f>_xlfn.XLOOKUP(Tabla15[[#This Row],[cedula]],Tabla8[Numero Documento],Tabla8[Cargo])</f>
        <v>COORD. OPERATIVO</v>
      </c>
      <c r="G1163" s="56" t="str">
        <f>_xlfn.XLOOKUP(Tabla15[[#This Row],[cedula]],Tabla8[Numero Documento],Tabla8[Lugar de Funciones])</f>
        <v>CENTRO NACIONAL DE ARTESANIA</v>
      </c>
      <c r="H1163" s="107" t="s">
        <v>2743</v>
      </c>
      <c r="I1163" s="78">
        <f>_xlfn.XLOOKUP(Tabla15[[#This Row],[cedula]],TCARRERA[CEDULA],TCARRERA[CATEGORIA DEL SERVIDOR],0)</f>
        <v>0</v>
      </c>
      <c r="J11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6" t="str">
        <f>IF(ISTEXT(Tabla15[[#This Row],[CARRERA]]),Tabla15[[#This Row],[CARRERA]],Tabla15[[#This Row],[STATUS_01]])</f>
        <v>TEMPORALES</v>
      </c>
      <c r="L1163" s="72">
        <v>45000</v>
      </c>
      <c r="M1163" s="75">
        <v>1148.33</v>
      </c>
      <c r="N1163" s="72">
        <v>1368</v>
      </c>
      <c r="O1163" s="72">
        <v>1291.5</v>
      </c>
      <c r="P1163" s="33">
        <f>Tabla15[[#This Row],[sbruto]]-Tabla15[[#This Row],[ISR]]-Tabla15[[#This Row],[SFS]]-Tabla15[[#This Row],[AFP]]-Tabla15[[#This Row],[sneto]]</f>
        <v>25</v>
      </c>
      <c r="Q1163" s="33">
        <v>41167.17</v>
      </c>
      <c r="R1163" s="56" t="str">
        <f>_xlfn.XLOOKUP(Tabla15[[#This Row],[cedula]],Tabla8[Numero Documento],Tabla8[Gen])</f>
        <v>M</v>
      </c>
      <c r="S1163" s="56" t="str">
        <f>_xlfn.XLOOKUP(Tabla15[[#This Row],[cedula]],Tabla8[Numero Documento],Tabla8[Lugar Funciones Codigo])</f>
        <v>01.83.05.00.03</v>
      </c>
      <c r="T1163">
        <v>946</v>
      </c>
    </row>
    <row r="1164" spans="1:20" hidden="1">
      <c r="A1164" s="56" t="s">
        <v>2522</v>
      </c>
      <c r="B1164" s="56" t="s">
        <v>2265</v>
      </c>
      <c r="C1164" s="56" t="s">
        <v>2556</v>
      </c>
      <c r="D1164" s="56" t="str">
        <f>Tabla15[[#This Row],[cedula]]&amp;Tabla15[[#This Row],[prog]]&amp;LEFT(Tabla15[[#This Row],[TIPO]],3)</f>
        <v>2250088956713FIJ</v>
      </c>
      <c r="E1164" s="56" t="str">
        <f>_xlfn.XLOOKUP(Tabla15[[#This Row],[cedula]],Tabla8[Numero Documento],Tabla8[Empleado])</f>
        <v>REMILKA DE PEÑA DE LOS SANTOS</v>
      </c>
      <c r="F1164" s="56" t="str">
        <f>_xlfn.XLOOKUP(Tabla15[[#This Row],[cedula]],Tabla8[Numero Documento],Tabla8[Cargo])</f>
        <v>ASISTENTE</v>
      </c>
      <c r="G1164" s="56" t="str">
        <f>_xlfn.XLOOKUP(Tabla15[[#This Row],[cedula]],Tabla8[Numero Documento],Tabla8[Lugar de Funciones])</f>
        <v>CENTRO NACIONAL DE ARTESANIA</v>
      </c>
      <c r="H1164" s="107" t="s">
        <v>11</v>
      </c>
      <c r="I1164" s="78">
        <f>_xlfn.XLOOKUP(Tabla15[[#This Row],[cedula]],TCARRERA[CEDULA],TCARRERA[CATEGORIA DEL SERVIDOR],0)</f>
        <v>0</v>
      </c>
      <c r="J11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6" t="str">
        <f>IF(ISTEXT(Tabla15[[#This Row],[CARRERA]]),Tabla15[[#This Row],[CARRERA]],Tabla15[[#This Row],[STATUS_01]])</f>
        <v>FIJO</v>
      </c>
      <c r="L1164" s="72">
        <v>40000</v>
      </c>
      <c r="M1164" s="76">
        <v>442.65</v>
      </c>
      <c r="N1164" s="72">
        <v>1216</v>
      </c>
      <c r="O1164" s="72">
        <v>1148</v>
      </c>
      <c r="P1164" s="33">
        <f>Tabla15[[#This Row],[sbruto]]-Tabla15[[#This Row],[ISR]]-Tabla15[[#This Row],[SFS]]-Tabla15[[#This Row],[AFP]]-Tabla15[[#This Row],[sneto]]</f>
        <v>9423.5</v>
      </c>
      <c r="Q1164" s="33">
        <v>27769.85</v>
      </c>
      <c r="R1164" s="56" t="str">
        <f>_xlfn.XLOOKUP(Tabla15[[#This Row],[cedula]],Tabla8[Numero Documento],Tabla8[Gen])</f>
        <v>F</v>
      </c>
      <c r="S1164" s="56" t="str">
        <f>_xlfn.XLOOKUP(Tabla15[[#This Row],[cedula]],Tabla8[Numero Documento],Tabla8[Lugar Funciones Codigo])</f>
        <v>01.83.05.00.03</v>
      </c>
      <c r="T1164">
        <v>705</v>
      </c>
    </row>
    <row r="1165" spans="1:20" hidden="1">
      <c r="A1165" s="56" t="s">
        <v>2522</v>
      </c>
      <c r="B1165" s="56" t="s">
        <v>2268</v>
      </c>
      <c r="C1165" s="56" t="s">
        <v>2556</v>
      </c>
      <c r="D1165" s="56" t="str">
        <f>Tabla15[[#This Row],[cedula]]&amp;Tabla15[[#This Row],[prog]]&amp;LEFT(Tabla15[[#This Row],[TIPO]],3)</f>
        <v>0270000657613FIJ</v>
      </c>
      <c r="E1165" s="56" t="str">
        <f>_xlfn.XLOOKUP(Tabla15[[#This Row],[cedula]],Tabla8[Numero Documento],Tabla8[Empleado])</f>
        <v>VIDAL DE LA CRUZ CASTRO</v>
      </c>
      <c r="F1165" s="56" t="str">
        <f>_xlfn.XLOOKUP(Tabla15[[#This Row],[cedula]],Tabla8[Numero Documento],Tabla8[Cargo])</f>
        <v>SUB DIRECTOR OPERATIVO</v>
      </c>
      <c r="G1165" s="56" t="str">
        <f>_xlfn.XLOOKUP(Tabla15[[#This Row],[cedula]],Tabla8[Numero Documento],Tabla8[Lugar de Funciones])</f>
        <v>CENTRO NACIONAL DE ARTESANIA</v>
      </c>
      <c r="H1165" s="107" t="s">
        <v>11</v>
      </c>
      <c r="I1165" s="78">
        <f>_xlfn.XLOOKUP(Tabla15[[#This Row],[cedula]],TCARRERA[CEDULA],TCARRERA[CATEGORIA DEL SERVIDOR],0)</f>
        <v>0</v>
      </c>
      <c r="J11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6" t="str">
        <f>IF(ISTEXT(Tabla15[[#This Row],[CARRERA]]),Tabla15[[#This Row],[CARRERA]],Tabla15[[#This Row],[STATUS_01]])</f>
        <v>FIJO</v>
      </c>
      <c r="L1165" s="72">
        <v>40000</v>
      </c>
      <c r="M1165" s="75">
        <v>442.65</v>
      </c>
      <c r="N1165" s="72">
        <v>1216</v>
      </c>
      <c r="O1165" s="72">
        <v>1148</v>
      </c>
      <c r="P1165" s="33">
        <f>Tabla15[[#This Row],[sbruto]]-Tabla15[[#This Row],[ISR]]-Tabla15[[#This Row],[SFS]]-Tabla15[[#This Row],[AFP]]-Tabla15[[#This Row],[sneto]]</f>
        <v>9651.73</v>
      </c>
      <c r="Q1165" s="33">
        <v>27541.62</v>
      </c>
      <c r="R1165" s="56" t="str">
        <f>_xlfn.XLOOKUP(Tabla15[[#This Row],[cedula]],Tabla8[Numero Documento],Tabla8[Gen])</f>
        <v>F</v>
      </c>
      <c r="S1165" s="56" t="str">
        <f>_xlfn.XLOOKUP(Tabla15[[#This Row],[cedula]],Tabla8[Numero Documento],Tabla8[Lugar Funciones Codigo])</f>
        <v>01.83.05.00.03</v>
      </c>
      <c r="T1165">
        <v>738</v>
      </c>
    </row>
    <row r="1166" spans="1:20" hidden="1">
      <c r="A1166" s="56" t="s">
        <v>2521</v>
      </c>
      <c r="B1166" s="56" t="s">
        <v>2343</v>
      </c>
      <c r="C1166" s="56" t="s">
        <v>2552</v>
      </c>
      <c r="D1166" s="56" t="str">
        <f>Tabla15[[#This Row],[cedula]]&amp;Tabla15[[#This Row],[prog]]&amp;LEFT(Tabla15[[#This Row],[TIPO]],3)</f>
        <v>0010870384401TEM</v>
      </c>
      <c r="E1166" s="56" t="str">
        <f>_xlfn.XLOOKUP(Tabla15[[#This Row],[cedula]],Tabla8[Numero Documento],Tabla8[Empleado])</f>
        <v>MAXIMO ARTURO CLASSE</v>
      </c>
      <c r="F1166" s="56" t="str">
        <f>_xlfn.XLOOKUP(Tabla15[[#This Row],[cedula]],Tabla8[Numero Documento],Tabla8[Cargo])</f>
        <v>EBANISTA RESTAURADOR</v>
      </c>
      <c r="G1166" s="56" t="str">
        <f>_xlfn.XLOOKUP(Tabla15[[#This Row],[cedula]],Tabla8[Numero Documento],Tabla8[Lugar de Funciones])</f>
        <v>CENTRO NACIONAL DE ARTESANIA</v>
      </c>
      <c r="H1166" s="107" t="s">
        <v>2743</v>
      </c>
      <c r="I1166" s="78">
        <f>_xlfn.XLOOKUP(Tabla15[[#This Row],[cedula]],TCARRERA[CEDULA],TCARRERA[CATEGORIA DEL SERVIDOR],0)</f>
        <v>0</v>
      </c>
      <c r="J11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6" t="str">
        <f>IF(ISTEXT(Tabla15[[#This Row],[CARRERA]]),Tabla15[[#This Row],[CARRERA]],Tabla15[[#This Row],[STATUS_01]])</f>
        <v>TEMPORALES</v>
      </c>
      <c r="L1166" s="72">
        <v>36000</v>
      </c>
      <c r="M1166" s="75">
        <v>0</v>
      </c>
      <c r="N1166" s="72">
        <v>1094.4000000000001</v>
      </c>
      <c r="O1166" s="72">
        <v>1033.2</v>
      </c>
      <c r="P1166" s="33">
        <f>Tabla15[[#This Row],[sbruto]]-Tabla15[[#This Row],[ISR]]-Tabla15[[#This Row],[SFS]]-Tabla15[[#This Row],[AFP]]-Tabla15[[#This Row],[sneto]]</f>
        <v>6894.630000000001</v>
      </c>
      <c r="Q1166" s="33">
        <v>26977.77</v>
      </c>
      <c r="R1166" s="56" t="str">
        <f>_xlfn.XLOOKUP(Tabla15[[#This Row],[cedula]],Tabla8[Numero Documento],Tabla8[Gen])</f>
        <v>M</v>
      </c>
      <c r="S1166" s="56" t="str">
        <f>_xlfn.XLOOKUP(Tabla15[[#This Row],[cedula]],Tabla8[Numero Documento],Tabla8[Lugar Funciones Codigo])</f>
        <v>01.83.05.00.03</v>
      </c>
      <c r="T1166">
        <v>943</v>
      </c>
    </row>
    <row r="1167" spans="1:20" hidden="1">
      <c r="A1167" s="56" t="s">
        <v>2522</v>
      </c>
      <c r="B1167" s="56" t="s">
        <v>2262</v>
      </c>
      <c r="C1167" s="56" t="s">
        <v>2556</v>
      </c>
      <c r="D1167" s="56" t="str">
        <f>Tabla15[[#This Row],[cedula]]&amp;Tabla15[[#This Row],[prog]]&amp;LEFT(Tabla15[[#This Row],[TIPO]],3)</f>
        <v>0010203969013FIJ</v>
      </c>
      <c r="E1167" s="56" t="str">
        <f>_xlfn.XLOOKUP(Tabla15[[#This Row],[cedula]],Tabla8[Numero Documento],Tabla8[Empleado])</f>
        <v>FEDERICO JOSE HENRIQUEZ CAOLO</v>
      </c>
      <c r="F1167" s="56" t="str">
        <f>_xlfn.XLOOKUP(Tabla15[[#This Row],[cedula]],Tabla8[Numero Documento],Tabla8[Cargo])</f>
        <v>DIR. ESC. DE ARFARERIA</v>
      </c>
      <c r="G1167" s="56" t="str">
        <f>_xlfn.XLOOKUP(Tabla15[[#This Row],[cedula]],Tabla8[Numero Documento],Tabla8[Lugar de Funciones])</f>
        <v>CENTRO NACIONAL DE ARTESANIA</v>
      </c>
      <c r="H1167" s="107" t="s">
        <v>11</v>
      </c>
      <c r="I1167" s="78">
        <f>_xlfn.XLOOKUP(Tabla15[[#This Row],[cedula]],TCARRERA[CEDULA],TCARRERA[CATEGORIA DEL SERVIDOR],0)</f>
        <v>0</v>
      </c>
      <c r="J11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6" t="str">
        <f>IF(ISTEXT(Tabla15[[#This Row],[CARRERA]]),Tabla15[[#This Row],[CARRERA]],Tabla15[[#This Row],[STATUS_01]])</f>
        <v>FIJO</v>
      </c>
      <c r="L1167" s="72">
        <v>35000</v>
      </c>
      <c r="M1167" s="72">
        <v>0</v>
      </c>
      <c r="N1167" s="72">
        <v>1064</v>
      </c>
      <c r="O1167" s="72">
        <v>1004.5</v>
      </c>
      <c r="P1167" s="33">
        <f>Tabla15[[#This Row],[sbruto]]-Tabla15[[#This Row],[ISR]]-Tabla15[[#This Row],[SFS]]-Tabla15[[#This Row],[AFP]]-Tabla15[[#This Row],[sneto]]</f>
        <v>425</v>
      </c>
      <c r="Q1167" s="33">
        <v>32506.5</v>
      </c>
      <c r="R1167" s="56" t="str">
        <f>_xlfn.XLOOKUP(Tabla15[[#This Row],[cedula]],Tabla8[Numero Documento],Tabla8[Gen])</f>
        <v>M</v>
      </c>
      <c r="S1167" s="56" t="str">
        <f>_xlfn.XLOOKUP(Tabla15[[#This Row],[cedula]],Tabla8[Numero Documento],Tabla8[Lugar Funciones Codigo])</f>
        <v>01.83.05.00.03</v>
      </c>
      <c r="T1167">
        <v>566</v>
      </c>
    </row>
    <row r="1168" spans="1:20" hidden="1">
      <c r="A1168" s="56" t="s">
        <v>2522</v>
      </c>
      <c r="B1168" s="56" t="s">
        <v>2260</v>
      </c>
      <c r="C1168" s="56" t="s">
        <v>2556</v>
      </c>
      <c r="D1168" s="56" t="str">
        <f>Tabla15[[#This Row],[cedula]]&amp;Tabla15[[#This Row],[prog]]&amp;LEFT(Tabla15[[#This Row],[TIPO]],3)</f>
        <v>0010435989813FIJ</v>
      </c>
      <c r="E1168" s="56" t="str">
        <f>_xlfn.XLOOKUP(Tabla15[[#This Row],[cedula]],Tabla8[Numero Documento],Tabla8[Empleado])</f>
        <v>ALBERTO BOLIVAR ARIAS RODRIGUEZ</v>
      </c>
      <c r="F1168" s="56" t="str">
        <f>_xlfn.XLOOKUP(Tabla15[[#This Row],[cedula]],Tabla8[Numero Documento],Tabla8[Cargo])</f>
        <v>MAESTRO ENC. TALLER ZAPATERIA</v>
      </c>
      <c r="G1168" s="56" t="str">
        <f>_xlfn.XLOOKUP(Tabla15[[#This Row],[cedula]],Tabla8[Numero Documento],Tabla8[Lugar de Funciones])</f>
        <v>CENTRO NACIONAL DE ARTESANIA</v>
      </c>
      <c r="H1168" s="107" t="s">
        <v>11</v>
      </c>
      <c r="I1168" s="78">
        <f>_xlfn.XLOOKUP(Tabla15[[#This Row],[cedula]],TCARRERA[CEDULA],TCARRERA[CATEGORIA DEL SERVIDOR],0)</f>
        <v>0</v>
      </c>
      <c r="J11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6" t="str">
        <f>IF(ISTEXT(Tabla15[[#This Row],[CARRERA]]),Tabla15[[#This Row],[CARRERA]],Tabla15[[#This Row],[STATUS_01]])</f>
        <v>FIJO</v>
      </c>
      <c r="L1168" s="72">
        <v>30000</v>
      </c>
      <c r="M1168" s="76">
        <v>0</v>
      </c>
      <c r="N1168" s="72">
        <v>912</v>
      </c>
      <c r="O1168" s="72">
        <v>861</v>
      </c>
      <c r="P1168" s="33">
        <f>Tabla15[[#This Row],[sbruto]]-Tabla15[[#This Row],[ISR]]-Tabla15[[#This Row],[SFS]]-Tabla15[[#This Row],[AFP]]-Tabla15[[#This Row],[sneto]]</f>
        <v>2741.7700000000004</v>
      </c>
      <c r="Q1168" s="33">
        <v>25485.23</v>
      </c>
      <c r="R1168" s="56" t="str">
        <f>_xlfn.XLOOKUP(Tabla15[[#This Row],[cedula]],Tabla8[Numero Documento],Tabla8[Gen])</f>
        <v>M</v>
      </c>
      <c r="S1168" s="56" t="str">
        <f>_xlfn.XLOOKUP(Tabla15[[#This Row],[cedula]],Tabla8[Numero Documento],Tabla8[Lugar Funciones Codigo])</f>
        <v>01.83.05.00.03</v>
      </c>
      <c r="T1168">
        <v>489</v>
      </c>
    </row>
    <row r="1169" spans="1:20" hidden="1">
      <c r="A1169" s="56" t="s">
        <v>2522</v>
      </c>
      <c r="B1169" s="56" t="s">
        <v>1357</v>
      </c>
      <c r="C1169" s="56" t="s">
        <v>2556</v>
      </c>
      <c r="D1169" s="56" t="str">
        <f>Tabla15[[#This Row],[cedula]]&amp;Tabla15[[#This Row],[prog]]&amp;LEFT(Tabla15[[#This Row],[TIPO]],3)</f>
        <v>0011061893113FIJ</v>
      </c>
      <c r="E1169" s="56" t="str">
        <f>_xlfn.XLOOKUP(Tabla15[[#This Row],[cedula]],Tabla8[Numero Documento],Tabla8[Empleado])</f>
        <v>ANGEL YONIS GARCIA CASTILLO</v>
      </c>
      <c r="F1169" s="56" t="str">
        <f>_xlfn.XLOOKUP(Tabla15[[#This Row],[cedula]],Tabla8[Numero Documento],Tabla8[Cargo])</f>
        <v>MAESTRO DE ARTESANIA</v>
      </c>
      <c r="G1169" s="56" t="str">
        <f>_xlfn.XLOOKUP(Tabla15[[#This Row],[cedula]],Tabla8[Numero Documento],Tabla8[Lugar de Funciones])</f>
        <v>CENTRO NACIONAL DE ARTESANIA</v>
      </c>
      <c r="H1169" s="107" t="s">
        <v>11</v>
      </c>
      <c r="I1169" s="78" t="str">
        <f>_xlfn.XLOOKUP(Tabla15[[#This Row],[cedula]],TCARRERA[CEDULA],TCARRERA[CATEGORIA DEL SERVIDOR],0)</f>
        <v>CARRERA ADMINISTRATIVA</v>
      </c>
      <c r="J11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9" s="56" t="str">
        <f>IF(ISTEXT(Tabla15[[#This Row],[CARRERA]]),Tabla15[[#This Row],[CARRERA]],Tabla15[[#This Row],[STATUS_01]])</f>
        <v>CARRERA ADMINISTRATIVA</v>
      </c>
      <c r="L1169" s="72">
        <v>30000</v>
      </c>
      <c r="M1169" s="75">
        <v>0</v>
      </c>
      <c r="N1169" s="72">
        <v>912</v>
      </c>
      <c r="O1169" s="72">
        <v>861</v>
      </c>
      <c r="P1169" s="33">
        <f>Tabla15[[#This Row],[sbruto]]-Tabla15[[#This Row],[ISR]]-Tabla15[[#This Row],[SFS]]-Tabla15[[#This Row],[AFP]]-Tabla15[[#This Row],[sneto]]</f>
        <v>9915.75</v>
      </c>
      <c r="Q1169" s="33">
        <v>18311.25</v>
      </c>
      <c r="R1169" s="56" t="str">
        <f>_xlfn.XLOOKUP(Tabla15[[#This Row],[cedula]],Tabla8[Numero Documento],Tabla8[Gen])</f>
        <v>M</v>
      </c>
      <c r="S1169" s="56" t="str">
        <f>_xlfn.XLOOKUP(Tabla15[[#This Row],[cedula]],Tabla8[Numero Documento],Tabla8[Lugar Funciones Codigo])</f>
        <v>01.83.05.00.03</v>
      </c>
      <c r="T1169">
        <v>503</v>
      </c>
    </row>
    <row r="1170" spans="1:20" hidden="1">
      <c r="A1170" s="56" t="s">
        <v>2522</v>
      </c>
      <c r="B1170" s="56" t="s">
        <v>1358</v>
      </c>
      <c r="C1170" s="56" t="s">
        <v>2556</v>
      </c>
      <c r="D1170" s="56" t="str">
        <f>Tabla15[[#This Row],[cedula]]&amp;Tabla15[[#This Row],[prog]]&amp;LEFT(Tabla15[[#This Row],[TIPO]],3)</f>
        <v>0011137584613FIJ</v>
      </c>
      <c r="E1170" s="56" t="str">
        <f>_xlfn.XLOOKUP(Tabla15[[#This Row],[cedula]],Tabla8[Numero Documento],Tabla8[Empleado])</f>
        <v>CESARIN DE LA CRUZ DE LA CRUZ</v>
      </c>
      <c r="F1170" s="56" t="str">
        <f>_xlfn.XLOOKUP(Tabla15[[#This Row],[cedula]],Tabla8[Numero Documento],Tabla8[Cargo])</f>
        <v>MAESTRO AUX. DE ARTESANIA</v>
      </c>
      <c r="G1170" s="56" t="str">
        <f>_xlfn.XLOOKUP(Tabla15[[#This Row],[cedula]],Tabla8[Numero Documento],Tabla8[Lugar de Funciones])</f>
        <v>CENTRO NACIONAL DE ARTESANIA</v>
      </c>
      <c r="H1170" s="107" t="s">
        <v>11</v>
      </c>
      <c r="I1170" s="78" t="str">
        <f>_xlfn.XLOOKUP(Tabla15[[#This Row],[cedula]],TCARRERA[CEDULA],TCARRERA[CATEGORIA DEL SERVIDOR],0)</f>
        <v>CARRERA ADMINISTRATIVA</v>
      </c>
      <c r="J11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6" t="str">
        <f>IF(ISTEXT(Tabla15[[#This Row],[CARRERA]]),Tabla15[[#This Row],[CARRERA]],Tabla15[[#This Row],[STATUS_01]])</f>
        <v>CARRERA ADMINISTRATIVA</v>
      </c>
      <c r="L1170" s="72">
        <v>30000</v>
      </c>
      <c r="M1170" s="75">
        <v>0</v>
      </c>
      <c r="N1170" s="75">
        <v>912</v>
      </c>
      <c r="O1170" s="75">
        <v>861</v>
      </c>
      <c r="P1170" s="33">
        <f>Tabla15[[#This Row],[sbruto]]-Tabla15[[#This Row],[ISR]]-Tabla15[[#This Row],[SFS]]-Tabla15[[#This Row],[AFP]]-Tabla15[[#This Row],[sneto]]</f>
        <v>5198.4500000000007</v>
      </c>
      <c r="Q1170" s="33">
        <v>23028.55</v>
      </c>
      <c r="R1170" s="56" t="str">
        <f>_xlfn.XLOOKUP(Tabla15[[#This Row],[cedula]],Tabla8[Numero Documento],Tabla8[Gen])</f>
        <v>M</v>
      </c>
      <c r="S1170" s="56" t="str">
        <f>_xlfn.XLOOKUP(Tabla15[[#This Row],[cedula]],Tabla8[Numero Documento],Tabla8[Lugar Funciones Codigo])</f>
        <v>01.83.05.00.03</v>
      </c>
      <c r="T1170">
        <v>529</v>
      </c>
    </row>
    <row r="1171" spans="1:20" hidden="1">
      <c r="A1171" s="56" t="s">
        <v>2522</v>
      </c>
      <c r="B1171" s="56" t="s">
        <v>1359</v>
      </c>
      <c r="C1171" s="56" t="s">
        <v>2556</v>
      </c>
      <c r="D1171" s="56" t="str">
        <f>Tabla15[[#This Row],[cedula]]&amp;Tabla15[[#This Row],[prog]]&amp;LEFT(Tabla15[[#This Row],[TIPO]],3)</f>
        <v>0010240231013FIJ</v>
      </c>
      <c r="E1171" s="56" t="str">
        <f>_xlfn.XLOOKUP(Tabla15[[#This Row],[cedula]],Tabla8[Numero Documento],Tabla8[Empleado])</f>
        <v>DAISY DE JESUS ALVAREZ LEGER</v>
      </c>
      <c r="F1171" s="56" t="str">
        <f>_xlfn.XLOOKUP(Tabla15[[#This Row],[cedula]],Tabla8[Numero Documento],Tabla8[Cargo])</f>
        <v>ENC.ESC.CANA Y CAB.</v>
      </c>
      <c r="G1171" s="56" t="str">
        <f>_xlfn.XLOOKUP(Tabla15[[#This Row],[cedula]],Tabla8[Numero Documento],Tabla8[Lugar de Funciones])</f>
        <v>CENTRO NACIONAL DE ARTESANIA</v>
      </c>
      <c r="H1171" s="107" t="s">
        <v>11</v>
      </c>
      <c r="I1171" s="78" t="str">
        <f>_xlfn.XLOOKUP(Tabla15[[#This Row],[cedula]],TCARRERA[CEDULA],TCARRERA[CATEGORIA DEL SERVIDOR],0)</f>
        <v>CARRERA ADMINISTRATIVA</v>
      </c>
      <c r="J11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6" t="str">
        <f>IF(ISTEXT(Tabla15[[#This Row],[CARRERA]]),Tabla15[[#This Row],[CARRERA]],Tabla15[[#This Row],[STATUS_01]])</f>
        <v>CARRERA ADMINISTRATIVA</v>
      </c>
      <c r="L1171" s="72">
        <v>30000</v>
      </c>
      <c r="M1171" s="75">
        <v>0</v>
      </c>
      <c r="N1171" s="75">
        <v>912</v>
      </c>
      <c r="O1171" s="75">
        <v>861</v>
      </c>
      <c r="P1171" s="33">
        <f>Tabla15[[#This Row],[sbruto]]-Tabla15[[#This Row],[ISR]]-Tabla15[[#This Row],[SFS]]-Tabla15[[#This Row],[AFP]]-Tabla15[[#This Row],[sneto]]</f>
        <v>5892.380000000001</v>
      </c>
      <c r="Q1171" s="33">
        <v>22334.62</v>
      </c>
      <c r="R1171" s="56" t="str">
        <f>_xlfn.XLOOKUP(Tabla15[[#This Row],[cedula]],Tabla8[Numero Documento],Tabla8[Gen])</f>
        <v>F</v>
      </c>
      <c r="S1171" s="56" t="str">
        <f>_xlfn.XLOOKUP(Tabla15[[#This Row],[cedula]],Tabla8[Numero Documento],Tabla8[Lugar Funciones Codigo])</f>
        <v>01.83.05.00.03</v>
      </c>
      <c r="T1171">
        <v>533</v>
      </c>
    </row>
    <row r="1172" spans="1:20" hidden="1">
      <c r="A1172" s="56" t="s">
        <v>2522</v>
      </c>
      <c r="B1172" s="56" t="s">
        <v>1361</v>
      </c>
      <c r="C1172" s="56" t="s">
        <v>2556</v>
      </c>
      <c r="D1172" s="56" t="str">
        <f>Tabla15[[#This Row],[cedula]]&amp;Tabla15[[#This Row],[prog]]&amp;LEFT(Tabla15[[#This Row],[TIPO]],3)</f>
        <v>0010895810913FIJ</v>
      </c>
      <c r="E1172" s="56" t="str">
        <f>_xlfn.XLOOKUP(Tabla15[[#This Row],[cedula]],Tabla8[Numero Documento],Tabla8[Empleado])</f>
        <v>GLENNY MARIA ALMONTE BALDERA</v>
      </c>
      <c r="F1172" s="56" t="str">
        <f>_xlfn.XLOOKUP(Tabla15[[#This Row],[cedula]],Tabla8[Numero Documento],Tabla8[Cargo])</f>
        <v>SECRETARIA</v>
      </c>
      <c r="G1172" s="56" t="str">
        <f>_xlfn.XLOOKUP(Tabla15[[#This Row],[cedula]],Tabla8[Numero Documento],Tabla8[Lugar de Funciones])</f>
        <v>CENTRO NACIONAL DE ARTESANIA</v>
      </c>
      <c r="H1172" s="107" t="s">
        <v>11</v>
      </c>
      <c r="I1172" s="78" t="str">
        <f>_xlfn.XLOOKUP(Tabla15[[#This Row],[cedula]],TCARRERA[CEDULA],TCARRERA[CATEGORIA DEL SERVIDOR],0)</f>
        <v>CARRERA ADMINISTRATIVA</v>
      </c>
      <c r="J1172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2" s="56" t="str">
        <f>IF(ISTEXT(Tabla15[[#This Row],[CARRERA]]),Tabla15[[#This Row],[CARRERA]],Tabla15[[#This Row],[STATUS_01]])</f>
        <v>CARRERA ADMINISTRATIVA</v>
      </c>
      <c r="L1172" s="72">
        <v>30000</v>
      </c>
      <c r="M1172" s="76">
        <v>0</v>
      </c>
      <c r="N1172" s="72">
        <v>912</v>
      </c>
      <c r="O1172" s="72">
        <v>861</v>
      </c>
      <c r="P1172" s="33">
        <f>Tabla15[[#This Row],[sbruto]]-Tabla15[[#This Row],[ISR]]-Tabla15[[#This Row],[SFS]]-Tabla15[[#This Row],[AFP]]-Tabla15[[#This Row],[sneto]]</f>
        <v>3404.5800000000017</v>
      </c>
      <c r="Q1172" s="33">
        <v>24822.42</v>
      </c>
      <c r="R1172" s="56" t="str">
        <f>_xlfn.XLOOKUP(Tabla15[[#This Row],[cedula]],Tabla8[Numero Documento],Tabla8[Gen])</f>
        <v>F</v>
      </c>
      <c r="S1172" s="56" t="str">
        <f>_xlfn.XLOOKUP(Tabla15[[#This Row],[cedula]],Tabla8[Numero Documento],Tabla8[Lugar Funciones Codigo])</f>
        <v>01.83.05.00.03</v>
      </c>
      <c r="T1172">
        <v>586</v>
      </c>
    </row>
    <row r="1173" spans="1:20" hidden="1">
      <c r="A1173" s="56" t="s">
        <v>2522</v>
      </c>
      <c r="B1173" s="56" t="s">
        <v>1362</v>
      </c>
      <c r="C1173" s="56" t="s">
        <v>2556</v>
      </c>
      <c r="D1173" s="56" t="str">
        <f>Tabla15[[#This Row],[cedula]]&amp;Tabla15[[#This Row],[prog]]&amp;LEFT(Tabla15[[#This Row],[TIPO]],3)</f>
        <v>0010283004913FIJ</v>
      </c>
      <c r="E1173" s="56" t="str">
        <f>_xlfn.XLOOKUP(Tabla15[[#This Row],[cedula]],Tabla8[Numero Documento],Tabla8[Empleado])</f>
        <v>JOSE CLASTON SOLANO DE JESUS</v>
      </c>
      <c r="F1173" s="56" t="str">
        <f>_xlfn.XLOOKUP(Tabla15[[#This Row],[cedula]],Tabla8[Numero Documento],Tabla8[Cargo])</f>
        <v>MAESTRO DE ARTESANIA</v>
      </c>
      <c r="G1173" s="56" t="str">
        <f>_xlfn.XLOOKUP(Tabla15[[#This Row],[cedula]],Tabla8[Numero Documento],Tabla8[Lugar de Funciones])</f>
        <v>CENTRO NACIONAL DE ARTESANIA</v>
      </c>
      <c r="H1173" s="107" t="s">
        <v>11</v>
      </c>
      <c r="I1173" s="78" t="str">
        <f>_xlfn.XLOOKUP(Tabla15[[#This Row],[cedula]],TCARRERA[CEDULA],TCARRERA[CATEGORIA DEL SERVIDOR],0)</f>
        <v>CARRERA ADMINISTRATIVA</v>
      </c>
      <c r="J117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3" s="56" t="str">
        <f>IF(ISTEXT(Tabla15[[#This Row],[CARRERA]]),Tabla15[[#This Row],[CARRERA]],Tabla15[[#This Row],[STATUS_01]])</f>
        <v>CARRERA ADMINISTRATIVA</v>
      </c>
      <c r="L1173" s="72">
        <v>30000</v>
      </c>
      <c r="M1173" s="75">
        <v>0</v>
      </c>
      <c r="N1173" s="72">
        <v>912</v>
      </c>
      <c r="O1173" s="72">
        <v>861</v>
      </c>
      <c r="P1173" s="33">
        <f>Tabla15[[#This Row],[sbruto]]-Tabla15[[#This Row],[ISR]]-Tabla15[[#This Row],[SFS]]-Tabla15[[#This Row],[AFP]]-Tabla15[[#This Row],[sneto]]</f>
        <v>75</v>
      </c>
      <c r="Q1173" s="33">
        <v>28152</v>
      </c>
      <c r="R1173" s="56" t="str">
        <f>_xlfn.XLOOKUP(Tabla15[[#This Row],[cedula]],Tabla8[Numero Documento],Tabla8[Gen])</f>
        <v>M</v>
      </c>
      <c r="S1173" s="56" t="str">
        <f>_xlfn.XLOOKUP(Tabla15[[#This Row],[cedula]],Tabla8[Numero Documento],Tabla8[Lugar Funciones Codigo])</f>
        <v>01.83.05.00.03</v>
      </c>
      <c r="T1173">
        <v>612</v>
      </c>
    </row>
    <row r="1174" spans="1:20" hidden="1">
      <c r="A1174" s="56" t="s">
        <v>2521</v>
      </c>
      <c r="B1174" s="56" t="s">
        <v>2702</v>
      </c>
      <c r="C1174" s="56" t="s">
        <v>2552</v>
      </c>
      <c r="D1174" s="56" t="str">
        <f>Tabla15[[#This Row],[cedula]]&amp;Tabla15[[#This Row],[prog]]&amp;LEFT(Tabla15[[#This Row],[TIPO]],3)</f>
        <v>4022109632001TEM</v>
      </c>
      <c r="E1174" s="56" t="str">
        <f>_xlfn.XLOOKUP(Tabla15[[#This Row],[cedula]],Tabla8[Numero Documento],Tabla8[Empleado])</f>
        <v>JULIAN RODRIGUEZ ROSARIO</v>
      </c>
      <c r="F1174" s="56" t="str">
        <f>_xlfn.XLOOKUP(Tabla15[[#This Row],[cedula]],Tabla8[Numero Documento],Tabla8[Cargo])</f>
        <v>MAESTRO DE ARTESANIA</v>
      </c>
      <c r="G1174" s="56" t="str">
        <f>_xlfn.XLOOKUP(Tabla15[[#This Row],[cedula]],Tabla8[Numero Documento],Tabla8[Lugar de Funciones])</f>
        <v>CENTRO NACIONAL DE ARTESANIA</v>
      </c>
      <c r="H1174" s="107" t="s">
        <v>2743</v>
      </c>
      <c r="I1174" s="78">
        <f>_xlfn.XLOOKUP(Tabla15[[#This Row],[cedula]],TCARRERA[CEDULA],TCARRERA[CATEGORIA DEL SERVIDOR],0)</f>
        <v>0</v>
      </c>
      <c r="J11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4" s="56" t="str">
        <f>IF(ISTEXT(Tabla15[[#This Row],[CARRERA]]),Tabla15[[#This Row],[CARRERA]],Tabla15[[#This Row],[STATUS_01]])</f>
        <v>ESTATUTO SIMPLIFICADO</v>
      </c>
      <c r="L1174" s="72">
        <v>30000</v>
      </c>
      <c r="M1174" s="75">
        <v>0</v>
      </c>
      <c r="N1174" s="72">
        <v>912</v>
      </c>
      <c r="O1174" s="72">
        <v>861</v>
      </c>
      <c r="P1174" s="33">
        <f>Tabla15[[#This Row],[sbruto]]-Tabla15[[#This Row],[ISR]]-Tabla15[[#This Row],[SFS]]-Tabla15[[#This Row],[AFP]]-Tabla15[[#This Row],[sneto]]</f>
        <v>25</v>
      </c>
      <c r="Q1174" s="33">
        <v>28202</v>
      </c>
      <c r="R1174" s="56" t="str">
        <f>_xlfn.XLOOKUP(Tabla15[[#This Row],[cedula]],Tabla8[Numero Documento],Tabla8[Gen])</f>
        <v>M</v>
      </c>
      <c r="S1174" s="56" t="str">
        <f>_xlfn.XLOOKUP(Tabla15[[#This Row],[cedula]],Tabla8[Numero Documento],Tabla8[Lugar Funciones Codigo])</f>
        <v>01.83.05.00.03</v>
      </c>
      <c r="T1174">
        <v>905</v>
      </c>
    </row>
    <row r="1175" spans="1:20" hidden="1">
      <c r="A1175" s="56" t="s">
        <v>2521</v>
      </c>
      <c r="B1175" s="56" t="s">
        <v>2337</v>
      </c>
      <c r="C1175" s="56" t="s">
        <v>2552</v>
      </c>
      <c r="D1175" s="56" t="str">
        <f>Tabla15[[#This Row],[cedula]]&amp;Tabla15[[#This Row],[prog]]&amp;LEFT(Tabla15[[#This Row],[TIPO]],3)</f>
        <v>0010671209401TEM</v>
      </c>
      <c r="E1175" s="56" t="str">
        <f>_xlfn.XLOOKUP(Tabla15[[#This Row],[cedula]],Tabla8[Numero Documento],Tabla8[Empleado])</f>
        <v>MARCOS ANTONIO WALTER AGUERO</v>
      </c>
      <c r="F1175" s="56" t="str">
        <f>_xlfn.XLOOKUP(Tabla15[[#This Row],[cedula]],Tabla8[Numero Documento],Tabla8[Cargo])</f>
        <v>MAESTRO DE ARTESANIA</v>
      </c>
      <c r="G1175" s="56" t="str">
        <f>_xlfn.XLOOKUP(Tabla15[[#This Row],[cedula]],Tabla8[Numero Documento],Tabla8[Lugar de Funciones])</f>
        <v>CENTRO NACIONAL DE ARTESANIA</v>
      </c>
      <c r="H1175" s="107" t="s">
        <v>2743</v>
      </c>
      <c r="I1175" s="78">
        <f>_xlfn.XLOOKUP(Tabla15[[#This Row],[cedula]],TCARRERA[CEDULA],TCARRERA[CATEGORIA DEL SERVIDOR],0)</f>
        <v>0</v>
      </c>
      <c r="J11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5" s="56" t="str">
        <f>IF(ISTEXT(Tabla15[[#This Row],[CARRERA]]),Tabla15[[#This Row],[CARRERA]],Tabla15[[#This Row],[STATUS_01]])</f>
        <v>ESTATUTO SIMPLIFICADO</v>
      </c>
      <c r="L1175" s="72">
        <v>30000</v>
      </c>
      <c r="M1175" s="74">
        <v>0</v>
      </c>
      <c r="N1175" s="72">
        <v>912</v>
      </c>
      <c r="O1175" s="72">
        <v>861</v>
      </c>
      <c r="P1175" s="33">
        <f>Tabla15[[#This Row],[sbruto]]-Tabla15[[#This Row],[ISR]]-Tabla15[[#This Row],[SFS]]-Tabla15[[#This Row],[AFP]]-Tabla15[[#This Row],[sneto]]</f>
        <v>25</v>
      </c>
      <c r="Q1175" s="33">
        <v>28202</v>
      </c>
      <c r="R1175" s="56" t="str">
        <f>_xlfn.XLOOKUP(Tabla15[[#This Row],[cedula]],Tabla8[Numero Documento],Tabla8[Gen])</f>
        <v>M</v>
      </c>
      <c r="S1175" s="56" t="str">
        <f>_xlfn.XLOOKUP(Tabla15[[#This Row],[cedula]],Tabla8[Numero Documento],Tabla8[Lugar Funciones Codigo])</f>
        <v>01.83.05.00.03</v>
      </c>
      <c r="T1175">
        <v>929</v>
      </c>
    </row>
    <row r="1176" spans="1:20" hidden="1">
      <c r="A1176" s="56" t="s">
        <v>2522</v>
      </c>
      <c r="B1176" s="56" t="s">
        <v>2264</v>
      </c>
      <c r="C1176" s="56" t="s">
        <v>2556</v>
      </c>
      <c r="D1176" s="56" t="str">
        <f>Tabla15[[#This Row],[cedula]]&amp;Tabla15[[#This Row],[prog]]&amp;LEFT(Tabla15[[#This Row],[TIPO]],3)</f>
        <v>0010006162113FIJ</v>
      </c>
      <c r="E1176" s="56" t="str">
        <f>_xlfn.XLOOKUP(Tabla15[[#This Row],[cedula]],Tabla8[Numero Documento],Tabla8[Empleado])</f>
        <v>PATRICIO ANTONIO ESPINAL GARCIA</v>
      </c>
      <c r="F1176" s="56" t="str">
        <f>_xlfn.XLOOKUP(Tabla15[[#This Row],[cedula]],Tabla8[Numero Documento],Tabla8[Cargo])</f>
        <v>PROFESOR (A)</v>
      </c>
      <c r="G1176" s="56" t="str">
        <f>_xlfn.XLOOKUP(Tabla15[[#This Row],[cedula]],Tabla8[Numero Documento],Tabla8[Lugar de Funciones])</f>
        <v>CENTRO NACIONAL DE ARTESANIA</v>
      </c>
      <c r="H1176" s="107" t="s">
        <v>11</v>
      </c>
      <c r="I1176" s="78">
        <f>_xlfn.XLOOKUP(Tabla15[[#This Row],[cedula]],TCARRERA[CEDULA],TCARRERA[CATEGORIA DEL SERVIDOR],0)</f>
        <v>0</v>
      </c>
      <c r="J11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6" t="str">
        <f>IF(ISTEXT(Tabla15[[#This Row],[CARRERA]]),Tabla15[[#This Row],[CARRERA]],Tabla15[[#This Row],[STATUS_01]])</f>
        <v>FIJO</v>
      </c>
      <c r="L1176" s="72">
        <v>30000</v>
      </c>
      <c r="M1176" s="75">
        <v>0</v>
      </c>
      <c r="N1176" s="72">
        <v>912</v>
      </c>
      <c r="O1176" s="72">
        <v>861</v>
      </c>
      <c r="P1176" s="33">
        <f>Tabla15[[#This Row],[sbruto]]-Tabla15[[#This Row],[ISR]]-Tabla15[[#This Row],[SFS]]-Tabla15[[#This Row],[AFP]]-Tabla15[[#This Row],[sneto]]</f>
        <v>25</v>
      </c>
      <c r="Q1176" s="33">
        <v>28202</v>
      </c>
      <c r="R1176" s="56" t="str">
        <f>_xlfn.XLOOKUP(Tabla15[[#This Row],[cedula]],Tabla8[Numero Documento],Tabla8[Gen])</f>
        <v>M</v>
      </c>
      <c r="S1176" s="56" t="str">
        <f>_xlfn.XLOOKUP(Tabla15[[#This Row],[cedula]],Tabla8[Numero Documento],Tabla8[Lugar Funciones Codigo])</f>
        <v>01.83.05.00.03</v>
      </c>
      <c r="T1176">
        <v>692</v>
      </c>
    </row>
    <row r="1177" spans="1:20" hidden="1">
      <c r="A1177" s="56" t="s">
        <v>2522</v>
      </c>
      <c r="B1177" s="56" t="s">
        <v>1366</v>
      </c>
      <c r="C1177" s="56" t="s">
        <v>2556</v>
      </c>
      <c r="D1177" s="56" t="str">
        <f>Tabla15[[#This Row],[cedula]]&amp;Tabla15[[#This Row],[prog]]&amp;LEFT(Tabla15[[#This Row],[TIPO]],3)</f>
        <v>0010191984313FIJ</v>
      </c>
      <c r="E1177" s="56" t="str">
        <f>_xlfn.XLOOKUP(Tabla15[[#This Row],[cedula]],Tabla8[Numero Documento],Tabla8[Empleado])</f>
        <v>REYNA ISABEL SOSA CRUCETA</v>
      </c>
      <c r="F1177" s="56" t="str">
        <f>_xlfn.XLOOKUP(Tabla15[[#This Row],[cedula]],Tabla8[Numero Documento],Tabla8[Cargo])</f>
        <v>PROFESOR (A)</v>
      </c>
      <c r="G1177" s="56" t="str">
        <f>_xlfn.XLOOKUP(Tabla15[[#This Row],[cedula]],Tabla8[Numero Documento],Tabla8[Lugar de Funciones])</f>
        <v>CENTRO NACIONAL DE ARTESANIA</v>
      </c>
      <c r="H1177" s="107" t="s">
        <v>11</v>
      </c>
      <c r="I1177" s="78" t="str">
        <f>_xlfn.XLOOKUP(Tabla15[[#This Row],[cedula]],TCARRERA[CEDULA],TCARRERA[CATEGORIA DEL SERVIDOR],0)</f>
        <v>CARRERA ADMINISTRATIVA</v>
      </c>
      <c r="J11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7" s="56" t="str">
        <f>IF(ISTEXT(Tabla15[[#This Row],[CARRERA]]),Tabla15[[#This Row],[CARRERA]],Tabla15[[#This Row],[STATUS_01]])</f>
        <v>CARRERA ADMINISTRATIVA</v>
      </c>
      <c r="L1177" s="72">
        <v>30000</v>
      </c>
      <c r="M1177" s="75">
        <v>0</v>
      </c>
      <c r="N1177" s="72">
        <v>912</v>
      </c>
      <c r="O1177" s="72">
        <v>861</v>
      </c>
      <c r="P1177" s="33">
        <f>Tabla15[[#This Row],[sbruto]]-Tabla15[[#This Row],[ISR]]-Tabla15[[#This Row],[SFS]]-Tabla15[[#This Row],[AFP]]-Tabla15[[#This Row],[sneto]]</f>
        <v>6702.02</v>
      </c>
      <c r="Q1177" s="33">
        <v>21524.98</v>
      </c>
      <c r="R1177" s="56" t="str">
        <f>_xlfn.XLOOKUP(Tabla15[[#This Row],[cedula]],Tabla8[Numero Documento],Tabla8[Gen])</f>
        <v>F</v>
      </c>
      <c r="S1177" s="56" t="str">
        <f>_xlfn.XLOOKUP(Tabla15[[#This Row],[cedula]],Tabla8[Numero Documento],Tabla8[Lugar Funciones Codigo])</f>
        <v>01.83.05.00.03</v>
      </c>
      <c r="T1177">
        <v>706</v>
      </c>
    </row>
    <row r="1178" spans="1:20" hidden="1">
      <c r="A1178" s="56" t="s">
        <v>2522</v>
      </c>
      <c r="B1178" s="56" t="s">
        <v>1364</v>
      </c>
      <c r="C1178" s="56" t="s">
        <v>2556</v>
      </c>
      <c r="D1178" s="56" t="str">
        <f>Tabla15[[#This Row],[cedula]]&amp;Tabla15[[#This Row],[prog]]&amp;LEFT(Tabla15[[#This Row],[TIPO]],3)</f>
        <v>0010540738113FIJ</v>
      </c>
      <c r="E1178" s="56" t="str">
        <f>_xlfn.XLOOKUP(Tabla15[[#This Row],[cedula]],Tabla8[Numero Documento],Tabla8[Empleado])</f>
        <v>MINERVA REYNOSO MEJIA</v>
      </c>
      <c r="F1178" s="56" t="str">
        <f>_xlfn.XLOOKUP(Tabla15[[#This Row],[cedula]],Tabla8[Numero Documento],Tabla8[Cargo])</f>
        <v>AYUDANTE MAESTRA C. Y C.</v>
      </c>
      <c r="G1178" s="56" t="str">
        <f>_xlfn.XLOOKUP(Tabla15[[#This Row],[cedula]],Tabla8[Numero Documento],Tabla8[Lugar de Funciones])</f>
        <v>CENTRO NACIONAL DE ARTESANIA</v>
      </c>
      <c r="H1178" s="107" t="s">
        <v>11</v>
      </c>
      <c r="I1178" s="78" t="str">
        <f>_xlfn.XLOOKUP(Tabla15[[#This Row],[cedula]],TCARRERA[CEDULA],TCARRERA[CATEGORIA DEL SERVIDOR],0)</f>
        <v>CARRERA ADMINISTRATIVA</v>
      </c>
      <c r="J11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8" s="56" t="str">
        <f>IF(ISTEXT(Tabla15[[#This Row],[CARRERA]]),Tabla15[[#This Row],[CARRERA]],Tabla15[[#This Row],[STATUS_01]])</f>
        <v>CARRERA ADMINISTRATIVA</v>
      </c>
      <c r="L1178" s="72">
        <v>25000</v>
      </c>
      <c r="M1178" s="75">
        <v>0</v>
      </c>
      <c r="N1178" s="72">
        <v>760</v>
      </c>
      <c r="O1178" s="72">
        <v>717.5</v>
      </c>
      <c r="P1178" s="33">
        <f>Tabla15[[#This Row],[sbruto]]-Tabla15[[#This Row],[ISR]]-Tabla15[[#This Row],[SFS]]-Tabla15[[#This Row],[AFP]]-Tabla15[[#This Row],[sneto]]</f>
        <v>5032.619999999999</v>
      </c>
      <c r="Q1178" s="33">
        <v>18489.88</v>
      </c>
      <c r="R1178" s="56" t="str">
        <f>_xlfn.XLOOKUP(Tabla15[[#This Row],[cedula]],Tabla8[Numero Documento],Tabla8[Gen])</f>
        <v>F</v>
      </c>
      <c r="S1178" s="56" t="str">
        <f>_xlfn.XLOOKUP(Tabla15[[#This Row],[cedula]],Tabla8[Numero Documento],Tabla8[Lugar Funciones Codigo])</f>
        <v>01.83.05.00.03</v>
      </c>
      <c r="T1178">
        <v>680</v>
      </c>
    </row>
    <row r="1179" spans="1:20" hidden="1">
      <c r="A1179" s="56" t="s">
        <v>2522</v>
      </c>
      <c r="B1179" s="56" t="s">
        <v>2704</v>
      </c>
      <c r="C1179" s="56" t="s">
        <v>2556</v>
      </c>
      <c r="D1179" s="56" t="str">
        <f>Tabla15[[#This Row],[cedula]]&amp;Tabla15[[#This Row],[prog]]&amp;LEFT(Tabla15[[#This Row],[TIPO]],3)</f>
        <v>0011331764813FIJ</v>
      </c>
      <c r="E1179" s="56" t="str">
        <f>_xlfn.XLOOKUP(Tabla15[[#This Row],[cedula]],Tabla8[Numero Documento],Tabla8[Empleado])</f>
        <v>SANDRA PATRICIA RIJO OVIEDO</v>
      </c>
      <c r="F1179" s="56" t="str">
        <f>_xlfn.XLOOKUP(Tabla15[[#This Row],[cedula]],Tabla8[Numero Documento],Tabla8[Cargo])</f>
        <v>AUXILIAR ADMINISTRATIVO (A)</v>
      </c>
      <c r="G1179" s="56" t="str">
        <f>_xlfn.XLOOKUP(Tabla15[[#This Row],[cedula]],Tabla8[Numero Documento],Tabla8[Lugar de Funciones])</f>
        <v>CENTRO NACIONAL DE ARTESANIA</v>
      </c>
      <c r="H1179" s="107" t="s">
        <v>11</v>
      </c>
      <c r="I1179" s="78">
        <f>_xlfn.XLOOKUP(Tabla15[[#This Row],[cedula]],TCARRERA[CEDULA],TCARRERA[CATEGORIA DEL SERVIDOR],0)</f>
        <v>0</v>
      </c>
      <c r="J117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9" s="56" t="str">
        <f>IF(ISTEXT(Tabla15[[#This Row],[CARRERA]]),Tabla15[[#This Row],[CARRERA]],Tabla15[[#This Row],[STATUS_01]])</f>
        <v>FIJO</v>
      </c>
      <c r="L1179" s="72">
        <v>25000</v>
      </c>
      <c r="M1179" s="73">
        <v>0</v>
      </c>
      <c r="N1179" s="72">
        <v>760</v>
      </c>
      <c r="O1179" s="72">
        <v>717.5</v>
      </c>
      <c r="P1179" s="33">
        <f>Tabla15[[#This Row],[sbruto]]-Tabla15[[#This Row],[ISR]]-Tabla15[[#This Row],[SFS]]-Tabla15[[#This Row],[AFP]]-Tabla15[[#This Row],[sneto]]</f>
        <v>25</v>
      </c>
      <c r="Q1179" s="33">
        <v>23497.5</v>
      </c>
      <c r="R1179" s="56" t="str">
        <f>_xlfn.XLOOKUP(Tabla15[[#This Row],[cedula]],Tabla8[Numero Documento],Tabla8[Gen])</f>
        <v>F</v>
      </c>
      <c r="S1179" s="56" t="str">
        <f>_xlfn.XLOOKUP(Tabla15[[#This Row],[cedula]],Tabla8[Numero Documento],Tabla8[Lugar Funciones Codigo])</f>
        <v>01.83.05.00.03</v>
      </c>
      <c r="T1179">
        <v>720</v>
      </c>
    </row>
    <row r="1180" spans="1:20" hidden="1">
      <c r="A1180" s="56" t="s">
        <v>2522</v>
      </c>
      <c r="B1180" s="56" t="s">
        <v>1363</v>
      </c>
      <c r="C1180" s="56" t="s">
        <v>2556</v>
      </c>
      <c r="D1180" s="56" t="str">
        <f>Tabla15[[#This Row],[cedula]]&amp;Tabla15[[#This Row],[prog]]&amp;LEFT(Tabla15[[#This Row],[TIPO]],3)</f>
        <v>0010263257713FIJ</v>
      </c>
      <c r="E1180" s="56" t="str">
        <f>_xlfn.XLOOKUP(Tabla15[[#This Row],[cedula]],Tabla8[Numero Documento],Tabla8[Empleado])</f>
        <v>JULIO MARCELINO ACEVEDO PEREZ</v>
      </c>
      <c r="F1180" s="56" t="str">
        <f>_xlfn.XLOOKUP(Tabla15[[#This Row],[cedula]],Tabla8[Numero Documento],Tabla8[Cargo])</f>
        <v>VIGILANTE</v>
      </c>
      <c r="G1180" s="56" t="str">
        <f>_xlfn.XLOOKUP(Tabla15[[#This Row],[cedula]],Tabla8[Numero Documento],Tabla8[Lugar de Funciones])</f>
        <v>CENTRO NACIONAL DE ARTESANIA</v>
      </c>
      <c r="H1180" s="107" t="s">
        <v>11</v>
      </c>
      <c r="I1180" s="78" t="str">
        <f>_xlfn.XLOOKUP(Tabla15[[#This Row],[cedula]],TCARRERA[CEDULA],TCARRERA[CATEGORIA DEL SERVIDOR],0)</f>
        <v>CARRERA ADMINISTRATIVA</v>
      </c>
      <c r="J11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0" s="56" t="str">
        <f>IF(ISTEXT(Tabla15[[#This Row],[CARRERA]]),Tabla15[[#This Row],[CARRERA]],Tabla15[[#This Row],[STATUS_01]])</f>
        <v>CARRERA ADMINISTRATIVA</v>
      </c>
      <c r="L1180" s="72">
        <v>24000</v>
      </c>
      <c r="M1180" s="76">
        <v>0</v>
      </c>
      <c r="N1180" s="72">
        <v>729.6</v>
      </c>
      <c r="O1180" s="72">
        <v>688.8</v>
      </c>
      <c r="P1180" s="33">
        <f>Tabla15[[#This Row],[sbruto]]-Tabla15[[#This Row],[ISR]]-Tabla15[[#This Row],[SFS]]-Tabla15[[#This Row],[AFP]]-Tabla15[[#This Row],[sneto]]</f>
        <v>1141.0000000000036</v>
      </c>
      <c r="Q1180" s="33">
        <v>21440.6</v>
      </c>
      <c r="R1180" s="56" t="str">
        <f>_xlfn.XLOOKUP(Tabla15[[#This Row],[cedula]],Tabla8[Numero Documento],Tabla8[Gen])</f>
        <v>M</v>
      </c>
      <c r="S1180" s="56" t="str">
        <f>_xlfn.XLOOKUP(Tabla15[[#This Row],[cedula]],Tabla8[Numero Documento],Tabla8[Lugar Funciones Codigo])</f>
        <v>01.83.05.00.03</v>
      </c>
      <c r="T1180">
        <v>636</v>
      </c>
    </row>
    <row r="1181" spans="1:20" hidden="1">
      <c r="A1181" s="56" t="s">
        <v>2522</v>
      </c>
      <c r="B1181" s="56" t="s">
        <v>2261</v>
      </c>
      <c r="C1181" s="56" t="s">
        <v>2555</v>
      </c>
      <c r="D1181" s="56" t="str">
        <f>Tabla15[[#This Row],[cedula]]&amp;Tabla15[[#This Row],[prog]]&amp;LEFT(Tabla15[[#This Row],[TIPO]],3)</f>
        <v>0011274879311FIJ</v>
      </c>
      <c r="E1181" s="56" t="str">
        <f>_xlfn.XLOOKUP(Tabla15[[#This Row],[cedula]],Tabla8[Numero Documento],Tabla8[Empleado])</f>
        <v>ELICIDA MONTERO BOCIO</v>
      </c>
      <c r="F1181" s="56" t="str">
        <f>_xlfn.XLOOKUP(Tabla15[[#This Row],[cedula]],Tabla8[Numero Documento],Tabla8[Cargo])</f>
        <v>CONSERJE</v>
      </c>
      <c r="G1181" s="56" t="str">
        <f>_xlfn.XLOOKUP(Tabla15[[#This Row],[cedula]],Tabla8[Numero Documento],Tabla8[Lugar de Funciones])</f>
        <v>CENTRO NACIONAL DE ARTESANIA</v>
      </c>
      <c r="H1181" s="107" t="s">
        <v>11</v>
      </c>
      <c r="I1181" s="78">
        <f>_xlfn.XLOOKUP(Tabla15[[#This Row],[cedula]],TCARRERA[CEDULA],TCARRERA[CATEGORIA DEL SERVIDOR],0)</f>
        <v>0</v>
      </c>
      <c r="J11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1" s="56" t="str">
        <f>IF(ISTEXT(Tabla15[[#This Row],[CARRERA]]),Tabla15[[#This Row],[CARRERA]],Tabla15[[#This Row],[STATUS_01]])</f>
        <v>ESTATUTO SIMPLIFICADO</v>
      </c>
      <c r="L1181" s="72">
        <v>20000</v>
      </c>
      <c r="M1181" s="76">
        <v>0</v>
      </c>
      <c r="N1181" s="75">
        <v>608</v>
      </c>
      <c r="O1181" s="75">
        <v>574</v>
      </c>
      <c r="P1181" s="33">
        <f>Tabla15[[#This Row],[sbruto]]-Tabla15[[#This Row],[ISR]]-Tabla15[[#This Row],[SFS]]-Tabla15[[#This Row],[AFP]]-Tabla15[[#This Row],[sneto]]</f>
        <v>14323.130000000001</v>
      </c>
      <c r="Q1181" s="33">
        <v>4494.87</v>
      </c>
      <c r="R1181" s="56" t="str">
        <f>_xlfn.XLOOKUP(Tabla15[[#This Row],[cedula]],Tabla8[Numero Documento],Tabla8[Gen])</f>
        <v>F</v>
      </c>
      <c r="S1181" s="56" t="str">
        <f>_xlfn.XLOOKUP(Tabla15[[#This Row],[cedula]],Tabla8[Numero Documento],Tabla8[Lugar Funciones Codigo])</f>
        <v>01.83.05.00.03</v>
      </c>
      <c r="T1181">
        <v>396</v>
      </c>
    </row>
    <row r="1182" spans="1:20" hidden="1">
      <c r="A1182" s="56" t="s">
        <v>2522</v>
      </c>
      <c r="B1182" s="56" t="s">
        <v>2267</v>
      </c>
      <c r="C1182" s="56" t="s">
        <v>2556</v>
      </c>
      <c r="D1182" s="56" t="str">
        <f>Tabla15[[#This Row],[cedula]]&amp;Tabla15[[#This Row],[prog]]&amp;LEFT(Tabla15[[#This Row],[TIPO]],3)</f>
        <v>0011753756313FIJ</v>
      </c>
      <c r="E1182" s="56" t="str">
        <f>_xlfn.XLOOKUP(Tabla15[[#This Row],[cedula]],Tabla8[Numero Documento],Tabla8[Empleado])</f>
        <v>SORANYI QUEZADA DE LOS SANTOS</v>
      </c>
      <c r="F1182" s="56" t="str">
        <f>_xlfn.XLOOKUP(Tabla15[[#This Row],[cedula]],Tabla8[Numero Documento],Tabla8[Cargo])</f>
        <v>CONSERJE</v>
      </c>
      <c r="G1182" s="56" t="str">
        <f>_xlfn.XLOOKUP(Tabla15[[#This Row],[cedula]],Tabla8[Numero Documento],Tabla8[Lugar de Funciones])</f>
        <v>CENTRO NACIONAL DE ARTESANIA</v>
      </c>
      <c r="H1182" s="107" t="s">
        <v>11</v>
      </c>
      <c r="I1182" s="78">
        <f>_xlfn.XLOOKUP(Tabla15[[#This Row],[cedula]],TCARRERA[CEDULA],TCARRERA[CATEGORIA DEL SERVIDOR],0)</f>
        <v>0</v>
      </c>
      <c r="J11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2" s="56" t="str">
        <f>IF(ISTEXT(Tabla15[[#This Row],[CARRERA]]),Tabla15[[#This Row],[CARRERA]],Tabla15[[#This Row],[STATUS_01]])</f>
        <v>ESTATUTO SIMPLIFICADO</v>
      </c>
      <c r="L1182" s="72">
        <v>20000</v>
      </c>
      <c r="M1182" s="72">
        <v>0</v>
      </c>
      <c r="N1182" s="72">
        <v>608</v>
      </c>
      <c r="O1182" s="72">
        <v>574</v>
      </c>
      <c r="P1182" s="33">
        <f>Tabla15[[#This Row],[sbruto]]-Tabla15[[#This Row],[ISR]]-Tabla15[[#This Row],[SFS]]-Tabla15[[#This Row],[AFP]]-Tabla15[[#This Row],[sneto]]</f>
        <v>1255.5</v>
      </c>
      <c r="Q1182" s="33">
        <v>17562.5</v>
      </c>
      <c r="R1182" s="56" t="str">
        <f>_xlfn.XLOOKUP(Tabla15[[#This Row],[cedula]],Tabla8[Numero Documento],Tabla8[Gen])</f>
        <v>F</v>
      </c>
      <c r="S1182" s="56" t="str">
        <f>_xlfn.XLOOKUP(Tabla15[[#This Row],[cedula]],Tabla8[Numero Documento],Tabla8[Lugar Funciones Codigo])</f>
        <v>01.83.05.00.03</v>
      </c>
      <c r="T1182">
        <v>727</v>
      </c>
    </row>
    <row r="1183" spans="1:20" hidden="1">
      <c r="A1183" s="56" t="s">
        <v>2522</v>
      </c>
      <c r="B1183" s="56" t="s">
        <v>1360</v>
      </c>
      <c r="C1183" s="56" t="s">
        <v>2556</v>
      </c>
      <c r="D1183" s="56" t="str">
        <f>Tabla15[[#This Row],[cedula]]&amp;Tabla15[[#This Row],[prog]]&amp;LEFT(Tabla15[[#This Row],[TIPO]],3)</f>
        <v>0010359303413FIJ</v>
      </c>
      <c r="E1183" s="56" t="str">
        <f>_xlfn.XLOOKUP(Tabla15[[#This Row],[cedula]],Tabla8[Numero Documento],Tabla8[Empleado])</f>
        <v>DULCE MILAGRO MONTOLI</v>
      </c>
      <c r="F1183" s="56" t="str">
        <f>_xlfn.XLOOKUP(Tabla15[[#This Row],[cedula]],Tabla8[Numero Documento],Tabla8[Cargo])</f>
        <v>GUARDIAN</v>
      </c>
      <c r="G1183" s="56" t="str">
        <f>_xlfn.XLOOKUP(Tabla15[[#This Row],[cedula]],Tabla8[Numero Documento],Tabla8[Lugar de Funciones])</f>
        <v>CENTRO NACIONAL DE ARTESANIA</v>
      </c>
      <c r="H1183" s="107" t="s">
        <v>11</v>
      </c>
      <c r="I1183" s="78" t="str">
        <f>_xlfn.XLOOKUP(Tabla15[[#This Row],[cedula]],TCARRERA[CEDULA],TCARRERA[CATEGORIA DEL SERVIDOR],0)</f>
        <v>CARRERA ADMINISTRATIVA</v>
      </c>
      <c r="J11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3" s="56" t="str">
        <f>IF(ISTEXT(Tabla15[[#This Row],[CARRERA]]),Tabla15[[#This Row],[CARRERA]],Tabla15[[#This Row],[STATUS_01]])</f>
        <v>CARRERA ADMINISTRATIVA</v>
      </c>
      <c r="L1183" s="72">
        <v>17000</v>
      </c>
      <c r="M1183" s="72">
        <v>0</v>
      </c>
      <c r="N1183" s="72">
        <v>516.79999999999995</v>
      </c>
      <c r="O1183" s="72">
        <v>487.9</v>
      </c>
      <c r="P1183" s="33">
        <f>Tabla15[[#This Row],[sbruto]]-Tabla15[[#This Row],[ISR]]-Tabla15[[#This Row],[SFS]]-Tabla15[[#This Row],[AFP]]-Tabla15[[#This Row],[sneto]]</f>
        <v>375.00000000000182</v>
      </c>
      <c r="Q1183" s="33">
        <v>15620.3</v>
      </c>
      <c r="R1183" s="56" t="str">
        <f>_xlfn.XLOOKUP(Tabla15[[#This Row],[cedula]],Tabla8[Numero Documento],Tabla8[Gen])</f>
        <v>F</v>
      </c>
      <c r="S1183" s="56" t="str">
        <f>_xlfn.XLOOKUP(Tabla15[[#This Row],[cedula]],Tabla8[Numero Documento],Tabla8[Lugar Funciones Codigo])</f>
        <v>01.83.05.00.03</v>
      </c>
      <c r="T1183">
        <v>545</v>
      </c>
    </row>
    <row r="1184" spans="1:20" hidden="1">
      <c r="A1184" s="56" t="s">
        <v>2522</v>
      </c>
      <c r="B1184" s="56" t="s">
        <v>2269</v>
      </c>
      <c r="C1184" s="56" t="s">
        <v>2556</v>
      </c>
      <c r="D1184" s="56" t="str">
        <f>Tabla15[[#This Row],[cedula]]&amp;Tabla15[[#This Row],[prog]]&amp;LEFT(Tabla15[[#This Row],[TIPO]],3)</f>
        <v>4021540081913FIJ</v>
      </c>
      <c r="E1184" s="56" t="str">
        <f>_xlfn.XLOOKUP(Tabla15[[#This Row],[cedula]],Tabla8[Numero Documento],Tabla8[Empleado])</f>
        <v>YANELA SANCHEZ LANTIGUA</v>
      </c>
      <c r="F1184" s="56" t="str">
        <f>_xlfn.XLOOKUP(Tabla15[[#This Row],[cedula]],Tabla8[Numero Documento],Tabla8[Cargo])</f>
        <v>CONSERJE</v>
      </c>
      <c r="G1184" s="56" t="str">
        <f>_xlfn.XLOOKUP(Tabla15[[#This Row],[cedula]],Tabla8[Numero Documento],Tabla8[Lugar de Funciones])</f>
        <v>CENTRO NACIONAL DE ARTESANIA</v>
      </c>
      <c r="H1184" s="107" t="s">
        <v>11</v>
      </c>
      <c r="I1184" s="78">
        <f>_xlfn.XLOOKUP(Tabla15[[#This Row],[cedula]],TCARRERA[CEDULA],TCARRERA[CATEGORIA DEL SERVIDOR],0)</f>
        <v>0</v>
      </c>
      <c r="J11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84" s="56" t="str">
        <f>IF(ISTEXT(Tabla15[[#This Row],[CARRERA]]),Tabla15[[#This Row],[CARRERA]],Tabla15[[#This Row],[STATUS_01]])</f>
        <v>ESTATUTO SIMPLIFICADO</v>
      </c>
      <c r="L1184" s="72">
        <v>17000</v>
      </c>
      <c r="M1184" s="75">
        <v>0</v>
      </c>
      <c r="N1184" s="72">
        <v>516.79999999999995</v>
      </c>
      <c r="O1184" s="72">
        <v>487.9</v>
      </c>
      <c r="P1184" s="33">
        <f>Tabla15[[#This Row],[sbruto]]-Tabla15[[#This Row],[ISR]]-Tabla15[[#This Row],[SFS]]-Tabla15[[#This Row],[AFP]]-Tabla15[[#This Row],[sneto]]</f>
        <v>25.000000000001819</v>
      </c>
      <c r="Q1184" s="33">
        <v>15970.3</v>
      </c>
      <c r="R1184" s="56" t="str">
        <f>_xlfn.XLOOKUP(Tabla15[[#This Row],[cedula]],Tabla8[Numero Documento],Tabla8[Gen])</f>
        <v>F</v>
      </c>
      <c r="S1184" s="56" t="str">
        <f>_xlfn.XLOOKUP(Tabla15[[#This Row],[cedula]],Tabla8[Numero Documento],Tabla8[Lugar Funciones Codigo])</f>
        <v>01.83.05.00.03</v>
      </c>
      <c r="T1184">
        <v>748</v>
      </c>
    </row>
    <row r="1185" spans="1:20" hidden="1">
      <c r="A1185" s="56" t="s">
        <v>2522</v>
      </c>
      <c r="B1185" s="56" t="s">
        <v>2263</v>
      </c>
      <c r="C1185" s="56" t="s">
        <v>2556</v>
      </c>
      <c r="D1185" s="56" t="str">
        <f>Tabla15[[#This Row],[cedula]]&amp;Tabla15[[#This Row],[prog]]&amp;LEFT(Tabla15[[#This Row],[TIPO]],3)</f>
        <v>4023459542513FIJ</v>
      </c>
      <c r="E1185" s="56" t="str">
        <f>_xlfn.XLOOKUP(Tabla15[[#This Row],[cedula]],Tabla8[Numero Documento],Tabla8[Empleado])</f>
        <v>JOSE ANGEL BIDO SANCHEZ</v>
      </c>
      <c r="F1185" s="56" t="str">
        <f>_xlfn.XLOOKUP(Tabla15[[#This Row],[cedula]],Tabla8[Numero Documento],Tabla8[Cargo])</f>
        <v>JARDINERO (A)</v>
      </c>
      <c r="G1185" s="56" t="str">
        <f>_xlfn.XLOOKUP(Tabla15[[#This Row],[cedula]],Tabla8[Numero Documento],Tabla8[Lugar de Funciones])</f>
        <v>CENTRO NACIONAL DE ARTESANIA</v>
      </c>
      <c r="H1185" s="107" t="s">
        <v>11</v>
      </c>
      <c r="I1185" s="78">
        <f>_xlfn.XLOOKUP(Tabla15[[#This Row],[cedula]],TCARRERA[CEDULA],TCARRERA[CATEGORIA DEL SERVIDOR],0)</f>
        <v>0</v>
      </c>
      <c r="J1185" s="56" t="s">
        <v>3241</v>
      </c>
      <c r="K1185" s="56" t="str">
        <f>IF(ISTEXT(Tabla15[[#This Row],[CARRERA]]),Tabla15[[#This Row],[CARRERA]],Tabla15[[#This Row],[STATUS_01]])</f>
        <v xml:space="preserve"> </v>
      </c>
      <c r="L1185" s="72">
        <v>15000</v>
      </c>
      <c r="M1185" s="75">
        <v>0</v>
      </c>
      <c r="N1185" s="72">
        <v>456</v>
      </c>
      <c r="O1185" s="72">
        <v>430.5</v>
      </c>
      <c r="P1185" s="33">
        <f>Tabla15[[#This Row],[sbruto]]-Tabla15[[#This Row],[ISR]]-Tabla15[[#This Row],[SFS]]-Tabla15[[#This Row],[AFP]]-Tabla15[[#This Row],[sneto]]</f>
        <v>25</v>
      </c>
      <c r="Q1185" s="33">
        <v>14088.5</v>
      </c>
      <c r="R1185" s="56" t="str">
        <f>_xlfn.XLOOKUP(Tabla15[[#This Row],[cedula]],Tabla8[Numero Documento],Tabla8[Gen])</f>
        <v>F</v>
      </c>
      <c r="S1185" s="56" t="str">
        <f>_xlfn.XLOOKUP(Tabla15[[#This Row],[cedula]],Tabla8[Numero Documento],Tabla8[Lugar Funciones Codigo])</f>
        <v>01.83.05.00.03</v>
      </c>
      <c r="T1185">
        <v>611</v>
      </c>
    </row>
    <row r="1186" spans="1:20" hidden="1">
      <c r="A1186" s="56" t="s">
        <v>2522</v>
      </c>
      <c r="B1186" s="56" t="s">
        <v>1823</v>
      </c>
      <c r="C1186" s="56" t="s">
        <v>2552</v>
      </c>
      <c r="D1186" s="56" t="str">
        <f>Tabla15[[#This Row],[cedula]]&amp;Tabla15[[#This Row],[prog]]&amp;LEFT(Tabla15[[#This Row],[TIPO]],3)</f>
        <v>2250032081101FIJ</v>
      </c>
      <c r="E1186" s="56" t="str">
        <f>_xlfn.XLOOKUP(Tabla15[[#This Row],[cedula]],Tabla8[Numero Documento],Tabla8[Empleado])</f>
        <v>FERNANDO ANTONIO CRUZ</v>
      </c>
      <c r="F1186" s="56" t="str">
        <f>_xlfn.XLOOKUP(Tabla15[[#This Row],[cedula]],Tabla8[Numero Documento],Tabla8[Cargo])</f>
        <v>VICEMINISTRO (A)</v>
      </c>
      <c r="G1186" s="56" t="str">
        <f>_xlfn.XLOOKUP(Tabla15[[#This Row],[cedula]],Tabla8[Numero Documento],Tabla8[Lugar de Funciones])</f>
        <v>VICEMINISTERIO PARA LA DESCENTRALIZACION Y COORDINACION TERRITORIAL</v>
      </c>
      <c r="H1186" s="107" t="s">
        <v>11</v>
      </c>
      <c r="I1186" s="78">
        <f>_xlfn.XLOOKUP(Tabla15[[#This Row],[cedula]],TCARRERA[CEDULA],TCARRERA[CATEGORIA DEL SERVIDOR],0)</f>
        <v>0</v>
      </c>
      <c r="J1186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86" s="56" t="str">
        <f>IF(ISTEXT(Tabla15[[#This Row],[CARRERA]]),Tabla15[[#This Row],[CARRERA]],Tabla15[[#This Row],[STATUS_01]])</f>
        <v>DE LIBRE NOMBRAMIENTO Y REMOCION</v>
      </c>
      <c r="L1186" s="72">
        <v>220000</v>
      </c>
      <c r="M1186" s="75">
        <v>40583.019999999997</v>
      </c>
      <c r="N1186" s="72">
        <v>5685.41</v>
      </c>
      <c r="O1186" s="72">
        <v>6314</v>
      </c>
      <c r="P1186" s="33">
        <f>Tabla15[[#This Row],[sbruto]]-Tabla15[[#This Row],[ISR]]-Tabla15[[#This Row],[SFS]]-Tabla15[[#This Row],[AFP]]-Tabla15[[#This Row],[sneto]]</f>
        <v>25</v>
      </c>
      <c r="Q1186" s="33">
        <v>167392.57</v>
      </c>
      <c r="R1186" s="56" t="str">
        <f>_xlfn.XLOOKUP(Tabla15[[#This Row],[cedula]],Tabla8[Numero Documento],Tabla8[Gen])</f>
        <v>M</v>
      </c>
      <c r="S1186" s="56" t="str">
        <f>_xlfn.XLOOKUP(Tabla15[[#This Row],[cedula]],Tabla8[Numero Documento],Tabla8[Lugar Funciones Codigo])</f>
        <v>01.83.06</v>
      </c>
      <c r="T1186">
        <v>112</v>
      </c>
    </row>
    <row r="1187" spans="1:20" hidden="1">
      <c r="A1187" s="56" t="s">
        <v>2521</v>
      </c>
      <c r="B1187" s="56" t="s">
        <v>3051</v>
      </c>
      <c r="C1187" s="56" t="s">
        <v>2552</v>
      </c>
      <c r="D1187" s="56" t="str">
        <f>Tabla15[[#This Row],[cedula]]&amp;Tabla15[[#This Row],[prog]]&amp;LEFT(Tabla15[[#This Row],[TIPO]],3)</f>
        <v>0010738409101TEM</v>
      </c>
      <c r="E1187" s="56" t="str">
        <f>_xlfn.XLOOKUP(Tabla15[[#This Row],[cedula]],Tabla8[Numero Documento],Tabla8[Empleado])</f>
        <v>ROBERTO RODRIGUEZ VALERA</v>
      </c>
      <c r="F1187" s="56" t="str">
        <f>_xlfn.XLOOKUP(Tabla15[[#This Row],[cedula]],Tabla8[Numero Documento],Tabla8[Cargo])</f>
        <v>GESTOR CULTURAL</v>
      </c>
      <c r="G1187" s="56" t="str">
        <f>_xlfn.XLOOKUP(Tabla15[[#This Row],[cedula]],Tabla8[Numero Documento],Tabla8[Lugar de Funciones])</f>
        <v>VICEMINISTERIO PARA LA DESCENTRALIZACION Y COORDINACION TERRITORIAL</v>
      </c>
      <c r="H1187" s="107" t="s">
        <v>2743</v>
      </c>
      <c r="I1187" s="78">
        <f>_xlfn.XLOOKUP(Tabla15[[#This Row],[cedula]],TCARRERA[CEDULA],TCARRERA[CATEGORIA DEL SERVIDOR],0)</f>
        <v>0</v>
      </c>
      <c r="J11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6" t="str">
        <f>IF(ISTEXT(Tabla15[[#This Row],[CARRERA]]),Tabla15[[#This Row],[CARRERA]],Tabla15[[#This Row],[STATUS_01]])</f>
        <v>TEMPORALES</v>
      </c>
      <c r="L1187" s="72">
        <v>50000</v>
      </c>
      <c r="M1187" s="76">
        <v>1854</v>
      </c>
      <c r="N1187" s="72">
        <v>1520</v>
      </c>
      <c r="O1187" s="72">
        <v>1435</v>
      </c>
      <c r="P1187" s="33">
        <f>Tabla15[[#This Row],[sbruto]]-Tabla15[[#This Row],[ISR]]-Tabla15[[#This Row],[SFS]]-Tabla15[[#This Row],[AFP]]-Tabla15[[#This Row],[sneto]]</f>
        <v>4071</v>
      </c>
      <c r="Q1187" s="33">
        <v>41120</v>
      </c>
      <c r="R1187" s="56" t="str">
        <f>_xlfn.XLOOKUP(Tabla15[[#This Row],[cedula]],Tabla8[Numero Documento],Tabla8[Gen])</f>
        <v>M</v>
      </c>
      <c r="S1187" s="56" t="str">
        <f>_xlfn.XLOOKUP(Tabla15[[#This Row],[cedula]],Tabla8[Numero Documento],Tabla8[Lugar Funciones Codigo])</f>
        <v>01.83.06</v>
      </c>
      <c r="T1187">
        <v>988</v>
      </c>
    </row>
    <row r="1188" spans="1:20" hidden="1">
      <c r="A1188" s="56" t="s">
        <v>2522</v>
      </c>
      <c r="B1188" s="56" t="s">
        <v>1149</v>
      </c>
      <c r="C1188" s="56" t="s">
        <v>2552</v>
      </c>
      <c r="D1188" s="56" t="str">
        <f>Tabla15[[#This Row],[cedula]]&amp;Tabla15[[#This Row],[prog]]&amp;LEFT(Tabla15[[#This Row],[TIPO]],3)</f>
        <v>0011702168301FIJ</v>
      </c>
      <c r="E1188" s="56" t="str">
        <f>_xlfn.XLOOKUP(Tabla15[[#This Row],[cedula]],Tabla8[Numero Documento],Tabla8[Empleado])</f>
        <v>MELISSA JAEL MONTILLA GARCIA</v>
      </c>
      <c r="F1188" s="56" t="str">
        <f>_xlfn.XLOOKUP(Tabla15[[#This Row],[cedula]],Tabla8[Numero Documento],Tabla8[Cargo])</f>
        <v>AUXILIAR DE CONTABILIDAD I</v>
      </c>
      <c r="G1188" s="56" t="str">
        <f>_xlfn.XLOOKUP(Tabla15[[#This Row],[cedula]],Tabla8[Numero Documento],Tabla8[Lugar de Funciones])</f>
        <v>VICEMINISTERIO PARA LA DESCENTRALIZACION Y COORDINACION TERRITORIAL</v>
      </c>
      <c r="H1188" s="107" t="s">
        <v>11</v>
      </c>
      <c r="I1188" s="78" t="str">
        <f>_xlfn.XLOOKUP(Tabla15[[#This Row],[cedula]],TCARRERA[CEDULA],TCARRERA[CATEGORIA DEL SERVIDOR],0)</f>
        <v>CARRERA ADMINISTRATIVA</v>
      </c>
      <c r="J11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8" s="56" t="str">
        <f>IF(ISTEXT(Tabla15[[#This Row],[CARRERA]]),Tabla15[[#This Row],[CARRERA]],Tabla15[[#This Row],[STATUS_01]])</f>
        <v>CARRERA ADMINISTRATIVA</v>
      </c>
      <c r="L1188" s="72">
        <v>45000</v>
      </c>
      <c r="M1188" s="75">
        <v>1148.33</v>
      </c>
      <c r="N1188" s="72">
        <v>1368</v>
      </c>
      <c r="O1188" s="72">
        <v>1291.5</v>
      </c>
      <c r="P1188" s="33">
        <f>Tabla15[[#This Row],[sbruto]]-Tabla15[[#This Row],[ISR]]-Tabla15[[#This Row],[SFS]]-Tabla15[[#This Row],[AFP]]-Tabla15[[#This Row],[sneto]]</f>
        <v>16817</v>
      </c>
      <c r="Q1188" s="33">
        <v>24375.17</v>
      </c>
      <c r="R1188" s="56" t="str">
        <f>_xlfn.XLOOKUP(Tabla15[[#This Row],[cedula]],Tabla8[Numero Documento],Tabla8[Gen])</f>
        <v>F</v>
      </c>
      <c r="S1188" s="56" t="str">
        <f>_xlfn.XLOOKUP(Tabla15[[#This Row],[cedula]],Tabla8[Numero Documento],Tabla8[Lugar Funciones Codigo])</f>
        <v>01.83.06</v>
      </c>
      <c r="T1188">
        <v>255</v>
      </c>
    </row>
    <row r="1189" spans="1:20" hidden="1">
      <c r="A1189" s="56" t="s">
        <v>2522</v>
      </c>
      <c r="B1189" s="56" t="s">
        <v>1814</v>
      </c>
      <c r="C1189" s="56" t="s">
        <v>2552</v>
      </c>
      <c r="D1189" s="56" t="str">
        <f>Tabla15[[#This Row],[cedula]]&amp;Tabla15[[#This Row],[prog]]&amp;LEFT(Tabla15[[#This Row],[TIPO]],3)</f>
        <v>4021223775001FIJ</v>
      </c>
      <c r="E1189" s="56" t="str">
        <f>_xlfn.XLOOKUP(Tabla15[[#This Row],[cedula]],Tabla8[Numero Documento],Tabla8[Empleado])</f>
        <v>ELETICIA MARIA REYNOSO GUILLEN</v>
      </c>
      <c r="F1189" s="56" t="str">
        <f>_xlfn.XLOOKUP(Tabla15[[#This Row],[cedula]],Tabla8[Numero Documento],Tabla8[Cargo])</f>
        <v>AUXILIAR ADMINISTRATIVO (A)</v>
      </c>
      <c r="G1189" s="56" t="str">
        <f>_xlfn.XLOOKUP(Tabla15[[#This Row],[cedula]],Tabla8[Numero Documento],Tabla8[Lugar de Funciones])</f>
        <v>VICEMINISTERIO PARA LA DESCENTRALIZACION Y COORDINACION TERRITORIAL</v>
      </c>
      <c r="H1189" s="107" t="s">
        <v>11</v>
      </c>
      <c r="I1189" s="78">
        <f>_xlfn.XLOOKUP(Tabla15[[#This Row],[cedula]],TCARRERA[CEDULA],TCARRERA[CATEGORIA DEL SERVIDOR],0)</f>
        <v>0</v>
      </c>
      <c r="J11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9" s="56" t="str">
        <f>IF(ISTEXT(Tabla15[[#This Row],[CARRERA]]),Tabla15[[#This Row],[CARRERA]],Tabla15[[#This Row],[STATUS_01]])</f>
        <v>FIJO</v>
      </c>
      <c r="L1189" s="72">
        <v>35000</v>
      </c>
      <c r="M1189" s="75">
        <v>0</v>
      </c>
      <c r="N1189" s="72">
        <v>1064</v>
      </c>
      <c r="O1189" s="72">
        <v>1004.5</v>
      </c>
      <c r="P1189" s="33">
        <f>Tabla15[[#This Row],[sbruto]]-Tabla15[[#This Row],[ISR]]-Tabla15[[#This Row],[SFS]]-Tabla15[[#This Row],[AFP]]-Tabla15[[#This Row],[sneto]]</f>
        <v>25</v>
      </c>
      <c r="Q1189" s="33">
        <v>32906.5</v>
      </c>
      <c r="R1189" s="56" t="str">
        <f>_xlfn.XLOOKUP(Tabla15[[#This Row],[cedula]],Tabla8[Numero Documento],Tabla8[Gen])</f>
        <v>F</v>
      </c>
      <c r="S1189" s="56" t="str">
        <f>_xlfn.XLOOKUP(Tabla15[[#This Row],[cedula]],Tabla8[Numero Documento],Tabla8[Lugar Funciones Codigo])</f>
        <v>01.83.06</v>
      </c>
      <c r="T1189">
        <v>94</v>
      </c>
    </row>
    <row r="1190" spans="1:20" hidden="1">
      <c r="A1190" s="56" t="s">
        <v>2522</v>
      </c>
      <c r="B1190" s="56" t="s">
        <v>3749</v>
      </c>
      <c r="C1190" s="56" t="s">
        <v>2552</v>
      </c>
      <c r="D1190" s="56" t="str">
        <f>Tabla15[[#This Row],[cedula]]&amp;Tabla15[[#This Row],[prog]]&amp;LEFT(Tabla15[[#This Row],[TIPO]],3)</f>
        <v>4022189455901FIJ</v>
      </c>
      <c r="E1190" s="56" t="str">
        <f>_xlfn.XLOOKUP(Tabla15[[#This Row],[cedula]],Tabla8[Numero Documento],Tabla8[Empleado])</f>
        <v>KENYA ELIZABETH SENA CAMPS</v>
      </c>
      <c r="F1190" s="56" t="str">
        <f>_xlfn.XLOOKUP(Tabla15[[#This Row],[cedula]],Tabla8[Numero Documento],Tabla8[Cargo])</f>
        <v>SECRETARIA</v>
      </c>
      <c r="G1190" s="56" t="str">
        <f>_xlfn.XLOOKUP(Tabla15[[#This Row],[cedula]],Tabla8[Numero Documento],Tabla8[Lugar de Funciones])</f>
        <v>VICEMINISTERIO PARA LA DESCENTRALIZACION Y COORDINACION TERRITORIAL</v>
      </c>
      <c r="H1190" s="107" t="s">
        <v>11</v>
      </c>
      <c r="I1190" s="78">
        <f>_xlfn.XLOOKUP(Tabla15[[#This Row],[cedula]],TCARRERA[CEDULA],TCARRERA[CATEGORIA DEL SERVIDOR],0)</f>
        <v>0</v>
      </c>
      <c r="J11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0" s="56" t="str">
        <f>IF(ISTEXT(Tabla15[[#This Row],[CARRERA]]),Tabla15[[#This Row],[CARRERA]],Tabla15[[#This Row],[STATUS_01]])</f>
        <v>ESTATUTO SIMPLIFICADO</v>
      </c>
      <c r="L1190" s="72">
        <v>35000</v>
      </c>
      <c r="M1190" s="75">
        <v>0</v>
      </c>
      <c r="N1190" s="72">
        <v>1064</v>
      </c>
      <c r="O1190" s="72">
        <v>1004.5</v>
      </c>
      <c r="P1190" s="33">
        <f>Tabla15[[#This Row],[sbruto]]-Tabla15[[#This Row],[ISR]]-Tabla15[[#This Row],[SFS]]-Tabla15[[#This Row],[AFP]]-Tabla15[[#This Row],[sneto]]</f>
        <v>25</v>
      </c>
      <c r="Q1190" s="33">
        <v>32906.5</v>
      </c>
      <c r="R1190" s="56" t="str">
        <f>_xlfn.XLOOKUP(Tabla15[[#This Row],[cedula]],Tabla8[Numero Documento],Tabla8[Gen])</f>
        <v>F</v>
      </c>
      <c r="S1190" s="56" t="str">
        <f>_xlfn.XLOOKUP(Tabla15[[#This Row],[cedula]],Tabla8[Numero Documento],Tabla8[Lugar Funciones Codigo])</f>
        <v>01.83.06</v>
      </c>
      <c r="T1190">
        <v>199</v>
      </c>
    </row>
    <row r="1191" spans="1:20" hidden="1">
      <c r="A1191" s="56" t="s">
        <v>2522</v>
      </c>
      <c r="B1191" s="56" t="s">
        <v>1971</v>
      </c>
      <c r="C1191" s="56" t="s">
        <v>2552</v>
      </c>
      <c r="D1191" s="56" t="str">
        <f>Tabla15[[#This Row],[cedula]]&amp;Tabla15[[#This Row],[prog]]&amp;LEFT(Tabla15[[#This Row],[TIPO]],3)</f>
        <v>2260008540501FIJ</v>
      </c>
      <c r="E1191" s="56" t="str">
        <f>_xlfn.XLOOKUP(Tabla15[[#This Row],[cedula]],Tabla8[Numero Documento],Tabla8[Empleado])</f>
        <v>RUDDY EVANGELISTA PEGUERO BEATO</v>
      </c>
      <c r="F1191" s="56" t="str">
        <f>_xlfn.XLOOKUP(Tabla15[[#This Row],[cedula]],Tabla8[Numero Documento],Tabla8[Cargo])</f>
        <v>AUXILIAR ADMINISTRATIVO (A)</v>
      </c>
      <c r="G1191" s="56" t="str">
        <f>_xlfn.XLOOKUP(Tabla15[[#This Row],[cedula]],Tabla8[Numero Documento],Tabla8[Lugar de Funciones])</f>
        <v>VICEMINISTERIO PARA LA DESCENTRALIZACION Y COORDINACION TERRITORIAL</v>
      </c>
      <c r="H1191" s="107" t="s">
        <v>11</v>
      </c>
      <c r="I1191" s="78">
        <f>_xlfn.XLOOKUP(Tabla15[[#This Row],[cedula]],TCARRERA[CEDULA],TCARRERA[CATEGORIA DEL SERVIDOR],0)</f>
        <v>0</v>
      </c>
      <c r="J11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1" s="56" t="str">
        <f>IF(ISTEXT(Tabla15[[#This Row],[CARRERA]]),Tabla15[[#This Row],[CARRERA]],Tabla15[[#This Row],[STATUS_01]])</f>
        <v>FIJO</v>
      </c>
      <c r="L1191" s="72">
        <v>35000</v>
      </c>
      <c r="M1191" s="76">
        <v>0</v>
      </c>
      <c r="N1191" s="72">
        <v>1064</v>
      </c>
      <c r="O1191" s="72">
        <v>1004.5</v>
      </c>
      <c r="P1191" s="33">
        <f>Tabla15[[#This Row],[sbruto]]-Tabla15[[#This Row],[ISR]]-Tabla15[[#This Row],[SFS]]-Tabla15[[#This Row],[AFP]]-Tabla15[[#This Row],[sneto]]</f>
        <v>25</v>
      </c>
      <c r="Q1191" s="33">
        <v>32906.5</v>
      </c>
      <c r="R1191" s="56" t="str">
        <f>_xlfn.XLOOKUP(Tabla15[[#This Row],[cedula]],Tabla8[Numero Documento],Tabla8[Gen])</f>
        <v>M</v>
      </c>
      <c r="S1191" s="56" t="str">
        <f>_xlfn.XLOOKUP(Tabla15[[#This Row],[cedula]],Tabla8[Numero Documento],Tabla8[Lugar Funciones Codigo])</f>
        <v>01.83.06</v>
      </c>
      <c r="T1191">
        <v>331</v>
      </c>
    </row>
    <row r="1192" spans="1:20" hidden="1">
      <c r="A1192" s="56" t="s">
        <v>2522</v>
      </c>
      <c r="B1192" s="56" t="s">
        <v>1801</v>
      </c>
      <c r="C1192" s="56" t="s">
        <v>2552</v>
      </c>
      <c r="D1192" s="56" t="str">
        <f>Tabla15[[#This Row],[cedula]]&amp;Tabla15[[#This Row],[prog]]&amp;LEFT(Tabla15[[#This Row],[TIPO]],3)</f>
        <v>0010004918801FIJ</v>
      </c>
      <c r="E1192" s="56" t="str">
        <f>_xlfn.XLOOKUP(Tabla15[[#This Row],[cedula]],Tabla8[Numero Documento],Tabla8[Empleado])</f>
        <v>DANILO FRIAS FRIAS</v>
      </c>
      <c r="F1192" s="56" t="str">
        <f>_xlfn.XLOOKUP(Tabla15[[#This Row],[cedula]],Tabla8[Numero Documento],Tabla8[Cargo])</f>
        <v>AUXILIAR ADMINISTRATIVO (A)</v>
      </c>
      <c r="G1192" s="56" t="str">
        <f>_xlfn.XLOOKUP(Tabla15[[#This Row],[cedula]],Tabla8[Numero Documento],Tabla8[Lugar de Funciones])</f>
        <v>VICEMINISTERIO PARA LA DESCENTRALIZACION Y COORDINACION TERRITORIAL</v>
      </c>
      <c r="H1192" s="107" t="s">
        <v>11</v>
      </c>
      <c r="I1192" s="78">
        <f>_xlfn.XLOOKUP(Tabla15[[#This Row],[cedula]],TCARRERA[CEDULA],TCARRERA[CATEGORIA DEL SERVIDOR],0)</f>
        <v>0</v>
      </c>
      <c r="J11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2" s="56" t="str">
        <f>IF(ISTEXT(Tabla15[[#This Row],[CARRERA]]),Tabla15[[#This Row],[CARRERA]],Tabla15[[#This Row],[STATUS_01]])</f>
        <v>FIJO</v>
      </c>
      <c r="L1192" s="72">
        <v>30000</v>
      </c>
      <c r="M1192" s="76">
        <v>0</v>
      </c>
      <c r="N1192" s="72">
        <v>912</v>
      </c>
      <c r="O1192" s="72">
        <v>861</v>
      </c>
      <c r="P1192" s="33">
        <f>Tabla15[[#This Row],[sbruto]]-Tabla15[[#This Row],[ISR]]-Tabla15[[#This Row],[SFS]]-Tabla15[[#This Row],[AFP]]-Tabla15[[#This Row],[sneto]]</f>
        <v>25</v>
      </c>
      <c r="Q1192" s="33">
        <v>28202</v>
      </c>
      <c r="R1192" s="56" t="str">
        <f>_xlfn.XLOOKUP(Tabla15[[#This Row],[cedula]],Tabla8[Numero Documento],Tabla8[Gen])</f>
        <v>M</v>
      </c>
      <c r="S1192" s="56" t="str">
        <f>_xlfn.XLOOKUP(Tabla15[[#This Row],[cedula]],Tabla8[Numero Documento],Tabla8[Lugar Funciones Codigo])</f>
        <v>01.83.06</v>
      </c>
      <c r="T1192">
        <v>71</v>
      </c>
    </row>
    <row r="1193" spans="1:20" hidden="1">
      <c r="A1193" s="56" t="s">
        <v>2522</v>
      </c>
      <c r="B1193" s="56" t="s">
        <v>1825</v>
      </c>
      <c r="C1193" s="56" t="s">
        <v>2552</v>
      </c>
      <c r="D1193" s="56" t="str">
        <f>Tabla15[[#This Row],[cedula]]&amp;Tabla15[[#This Row],[prog]]&amp;LEFT(Tabla15[[#This Row],[TIPO]],3)</f>
        <v>0100061489901FIJ</v>
      </c>
      <c r="E1193" s="56" t="str">
        <f>_xlfn.XLOOKUP(Tabla15[[#This Row],[cedula]],Tabla8[Numero Documento],Tabla8[Empleado])</f>
        <v>FLORENTINO ALCANTARA NOVA</v>
      </c>
      <c r="F1193" s="56" t="str">
        <f>_xlfn.XLOOKUP(Tabla15[[#This Row],[cedula]],Tabla8[Numero Documento],Tabla8[Cargo])</f>
        <v>CHOFER</v>
      </c>
      <c r="G1193" s="56" t="str">
        <f>_xlfn.XLOOKUP(Tabla15[[#This Row],[cedula]],Tabla8[Numero Documento],Tabla8[Lugar de Funciones])</f>
        <v>VICEMINISTERIO PARA LA DESCENTRALIZACION Y COORDINACION TERRITORIAL</v>
      </c>
      <c r="H1193" s="107" t="s">
        <v>11</v>
      </c>
      <c r="I1193" s="78">
        <f>_xlfn.XLOOKUP(Tabla15[[#This Row],[cedula]],TCARRERA[CEDULA],TCARRERA[CATEGORIA DEL SERVIDOR],0)</f>
        <v>0</v>
      </c>
      <c r="J11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3" s="56" t="str">
        <f>IF(ISTEXT(Tabla15[[#This Row],[CARRERA]]),Tabla15[[#This Row],[CARRERA]],Tabla15[[#This Row],[STATUS_01]])</f>
        <v>ESTATUTO SIMPLIFICADO</v>
      </c>
      <c r="L1193" s="72">
        <v>30000</v>
      </c>
      <c r="M1193" s="75">
        <v>0</v>
      </c>
      <c r="N1193" s="72">
        <v>912</v>
      </c>
      <c r="O1193" s="72">
        <v>861</v>
      </c>
      <c r="P1193" s="33">
        <f>Tabla15[[#This Row],[sbruto]]-Tabla15[[#This Row],[ISR]]-Tabla15[[#This Row],[SFS]]-Tabla15[[#This Row],[AFP]]-Tabla15[[#This Row],[sneto]]</f>
        <v>25</v>
      </c>
      <c r="Q1193" s="33">
        <v>28202</v>
      </c>
      <c r="R1193" s="56" t="str">
        <f>_xlfn.XLOOKUP(Tabla15[[#This Row],[cedula]],Tabla8[Numero Documento],Tabla8[Gen])</f>
        <v>M</v>
      </c>
      <c r="S1193" s="56" t="str">
        <f>_xlfn.XLOOKUP(Tabla15[[#This Row],[cedula]],Tabla8[Numero Documento],Tabla8[Lugar Funciones Codigo])</f>
        <v>01.83.06</v>
      </c>
      <c r="T1193">
        <v>115</v>
      </c>
    </row>
    <row r="1194" spans="1:20" hidden="1">
      <c r="A1194" s="56" t="s">
        <v>2522</v>
      </c>
      <c r="B1194" s="56" t="s">
        <v>1948</v>
      </c>
      <c r="C1194" s="56" t="s">
        <v>2552</v>
      </c>
      <c r="D1194" s="56" t="str">
        <f>Tabla15[[#This Row],[cedula]]&amp;Tabla15[[#This Row],[prog]]&amp;LEFT(Tabla15[[#This Row],[TIPO]],3)</f>
        <v>0011807700701FIJ</v>
      </c>
      <c r="E1194" s="56" t="str">
        <f>_xlfn.XLOOKUP(Tabla15[[#This Row],[cedula]],Tabla8[Numero Documento],Tabla8[Empleado])</f>
        <v>RAFAEL EMILIO UREA OLIVA</v>
      </c>
      <c r="F1194" s="56" t="str">
        <f>_xlfn.XLOOKUP(Tabla15[[#This Row],[cedula]],Tabla8[Numero Documento],Tabla8[Cargo])</f>
        <v>AUXILIAR ADMINISTRATIVO (A)</v>
      </c>
      <c r="G1194" s="56" t="str">
        <f>_xlfn.XLOOKUP(Tabla15[[#This Row],[cedula]],Tabla8[Numero Documento],Tabla8[Lugar de Funciones])</f>
        <v>VICEMINISTERIO PARA LA DESCENTRALIZACION Y COORDINACION TERRITORIAL</v>
      </c>
      <c r="H1194" s="107" t="s">
        <v>11</v>
      </c>
      <c r="I1194" s="78">
        <f>_xlfn.XLOOKUP(Tabla15[[#This Row],[cedula]],TCARRERA[CEDULA],TCARRERA[CATEGORIA DEL SERVIDOR],0)</f>
        <v>0</v>
      </c>
      <c r="J11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4" s="56" t="str">
        <f>IF(ISTEXT(Tabla15[[#This Row],[CARRERA]]),Tabla15[[#This Row],[CARRERA]],Tabla15[[#This Row],[STATUS_01]])</f>
        <v>FIJO</v>
      </c>
      <c r="L1194" s="72">
        <v>30000</v>
      </c>
      <c r="M1194" s="75">
        <v>0</v>
      </c>
      <c r="N1194" s="72">
        <v>912</v>
      </c>
      <c r="O1194" s="72">
        <v>861</v>
      </c>
      <c r="P1194" s="33">
        <f>Tabla15[[#This Row],[sbruto]]-Tabla15[[#This Row],[ISR]]-Tabla15[[#This Row],[SFS]]-Tabla15[[#This Row],[AFP]]-Tabla15[[#This Row],[sneto]]</f>
        <v>25</v>
      </c>
      <c r="Q1194" s="33">
        <v>28202</v>
      </c>
      <c r="R1194" s="56" t="str">
        <f>_xlfn.XLOOKUP(Tabla15[[#This Row],[cedula]],Tabla8[Numero Documento],Tabla8[Gen])</f>
        <v>M</v>
      </c>
      <c r="S1194" s="56" t="str">
        <f>_xlfn.XLOOKUP(Tabla15[[#This Row],[cedula]],Tabla8[Numero Documento],Tabla8[Lugar Funciones Codigo])</f>
        <v>01.83.06</v>
      </c>
      <c r="T1194">
        <v>304</v>
      </c>
    </row>
    <row r="1195" spans="1:20" hidden="1">
      <c r="A1195" s="56" t="s">
        <v>2522</v>
      </c>
      <c r="B1195" s="56" t="s">
        <v>3506</v>
      </c>
      <c r="C1195" s="56" t="s">
        <v>2552</v>
      </c>
      <c r="D1195" s="56" t="str">
        <f>Tabla15[[#This Row],[cedula]]&amp;Tabla15[[#This Row],[prog]]&amp;LEFT(Tabla15[[#This Row],[TIPO]],3)</f>
        <v>4021985876401FIJ</v>
      </c>
      <c r="E1195" s="56" t="str">
        <f>_xlfn.XLOOKUP(Tabla15[[#This Row],[cedula]],Tabla8[Numero Documento],Tabla8[Empleado])</f>
        <v>DOMIK JULIANNY JIMENEZ REYES</v>
      </c>
      <c r="F1195" s="56" t="str">
        <f>_xlfn.XLOOKUP(Tabla15[[#This Row],[cedula]],Tabla8[Numero Documento],Tabla8[Cargo])</f>
        <v>AUXILIAR ADMINISTRATIVO (A)</v>
      </c>
      <c r="G1195" s="56" t="str">
        <f>_xlfn.XLOOKUP(Tabla15[[#This Row],[cedula]],Tabla8[Numero Documento],Tabla8[Lugar de Funciones])</f>
        <v>VICEMINISTERIO PARA LA DESCENTRALIZACION Y COORDINACION TERRITORIAL</v>
      </c>
      <c r="H1195" s="107" t="s">
        <v>11</v>
      </c>
      <c r="I1195" s="78">
        <f>_xlfn.XLOOKUP(Tabla15[[#This Row],[cedula]],TCARRERA[CEDULA],TCARRERA[CATEGORIA DEL SERVIDOR],0)</f>
        <v>0</v>
      </c>
      <c r="J11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6" t="str">
        <f>IF(ISTEXT(Tabla15[[#This Row],[CARRERA]]),Tabla15[[#This Row],[CARRERA]],Tabla15[[#This Row],[STATUS_01]])</f>
        <v>FIJO</v>
      </c>
      <c r="L1195" s="72">
        <v>25000</v>
      </c>
      <c r="M1195" s="75">
        <v>0</v>
      </c>
      <c r="N1195" s="72">
        <v>760</v>
      </c>
      <c r="O1195" s="72">
        <v>717.5</v>
      </c>
      <c r="P1195" s="33">
        <f>Tabla15[[#This Row],[sbruto]]-Tabla15[[#This Row],[ISR]]-Tabla15[[#This Row],[SFS]]-Tabla15[[#This Row],[AFP]]-Tabla15[[#This Row],[sneto]]</f>
        <v>25</v>
      </c>
      <c r="Q1195" s="33">
        <v>23497.5</v>
      </c>
      <c r="R1195" s="56" t="str">
        <f>_xlfn.XLOOKUP(Tabla15[[#This Row],[cedula]],Tabla8[Numero Documento],Tabla8[Gen])</f>
        <v>M</v>
      </c>
      <c r="S1195" s="56" t="str">
        <f>_xlfn.XLOOKUP(Tabla15[[#This Row],[cedula]],Tabla8[Numero Documento],Tabla8[Lugar Funciones Codigo])</f>
        <v>01.83.06</v>
      </c>
      <c r="T1195">
        <v>83</v>
      </c>
    </row>
    <row r="1196" spans="1:20" hidden="1">
      <c r="A1196" s="56" t="s">
        <v>3201</v>
      </c>
      <c r="B1196" s="56" t="s">
        <v>1814</v>
      </c>
      <c r="C1196" s="56" t="s">
        <v>2552</v>
      </c>
      <c r="D1196" s="56" t="str">
        <f>Tabla15[[#This Row],[cedula]]&amp;Tabla15[[#This Row],[prog]]&amp;LEFT(Tabla15[[#This Row],[TIPO]],3)</f>
        <v>4021223775001INT</v>
      </c>
      <c r="E1196" s="56" t="str">
        <f>_xlfn.XLOOKUP(Tabla15[[#This Row],[cedula]],Tabla8[Numero Documento],Tabla8[Empleado])</f>
        <v>ELETICIA MARIA REYNOSO GUILLEN</v>
      </c>
      <c r="F1196" s="56" t="str">
        <f>_xlfn.XLOOKUP(Tabla15[[#This Row],[cedula]],Tabla8[Numero Documento],Tabla8[Cargo])</f>
        <v>AUXILIAR ADMINISTRATIVO (A)</v>
      </c>
      <c r="G1196" s="56" t="str">
        <f>_xlfn.XLOOKUP(Tabla15[[#This Row],[cedula]],Tabla8[Numero Documento],Tabla8[Lugar de Funciones])</f>
        <v>VICEMINISTERIO PARA LA DESCENTRALIZACION Y COORDINACION TERRITORIAL</v>
      </c>
      <c r="H1196" s="107" t="s">
        <v>3202</v>
      </c>
      <c r="I1196" s="78">
        <f>_xlfn.XLOOKUP(Tabla15[[#This Row],[cedula]],TCARRERA[CEDULA],TCARRERA[CATEGORIA DEL SERVIDOR],0)</f>
        <v>0</v>
      </c>
      <c r="J1196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96" s="56" t="str">
        <f>IF(ISTEXT(Tabla15[[#This Row],[CARRERA]]),Tabla15[[#This Row],[CARRERA]],Tabla15[[#This Row],[STATUS_01]])</f>
        <v>INTERINATO</v>
      </c>
      <c r="L1196" s="72">
        <v>20000</v>
      </c>
      <c r="M1196" s="72">
        <v>2559.67</v>
      </c>
      <c r="N1196" s="72">
        <v>574</v>
      </c>
      <c r="O1196" s="72">
        <v>608</v>
      </c>
      <c r="P1196" s="33">
        <f>Tabla15[[#This Row],[sbruto]]-Tabla15[[#This Row],[ISR]]-Tabla15[[#This Row],[SFS]]-Tabla15[[#This Row],[AFP]]-Tabla15[[#This Row],[sneto]]</f>
        <v>0</v>
      </c>
      <c r="Q1196" s="33">
        <v>16258.33</v>
      </c>
      <c r="R1196" s="56" t="str">
        <f>_xlfn.XLOOKUP(Tabla15[[#This Row],[cedula]],Tabla8[Numero Documento],Tabla8[Gen])</f>
        <v>F</v>
      </c>
      <c r="S1196" s="56" t="str">
        <f>_xlfn.XLOOKUP(Tabla15[[#This Row],[cedula]],Tabla8[Numero Documento],Tabla8[Lugar Funciones Codigo])</f>
        <v>01.83.06</v>
      </c>
      <c r="T1196">
        <v>1055</v>
      </c>
    </row>
    <row r="1197" spans="1:20" hidden="1">
      <c r="A1197" s="56" t="s">
        <v>2521</v>
      </c>
      <c r="B1197" s="56" t="s">
        <v>2374</v>
      </c>
      <c r="C1197" s="56" t="s">
        <v>2552</v>
      </c>
      <c r="D1197" s="56" t="str">
        <f>Tabla15[[#This Row],[cedula]]&amp;Tabla15[[#This Row],[prog]]&amp;LEFT(Tabla15[[#This Row],[TIPO]],3)</f>
        <v>0030068772001TEM</v>
      </c>
      <c r="E1197" s="56" t="str">
        <f>_xlfn.XLOOKUP(Tabla15[[#This Row],[cedula]],Tabla8[Numero Documento],Tabla8[Empleado])</f>
        <v>SILFIDES MIGUELINA LANDESTOY TEJEDA</v>
      </c>
      <c r="F1197" s="56" t="str">
        <f>_xlfn.XLOOKUP(Tabla15[[#This Row],[cedula]],Tabla8[Numero Documento],Tabla8[Cargo])</f>
        <v>ENCARGADO (A)</v>
      </c>
      <c r="G1197" s="56" t="str">
        <f>_xlfn.XLOOKUP(Tabla15[[#This Row],[cedula]],Tabla8[Numero Documento],Tabla8[Lugar de Funciones])</f>
        <v>DEPARTAMENTO DE VINCULACION INTERINSTITUCIONAL</v>
      </c>
      <c r="H1197" s="107" t="s">
        <v>2743</v>
      </c>
      <c r="I1197" s="78">
        <f>_xlfn.XLOOKUP(Tabla15[[#This Row],[cedula]],TCARRERA[CEDULA],TCARRERA[CATEGORIA DEL SERVIDOR],0)</f>
        <v>0</v>
      </c>
      <c r="J11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6" t="str">
        <f>IF(ISTEXT(Tabla15[[#This Row],[CARRERA]]),Tabla15[[#This Row],[CARRERA]],Tabla15[[#This Row],[STATUS_01]])</f>
        <v>TEMPORALES</v>
      </c>
      <c r="L1197" s="72">
        <v>120000</v>
      </c>
      <c r="M1197" s="75">
        <v>16415.509999999998</v>
      </c>
      <c r="N1197" s="72">
        <v>3648</v>
      </c>
      <c r="O1197" s="72">
        <v>3444</v>
      </c>
      <c r="P1197" s="33">
        <f>Tabla15[[#This Row],[sbruto]]-Tabla15[[#This Row],[ISR]]-Tabla15[[#This Row],[SFS]]-Tabla15[[#This Row],[AFP]]-Tabla15[[#This Row],[sneto]]</f>
        <v>1602.4500000000116</v>
      </c>
      <c r="Q1197" s="33">
        <v>94890.04</v>
      </c>
      <c r="R1197" s="56" t="str">
        <f>_xlfn.XLOOKUP(Tabla15[[#This Row],[cedula]],Tabla8[Numero Documento],Tabla8[Gen])</f>
        <v>F</v>
      </c>
      <c r="S1197" s="56" t="str">
        <f>_xlfn.XLOOKUP(Tabla15[[#This Row],[cedula]],Tabla8[Numero Documento],Tabla8[Lugar Funciones Codigo])</f>
        <v>01.83.06.00.00.01</v>
      </c>
      <c r="T1197">
        <v>1005</v>
      </c>
    </row>
    <row r="1198" spans="1:20" hidden="1">
      <c r="A1198" s="56" t="s">
        <v>2521</v>
      </c>
      <c r="B1198" s="56" t="s">
        <v>2362</v>
      </c>
      <c r="C1198" s="56" t="s">
        <v>2552</v>
      </c>
      <c r="D1198" s="56" t="str">
        <f>Tabla15[[#This Row],[cedula]]&amp;Tabla15[[#This Row],[prog]]&amp;LEFT(Tabla15[[#This Row],[TIPO]],3)</f>
        <v>0230056602901TEM</v>
      </c>
      <c r="E1198" s="56" t="str">
        <f>_xlfn.XLOOKUP(Tabla15[[#This Row],[cedula]],Tabla8[Numero Documento],Tabla8[Empleado])</f>
        <v>RAFAEL FRANKLIN SORIANO LIRIANO</v>
      </c>
      <c r="F1198" s="56" t="str">
        <f>_xlfn.XLOOKUP(Tabla15[[#This Row],[cedula]],Tabla8[Numero Documento],Tabla8[Cargo])</f>
        <v>DIRECTOR REGIONAL</v>
      </c>
      <c r="G1198" s="56" t="str">
        <f>_xlfn.XLOOKUP(Tabla15[[#This Row],[cedula]],Tabla8[Numero Documento],Tabla8[Lugar de Funciones])</f>
        <v>DIRECCION REGIONAL CULTURAL</v>
      </c>
      <c r="H1198" s="107" t="s">
        <v>2743</v>
      </c>
      <c r="I1198" s="78">
        <f>_xlfn.XLOOKUP(Tabla15[[#This Row],[cedula]],TCARRERA[CEDULA],TCARRERA[CATEGORIA DEL SERVIDOR],0)</f>
        <v>0</v>
      </c>
      <c r="J119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6" t="str">
        <f>IF(ISTEXT(Tabla15[[#This Row],[CARRERA]]),Tabla15[[#This Row],[CARRERA]],Tabla15[[#This Row],[STATUS_01]])</f>
        <v>TEMPORALES</v>
      </c>
      <c r="L1198" s="72">
        <v>110000</v>
      </c>
      <c r="M1198" s="75">
        <v>14457.62</v>
      </c>
      <c r="N1198" s="72">
        <v>3344</v>
      </c>
      <c r="O1198" s="72">
        <v>3157</v>
      </c>
      <c r="P1198" s="33">
        <f>Tabla15[[#This Row],[sbruto]]-Tabla15[[#This Row],[ISR]]-Tabla15[[#This Row],[SFS]]-Tabla15[[#This Row],[AFP]]-Tabla15[[#This Row],[sneto]]</f>
        <v>25</v>
      </c>
      <c r="Q1198" s="33">
        <v>89016.38</v>
      </c>
      <c r="R1198" s="56" t="str">
        <f>_xlfn.XLOOKUP(Tabla15[[#This Row],[cedula]],Tabla8[Numero Documento],Tabla8[Gen])</f>
        <v>M</v>
      </c>
      <c r="S1198" s="56" t="str">
        <f>_xlfn.XLOOKUP(Tabla15[[#This Row],[cedula]],Tabla8[Numero Documento],Tabla8[Lugar Funciones Codigo])</f>
        <v>01.83.06.00.02</v>
      </c>
      <c r="T1198">
        <v>976</v>
      </c>
    </row>
    <row r="1199" spans="1:20" hidden="1">
      <c r="A1199" s="56" t="s">
        <v>2521</v>
      </c>
      <c r="B1199" s="56" t="s">
        <v>2381</v>
      </c>
      <c r="C1199" s="56" t="s">
        <v>2552</v>
      </c>
      <c r="D1199" s="56" t="str">
        <f>Tabla15[[#This Row],[cedula]]&amp;Tabla15[[#This Row],[prog]]&amp;LEFT(Tabla15[[#This Row],[TIPO]],3)</f>
        <v>0180008172901TEM</v>
      </c>
      <c r="E1199" s="56" t="str">
        <f>_xlfn.XLOOKUP(Tabla15[[#This Row],[cedula]],Tabla8[Numero Documento],Tabla8[Empleado])</f>
        <v>VICTOR MANUEL CUELLO RAMIREZ</v>
      </c>
      <c r="F1199" s="56" t="str">
        <f>_xlfn.XLOOKUP(Tabla15[[#This Row],[cedula]],Tabla8[Numero Documento],Tabla8[Cargo])</f>
        <v>DIRECTOR REGIONAL</v>
      </c>
      <c r="G1199" s="56" t="str">
        <f>_xlfn.XLOOKUP(Tabla15[[#This Row],[cedula]],Tabla8[Numero Documento],Tabla8[Lugar de Funciones])</f>
        <v>DIRECCION REGIONAL CULTURAL</v>
      </c>
      <c r="H1199" s="107" t="s">
        <v>2743</v>
      </c>
      <c r="I1199" s="78">
        <f>_xlfn.XLOOKUP(Tabla15[[#This Row],[cedula]],TCARRERA[CEDULA],TCARRERA[CATEGORIA DEL SERVIDOR],0)</f>
        <v>0</v>
      </c>
      <c r="J119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6" t="str">
        <f>IF(ISTEXT(Tabla15[[#This Row],[CARRERA]]),Tabla15[[#This Row],[CARRERA]],Tabla15[[#This Row],[STATUS_01]])</f>
        <v>TEMPORALES</v>
      </c>
      <c r="L1199" s="72">
        <v>110000</v>
      </c>
      <c r="M1199" s="76">
        <v>14457.62</v>
      </c>
      <c r="N1199" s="72">
        <v>3344</v>
      </c>
      <c r="O1199" s="72">
        <v>3157</v>
      </c>
      <c r="P1199" s="33">
        <f>Tabla15[[#This Row],[sbruto]]-Tabla15[[#This Row],[ISR]]-Tabla15[[#This Row],[SFS]]-Tabla15[[#This Row],[AFP]]-Tabla15[[#This Row],[sneto]]</f>
        <v>25</v>
      </c>
      <c r="Q1199" s="33">
        <v>89016.38</v>
      </c>
      <c r="R1199" s="56" t="str">
        <f>_xlfn.XLOOKUP(Tabla15[[#This Row],[cedula]],Tabla8[Numero Documento],Tabla8[Gen])</f>
        <v>M</v>
      </c>
      <c r="S1199" s="56" t="str">
        <f>_xlfn.XLOOKUP(Tabla15[[#This Row],[cedula]],Tabla8[Numero Documento],Tabla8[Lugar Funciones Codigo])</f>
        <v>01.83.06.00.02</v>
      </c>
      <c r="T1199">
        <v>1021</v>
      </c>
    </row>
    <row r="1200" spans="1:20" hidden="1">
      <c r="A1200" s="56" t="s">
        <v>2521</v>
      </c>
      <c r="B1200" s="56" t="s">
        <v>2340</v>
      </c>
      <c r="C1200" s="56" t="s">
        <v>2552</v>
      </c>
      <c r="D1200" s="56" t="str">
        <f>Tabla15[[#This Row],[cedula]]&amp;Tabla15[[#This Row],[prog]]&amp;LEFT(Tabla15[[#This Row],[TIPO]],3)</f>
        <v>0011267708301TEM</v>
      </c>
      <c r="E1200" s="56" t="str">
        <f>_xlfn.XLOOKUP(Tabla15[[#This Row],[cedula]],Tabla8[Numero Documento],Tabla8[Empleado])</f>
        <v>MARIELLE DENISE DE LUNA GUZMAN</v>
      </c>
      <c r="F1200" s="56" t="str">
        <f>_xlfn.XLOOKUP(Tabla15[[#This Row],[cedula]],Tabla8[Numero Documento],Tabla8[Cargo])</f>
        <v>COORDINADOR (A)</v>
      </c>
      <c r="G1200" s="56" t="str">
        <f>_xlfn.XLOOKUP(Tabla15[[#This Row],[cedula]],Tabla8[Numero Documento],Tabla8[Lugar de Funciones])</f>
        <v>DIRECCION REGIONAL CULTURAL</v>
      </c>
      <c r="H1200" s="107" t="s">
        <v>2743</v>
      </c>
      <c r="I1200" s="78">
        <f>_xlfn.XLOOKUP(Tabla15[[#This Row],[cedula]],TCARRERA[CEDULA],TCARRERA[CATEGORIA DEL SERVIDOR],0)</f>
        <v>0</v>
      </c>
      <c r="J120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6" t="str">
        <f>IF(ISTEXT(Tabla15[[#This Row],[CARRERA]]),Tabla15[[#This Row],[CARRERA]],Tabla15[[#This Row],[STATUS_01]])</f>
        <v>TEMPORALES</v>
      </c>
      <c r="L1200" s="72">
        <v>75000</v>
      </c>
      <c r="M1200" s="75">
        <v>6309.38</v>
      </c>
      <c r="N1200" s="72">
        <v>2280</v>
      </c>
      <c r="O1200" s="72">
        <v>2152.5</v>
      </c>
      <c r="P1200" s="33">
        <f>Tabla15[[#This Row],[sbruto]]-Tabla15[[#This Row],[ISR]]-Tabla15[[#This Row],[SFS]]-Tabla15[[#This Row],[AFP]]-Tabla15[[#This Row],[sneto]]</f>
        <v>24.999999999992724</v>
      </c>
      <c r="Q1200" s="33">
        <v>64233.120000000003</v>
      </c>
      <c r="R1200" s="56" t="str">
        <f>_xlfn.XLOOKUP(Tabla15[[#This Row],[cedula]],Tabla8[Numero Documento],Tabla8[Gen])</f>
        <v>F</v>
      </c>
      <c r="S1200" s="56" t="str">
        <f>_xlfn.XLOOKUP(Tabla15[[#This Row],[cedula]],Tabla8[Numero Documento],Tabla8[Lugar Funciones Codigo])</f>
        <v>01.83.06.00.02</v>
      </c>
      <c r="T1200">
        <v>936</v>
      </c>
    </row>
    <row r="1201" spans="1:20" hidden="1">
      <c r="A1201" s="56" t="s">
        <v>2522</v>
      </c>
      <c r="B1201" s="56" t="s">
        <v>1163</v>
      </c>
      <c r="C1201" s="56" t="s">
        <v>2556</v>
      </c>
      <c r="D1201" s="56" t="str">
        <f>Tabla15[[#This Row],[cedula]]&amp;Tabla15[[#This Row],[prog]]&amp;LEFT(Tabla15[[#This Row],[TIPO]],3)</f>
        <v>0010092674013FIJ</v>
      </c>
      <c r="E1201" s="56" t="str">
        <f>_xlfn.XLOOKUP(Tabla15[[#This Row],[cedula]],Tabla8[Numero Documento],Tabla8[Empleado])</f>
        <v>ROSA JULIA RODRIGUEZ GERMAN</v>
      </c>
      <c r="F1201" s="56" t="str">
        <f>_xlfn.XLOOKUP(Tabla15[[#This Row],[cedula]],Tabla8[Numero Documento],Tabla8[Cargo])</f>
        <v>COORD. DE RELACIONES LABORALES</v>
      </c>
      <c r="G1201" s="56" t="str">
        <f>_xlfn.XLOOKUP(Tabla15[[#This Row],[cedula]],Tabla8[Numero Documento],Tabla8[Lugar de Funciones])</f>
        <v>DIRECCION REGIONAL CULTURAL</v>
      </c>
      <c r="H1201" s="107" t="s">
        <v>11</v>
      </c>
      <c r="I1201" s="78" t="str">
        <f>_xlfn.XLOOKUP(Tabla15[[#This Row],[cedula]],TCARRERA[CEDULA],TCARRERA[CATEGORIA DEL SERVIDOR],0)</f>
        <v>CARRERA ADMINISTRATIVA</v>
      </c>
      <c r="J12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01" s="56" t="str">
        <f>IF(ISTEXT(Tabla15[[#This Row],[CARRERA]]),Tabla15[[#This Row],[CARRERA]],Tabla15[[#This Row],[STATUS_01]])</f>
        <v>CARRERA ADMINISTRATIVA</v>
      </c>
      <c r="L1201" s="72">
        <v>60000</v>
      </c>
      <c r="M1201" s="76">
        <v>3486.68</v>
      </c>
      <c r="N1201" s="72">
        <v>1824</v>
      </c>
      <c r="O1201" s="72">
        <v>1722</v>
      </c>
      <c r="P1201" s="33">
        <f>Tabla15[[#This Row],[sbruto]]-Tabla15[[#This Row],[ISR]]-Tabla15[[#This Row],[SFS]]-Tabla15[[#This Row],[AFP]]-Tabla15[[#This Row],[sneto]]</f>
        <v>4271</v>
      </c>
      <c r="Q1201" s="33">
        <v>48696.32</v>
      </c>
      <c r="R1201" s="56" t="str">
        <f>_xlfn.XLOOKUP(Tabla15[[#This Row],[cedula]],Tabla8[Numero Documento],Tabla8[Gen])</f>
        <v>F</v>
      </c>
      <c r="S1201" s="56" t="str">
        <f>_xlfn.XLOOKUP(Tabla15[[#This Row],[cedula]],Tabla8[Numero Documento],Tabla8[Lugar Funciones Codigo])</f>
        <v>01.83.06.00.02</v>
      </c>
      <c r="T1201">
        <v>715</v>
      </c>
    </row>
    <row r="1202" spans="1:20" hidden="1">
      <c r="A1202" s="56" t="s">
        <v>2521</v>
      </c>
      <c r="B1202" s="56" t="s">
        <v>2947</v>
      </c>
      <c r="C1202" s="56" t="s">
        <v>2552</v>
      </c>
      <c r="D1202" s="56" t="str">
        <f>Tabla15[[#This Row],[cedula]]&amp;Tabla15[[#This Row],[prog]]&amp;LEFT(Tabla15[[#This Row],[TIPO]],3)</f>
        <v>4022079295201TEM</v>
      </c>
      <c r="E1202" s="56" t="str">
        <f>_xlfn.XLOOKUP(Tabla15[[#This Row],[cedula]],Tabla8[Numero Documento],Tabla8[Empleado])</f>
        <v>JOHNNY EDUARDO PEREZ MONTAS</v>
      </c>
      <c r="F1202" s="56" t="str">
        <f>_xlfn.XLOOKUP(Tabla15[[#This Row],[cedula]],Tabla8[Numero Documento],Tabla8[Cargo])</f>
        <v>ANALISTA PROYECTOS</v>
      </c>
      <c r="G1202" s="56" t="str">
        <f>_xlfn.XLOOKUP(Tabla15[[#This Row],[cedula]],Tabla8[Numero Documento],Tabla8[Lugar de Funciones])</f>
        <v>DIRECCION REGIONAL CULTURAL</v>
      </c>
      <c r="H1202" s="107" t="s">
        <v>2743</v>
      </c>
      <c r="I1202" s="78">
        <f>_xlfn.XLOOKUP(Tabla15[[#This Row],[cedula]],TCARRERA[CEDULA],TCARRERA[CATEGORIA DEL SERVIDOR],0)</f>
        <v>0</v>
      </c>
      <c r="J120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6" t="str">
        <f>IF(ISTEXT(Tabla15[[#This Row],[CARRERA]]),Tabla15[[#This Row],[CARRERA]],Tabla15[[#This Row],[STATUS_01]])</f>
        <v>TEMPORALES</v>
      </c>
      <c r="L1202" s="72">
        <v>50000</v>
      </c>
      <c r="M1202" s="75">
        <v>1854</v>
      </c>
      <c r="N1202" s="72">
        <v>1520</v>
      </c>
      <c r="O1202" s="72">
        <v>1435</v>
      </c>
      <c r="P1202" s="33">
        <f>Tabla15[[#This Row],[sbruto]]-Tabla15[[#This Row],[ISR]]-Tabla15[[#This Row],[SFS]]-Tabla15[[#This Row],[AFP]]-Tabla15[[#This Row],[sneto]]</f>
        <v>25</v>
      </c>
      <c r="Q1202" s="33">
        <v>45166</v>
      </c>
      <c r="R1202" s="56" t="str">
        <f>_xlfn.XLOOKUP(Tabla15[[#This Row],[cedula]],Tabla8[Numero Documento],Tabla8[Gen])</f>
        <v>M</v>
      </c>
      <c r="S1202" s="56" t="str">
        <f>_xlfn.XLOOKUP(Tabla15[[#This Row],[cedula]],Tabla8[Numero Documento],Tabla8[Lugar Funciones Codigo])</f>
        <v>01.83.06.00.02</v>
      </c>
      <c r="T1202">
        <v>883</v>
      </c>
    </row>
    <row r="1203" spans="1:20" hidden="1">
      <c r="A1203" s="56" t="s">
        <v>2521</v>
      </c>
      <c r="B1203" s="56" t="s">
        <v>3277</v>
      </c>
      <c r="C1203" s="56" t="s">
        <v>2552</v>
      </c>
      <c r="D1203" s="56" t="str">
        <f>Tabla15[[#This Row],[cedula]]&amp;Tabla15[[#This Row],[prog]]&amp;LEFT(Tabla15[[#This Row],[TIPO]],3)</f>
        <v>0310032810701TEM</v>
      </c>
      <c r="E1203" s="56" t="str">
        <f>_xlfn.XLOOKUP(Tabla15[[#This Row],[cedula]],Tabla8[Numero Documento],Tabla8[Empleado])</f>
        <v>VIRGINIA DOLORES MENA DE PEÑA</v>
      </c>
      <c r="F1203" s="56" t="str">
        <f>_xlfn.XLOOKUP(Tabla15[[#This Row],[cedula]],Tabla8[Numero Documento],Tabla8[Cargo])</f>
        <v>ANALISTA PROYECTOS</v>
      </c>
      <c r="G1203" s="56" t="str">
        <f>_xlfn.XLOOKUP(Tabla15[[#This Row],[cedula]],Tabla8[Numero Documento],Tabla8[Lugar de Funciones])</f>
        <v>DIRECCION REGIONAL CULTURAL</v>
      </c>
      <c r="H1203" s="107" t="s">
        <v>2743</v>
      </c>
      <c r="I1203" s="78">
        <f>_xlfn.XLOOKUP(Tabla15[[#This Row],[cedula]],TCARRERA[CEDULA],TCARRERA[CATEGORIA DEL SERVIDOR],0)</f>
        <v>0</v>
      </c>
      <c r="J120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3" s="56" t="str">
        <f>IF(ISTEXT(Tabla15[[#This Row],[CARRERA]]),Tabla15[[#This Row],[CARRERA]],Tabla15[[#This Row],[STATUS_01]])</f>
        <v>TEMPORALES</v>
      </c>
      <c r="L1203" s="72">
        <v>50000</v>
      </c>
      <c r="M1203" s="75">
        <v>1854</v>
      </c>
      <c r="N1203" s="72">
        <v>1520</v>
      </c>
      <c r="O1203" s="72">
        <v>1435</v>
      </c>
      <c r="P1203" s="33">
        <f>Tabla15[[#This Row],[sbruto]]-Tabla15[[#This Row],[ISR]]-Tabla15[[#This Row],[SFS]]-Tabla15[[#This Row],[AFP]]-Tabla15[[#This Row],[sneto]]</f>
        <v>25</v>
      </c>
      <c r="Q1203" s="33">
        <v>45166</v>
      </c>
      <c r="R1203" s="56" t="str">
        <f>_xlfn.XLOOKUP(Tabla15[[#This Row],[cedula]],Tabla8[Numero Documento],Tabla8[Gen])</f>
        <v>F</v>
      </c>
      <c r="S1203" s="56" t="str">
        <f>_xlfn.XLOOKUP(Tabla15[[#This Row],[cedula]],Tabla8[Numero Documento],Tabla8[Lugar Funciones Codigo])</f>
        <v>01.83.06.00.02</v>
      </c>
      <c r="T1203">
        <v>1025</v>
      </c>
    </row>
    <row r="1204" spans="1:20" hidden="1">
      <c r="A1204" s="56" t="s">
        <v>2522</v>
      </c>
      <c r="B1204" s="56" t="s">
        <v>1291</v>
      </c>
      <c r="C1204" s="56" t="s">
        <v>2552</v>
      </c>
      <c r="D1204" s="56" t="str">
        <f>Tabla15[[#This Row],[cedula]]&amp;Tabla15[[#This Row],[prog]]&amp;LEFT(Tabla15[[#This Row],[TIPO]],3)</f>
        <v>0310460782901FIJ</v>
      </c>
      <c r="E1204" s="56" t="str">
        <f>_xlfn.XLOOKUP(Tabla15[[#This Row],[cedula]],Tabla8[Numero Documento],Tabla8[Empleado])</f>
        <v>YSLANIA CARINA GONZALEZ BENCOSME</v>
      </c>
      <c r="F1204" s="56" t="str">
        <f>_xlfn.XLOOKUP(Tabla15[[#This Row],[cedula]],Tabla8[Numero Documento],Tabla8[Cargo])</f>
        <v>TECNICO ADMINISTRATIVO</v>
      </c>
      <c r="G1204" s="56" t="str">
        <f>_xlfn.XLOOKUP(Tabla15[[#This Row],[cedula]],Tabla8[Numero Documento],Tabla8[Lugar de Funciones])</f>
        <v>DIRECCION REGIONAL CULTURAL</v>
      </c>
      <c r="H1204" s="107" t="s">
        <v>11</v>
      </c>
      <c r="I1204" s="78" t="str">
        <f>_xlfn.XLOOKUP(Tabla15[[#This Row],[cedula]],TCARRERA[CEDULA],TCARRERA[CATEGORIA DEL SERVIDOR],0)</f>
        <v>CARRERA ADMINISTRATIVA</v>
      </c>
      <c r="J12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04" s="56" t="str">
        <f>IF(ISTEXT(Tabla15[[#This Row],[CARRERA]]),Tabla15[[#This Row],[CARRERA]],Tabla15[[#This Row],[STATUS_01]])</f>
        <v>CARRERA ADMINISTRATIVA</v>
      </c>
      <c r="L1204" s="72">
        <v>45000</v>
      </c>
      <c r="M1204" s="76">
        <v>911.71</v>
      </c>
      <c r="N1204" s="72">
        <v>1368</v>
      </c>
      <c r="O1204" s="72">
        <v>1291.5</v>
      </c>
      <c r="P1204" s="33">
        <f>Tabla15[[#This Row],[sbruto]]-Tabla15[[#This Row],[ISR]]-Tabla15[[#This Row],[SFS]]-Tabla15[[#This Row],[AFP]]-Tabla15[[#This Row],[sneto]]</f>
        <v>1602.4500000000044</v>
      </c>
      <c r="Q1204" s="33">
        <v>39826.339999999997</v>
      </c>
      <c r="R1204" s="56" t="str">
        <f>_xlfn.XLOOKUP(Tabla15[[#This Row],[cedula]],Tabla8[Numero Documento],Tabla8[Gen])</f>
        <v>M</v>
      </c>
      <c r="S1204" s="56" t="str">
        <f>_xlfn.XLOOKUP(Tabla15[[#This Row],[cedula]],Tabla8[Numero Documento],Tabla8[Lugar Funciones Codigo])</f>
        <v>01.83.06.00.02</v>
      </c>
      <c r="T1204">
        <v>379</v>
      </c>
    </row>
    <row r="1205" spans="1:20" hidden="1">
      <c r="A1205" s="56" t="s">
        <v>2521</v>
      </c>
      <c r="B1205" s="56" t="s">
        <v>2876</v>
      </c>
      <c r="C1205" s="56" t="s">
        <v>2552</v>
      </c>
      <c r="D1205" s="56" t="str">
        <f>Tabla15[[#This Row],[cedula]]&amp;Tabla15[[#This Row],[prog]]&amp;LEFT(Tabla15[[#This Row],[TIPO]],3)</f>
        <v>0540088816901TEM</v>
      </c>
      <c r="E1205" s="56" t="str">
        <f>_xlfn.XLOOKUP(Tabla15[[#This Row],[cedula]],Tabla8[Numero Documento],Tabla8[Empleado])</f>
        <v>DEYANIRA ALTAGRACIA OVALLES PAULINO</v>
      </c>
      <c r="F1205" s="56" t="str">
        <f>_xlfn.XLOOKUP(Tabla15[[#This Row],[cedula]],Tabla8[Numero Documento],Tabla8[Cargo])</f>
        <v>ENCARGADO PROVINCIAL</v>
      </c>
      <c r="G1205" s="56" t="str">
        <f>_xlfn.XLOOKUP(Tabla15[[#This Row],[cedula]],Tabla8[Numero Documento],Tabla8[Lugar de Funciones])</f>
        <v>DIRECCION REGIONAL CULTURAL</v>
      </c>
      <c r="H1205" s="107" t="s">
        <v>2743</v>
      </c>
      <c r="I1205" s="78">
        <f>_xlfn.XLOOKUP(Tabla15[[#This Row],[cedula]],TCARRERA[CEDULA],TCARRERA[CATEGORIA DEL SERVIDOR],0)</f>
        <v>0</v>
      </c>
      <c r="J12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6" t="str">
        <f>IF(ISTEXT(Tabla15[[#This Row],[CARRERA]]),Tabla15[[#This Row],[CARRERA]],Tabla15[[#This Row],[STATUS_01]])</f>
        <v>TEMPORALES</v>
      </c>
      <c r="L1205" s="72">
        <v>40000</v>
      </c>
      <c r="M1205" s="75">
        <v>442.65</v>
      </c>
      <c r="N1205" s="75">
        <v>1216</v>
      </c>
      <c r="O1205" s="75">
        <v>1148</v>
      </c>
      <c r="P1205" s="33">
        <f>Tabla15[[#This Row],[sbruto]]-Tabla15[[#This Row],[ISR]]-Tabla15[[#This Row],[SFS]]-Tabla15[[#This Row],[AFP]]-Tabla15[[#This Row],[sneto]]</f>
        <v>25</v>
      </c>
      <c r="Q1205" s="33">
        <v>37168.35</v>
      </c>
      <c r="R1205" s="56" t="str">
        <f>_xlfn.XLOOKUP(Tabla15[[#This Row],[cedula]],Tabla8[Numero Documento],Tabla8[Gen])</f>
        <v>F</v>
      </c>
      <c r="S1205" s="56" t="str">
        <f>_xlfn.XLOOKUP(Tabla15[[#This Row],[cedula]],Tabla8[Numero Documento],Tabla8[Lugar Funciones Codigo])</f>
        <v>01.83.06.00.02</v>
      </c>
      <c r="T1205">
        <v>822</v>
      </c>
    </row>
    <row r="1206" spans="1:20" hidden="1">
      <c r="A1206" s="56" t="s">
        <v>2521</v>
      </c>
      <c r="B1206" s="56" t="s">
        <v>2935</v>
      </c>
      <c r="C1206" s="56" t="s">
        <v>2552</v>
      </c>
      <c r="D1206" s="56" t="str">
        <f>Tabla15[[#This Row],[cedula]]&amp;Tabla15[[#This Row],[prog]]&amp;LEFT(Tabla15[[#This Row],[TIPO]],3)</f>
        <v>4022208183401TEM</v>
      </c>
      <c r="E1206" s="56" t="str">
        <f>_xlfn.XLOOKUP(Tabla15[[#This Row],[cedula]],Tabla8[Numero Documento],Tabla8[Empleado])</f>
        <v>JHONNY MIGUEL HERRERA RODRIGUEZ</v>
      </c>
      <c r="F1206" s="56" t="str">
        <f>_xlfn.XLOOKUP(Tabla15[[#This Row],[cedula]],Tabla8[Numero Documento],Tabla8[Cargo])</f>
        <v>ENCARGADO PROVINCIAL</v>
      </c>
      <c r="G1206" s="56" t="str">
        <f>_xlfn.XLOOKUP(Tabla15[[#This Row],[cedula]],Tabla8[Numero Documento],Tabla8[Lugar de Funciones])</f>
        <v>DIRECCION REGIONAL CULTURAL</v>
      </c>
      <c r="H1206" s="107" t="s">
        <v>2743</v>
      </c>
      <c r="I1206" s="78">
        <f>_xlfn.XLOOKUP(Tabla15[[#This Row],[cedula]],TCARRERA[CEDULA],TCARRERA[CATEGORIA DEL SERVIDOR],0)</f>
        <v>0</v>
      </c>
      <c r="J12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6" t="str">
        <f>IF(ISTEXT(Tabla15[[#This Row],[CARRERA]]),Tabla15[[#This Row],[CARRERA]],Tabla15[[#This Row],[STATUS_01]])</f>
        <v>TEMPORALES</v>
      </c>
      <c r="L1206" s="72">
        <v>40000</v>
      </c>
      <c r="M1206" s="75">
        <v>442.65</v>
      </c>
      <c r="N1206" s="72">
        <v>1216</v>
      </c>
      <c r="O1206" s="72">
        <v>1148</v>
      </c>
      <c r="P1206" s="33">
        <f>Tabla15[[#This Row],[sbruto]]-Tabla15[[#This Row],[ISR]]-Tabla15[[#This Row],[SFS]]-Tabla15[[#This Row],[AFP]]-Tabla15[[#This Row],[sneto]]</f>
        <v>25</v>
      </c>
      <c r="Q1206" s="33">
        <v>37168.35</v>
      </c>
      <c r="R1206" s="56" t="str">
        <f>_xlfn.XLOOKUP(Tabla15[[#This Row],[cedula]],Tabla8[Numero Documento],Tabla8[Gen])</f>
        <v>M</v>
      </c>
      <c r="S1206" s="56" t="str">
        <f>_xlfn.XLOOKUP(Tabla15[[#This Row],[cedula]],Tabla8[Numero Documento],Tabla8[Lugar Funciones Codigo])</f>
        <v>01.83.06.00.02</v>
      </c>
      <c r="T1206">
        <v>873</v>
      </c>
    </row>
    <row r="1207" spans="1:20" hidden="1">
      <c r="A1207" s="56" t="s">
        <v>2521</v>
      </c>
      <c r="B1207" s="56" t="s">
        <v>2999</v>
      </c>
      <c r="C1207" s="56" t="s">
        <v>2552</v>
      </c>
      <c r="D1207" s="56" t="str">
        <f>Tabla15[[#This Row],[cedula]]&amp;Tabla15[[#This Row],[prog]]&amp;LEFT(Tabla15[[#This Row],[TIPO]],3)</f>
        <v>0550001152201TEM</v>
      </c>
      <c r="E1207" s="56" t="str">
        <f>_xlfn.XLOOKUP(Tabla15[[#This Row],[cedula]],Tabla8[Numero Documento],Tabla8[Empleado])</f>
        <v>MARIA OTILIA ASUNCION PAULINO RIVAS</v>
      </c>
      <c r="F1207" s="56" t="str">
        <f>_xlfn.XLOOKUP(Tabla15[[#This Row],[cedula]],Tabla8[Numero Documento],Tabla8[Cargo])</f>
        <v>ENCARGADO PROVINCIAL</v>
      </c>
      <c r="G1207" s="56" t="str">
        <f>_xlfn.XLOOKUP(Tabla15[[#This Row],[cedula]],Tabla8[Numero Documento],Tabla8[Lugar de Funciones])</f>
        <v>DIRECCION REGIONAL CULTURAL</v>
      </c>
      <c r="H1207" s="107" t="s">
        <v>2743</v>
      </c>
      <c r="I1207" s="78">
        <f>_xlfn.XLOOKUP(Tabla15[[#This Row],[cedula]],TCARRERA[CEDULA],TCARRERA[CATEGORIA DEL SERVIDOR],0)</f>
        <v>0</v>
      </c>
      <c r="J12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6" t="str">
        <f>IF(ISTEXT(Tabla15[[#This Row],[CARRERA]]),Tabla15[[#This Row],[CARRERA]],Tabla15[[#This Row],[STATUS_01]])</f>
        <v>TEMPORALES</v>
      </c>
      <c r="L1207" s="72">
        <v>40000</v>
      </c>
      <c r="M1207" s="75">
        <v>442.65</v>
      </c>
      <c r="N1207" s="72">
        <v>1216</v>
      </c>
      <c r="O1207" s="72">
        <v>1148</v>
      </c>
      <c r="P1207" s="33">
        <f>Tabla15[[#This Row],[sbruto]]-Tabla15[[#This Row],[ISR]]-Tabla15[[#This Row],[SFS]]-Tabla15[[#This Row],[AFP]]-Tabla15[[#This Row],[sneto]]</f>
        <v>25</v>
      </c>
      <c r="Q1207" s="33">
        <v>37168.35</v>
      </c>
      <c r="R1207" s="56" t="str">
        <f>_xlfn.XLOOKUP(Tabla15[[#This Row],[cedula]],Tabla8[Numero Documento],Tabla8[Gen])</f>
        <v>F</v>
      </c>
      <c r="S1207" s="56" t="str">
        <f>_xlfn.XLOOKUP(Tabla15[[#This Row],[cedula]],Tabla8[Numero Documento],Tabla8[Lugar Funciones Codigo])</f>
        <v>01.83.06.00.02</v>
      </c>
      <c r="T1207">
        <v>935</v>
      </c>
    </row>
    <row r="1208" spans="1:20" hidden="1">
      <c r="A1208" s="56" t="s">
        <v>2521</v>
      </c>
      <c r="B1208" s="56" t="s">
        <v>2346</v>
      </c>
      <c r="C1208" s="56" t="s">
        <v>2552</v>
      </c>
      <c r="D1208" s="56" t="str">
        <f>Tabla15[[#This Row],[cedula]]&amp;Tabla15[[#This Row],[prog]]&amp;LEFT(Tabla15[[#This Row],[TIPO]],3)</f>
        <v>0280000655901TEM</v>
      </c>
      <c r="E1208" s="56" t="str">
        <f>_xlfn.XLOOKUP(Tabla15[[#This Row],[cedula]],Tabla8[Numero Documento],Tabla8[Empleado])</f>
        <v>MERCEDES CASTILLO ESTEVEZ</v>
      </c>
      <c r="F1208" s="56" t="str">
        <f>_xlfn.XLOOKUP(Tabla15[[#This Row],[cedula]],Tabla8[Numero Documento],Tabla8[Cargo])</f>
        <v>ENCARGADO PROVINCIAL</v>
      </c>
      <c r="G1208" s="56" t="str">
        <f>_xlfn.XLOOKUP(Tabla15[[#This Row],[cedula]],Tabla8[Numero Documento],Tabla8[Lugar de Funciones])</f>
        <v>DIRECCION REGIONAL CULTURAL</v>
      </c>
      <c r="H1208" s="107" t="s">
        <v>2743</v>
      </c>
      <c r="I1208" s="78">
        <f>_xlfn.XLOOKUP(Tabla15[[#This Row],[cedula]],TCARRERA[CEDULA],TCARRERA[CATEGORIA DEL SERVIDOR],0)</f>
        <v>0</v>
      </c>
      <c r="J12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6" t="str">
        <f>IF(ISTEXT(Tabla15[[#This Row],[CARRERA]]),Tabla15[[#This Row],[CARRERA]],Tabla15[[#This Row],[STATUS_01]])</f>
        <v>TEMPORALES</v>
      </c>
      <c r="L1208" s="72">
        <v>40000</v>
      </c>
      <c r="M1208" s="73">
        <v>442.65</v>
      </c>
      <c r="N1208" s="72">
        <v>1216</v>
      </c>
      <c r="O1208" s="72">
        <v>1148</v>
      </c>
      <c r="P1208" s="33">
        <f>Tabla15[[#This Row],[sbruto]]-Tabla15[[#This Row],[ISR]]-Tabla15[[#This Row],[SFS]]-Tabla15[[#This Row],[AFP]]-Tabla15[[#This Row],[sneto]]</f>
        <v>25</v>
      </c>
      <c r="Q1208" s="33">
        <v>37168.35</v>
      </c>
      <c r="R1208" s="56" t="str">
        <f>_xlfn.XLOOKUP(Tabla15[[#This Row],[cedula]],Tabla8[Numero Documento],Tabla8[Gen])</f>
        <v>F</v>
      </c>
      <c r="S1208" s="56" t="str">
        <f>_xlfn.XLOOKUP(Tabla15[[#This Row],[cedula]],Tabla8[Numero Documento],Tabla8[Lugar Funciones Codigo])</f>
        <v>01.83.06.00.02</v>
      </c>
      <c r="T1208">
        <v>947</v>
      </c>
    </row>
    <row r="1209" spans="1:20" hidden="1">
      <c r="A1209" s="56" t="s">
        <v>2521</v>
      </c>
      <c r="B1209" s="56" t="s">
        <v>2289</v>
      </c>
      <c r="C1209" s="56" t="s">
        <v>2552</v>
      </c>
      <c r="D1209" s="56" t="str">
        <f>Tabla15[[#This Row],[cedula]]&amp;Tabla15[[#This Row],[prog]]&amp;LEFT(Tabla15[[#This Row],[TIPO]],3)</f>
        <v>0370070066301TEM</v>
      </c>
      <c r="E1209" s="56" t="str">
        <f>_xlfn.XLOOKUP(Tabla15[[#This Row],[cedula]],Tabla8[Numero Documento],Tabla8[Empleado])</f>
        <v>CAROLINA FREUND LANTIGUA</v>
      </c>
      <c r="F1209" s="56" t="str">
        <f>_xlfn.XLOOKUP(Tabla15[[#This Row],[cedula]],Tabla8[Numero Documento],Tabla8[Cargo])</f>
        <v>GESTOR CULTURAL</v>
      </c>
      <c r="G1209" s="56" t="str">
        <f>_xlfn.XLOOKUP(Tabla15[[#This Row],[cedula]],Tabla8[Numero Documento],Tabla8[Lugar de Funciones])</f>
        <v>DIRECCION REGIONAL CULTURAL</v>
      </c>
      <c r="H1209" s="107" t="s">
        <v>2743</v>
      </c>
      <c r="I1209" s="78">
        <f>_xlfn.XLOOKUP(Tabla15[[#This Row],[cedula]],TCARRERA[CEDULA],TCARRERA[CATEGORIA DEL SERVIDOR],0)</f>
        <v>0</v>
      </c>
      <c r="J12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6" t="str">
        <f>IF(ISTEXT(Tabla15[[#This Row],[CARRERA]]),Tabla15[[#This Row],[CARRERA]],Tabla15[[#This Row],[STATUS_01]])</f>
        <v>TEMPORALES</v>
      </c>
      <c r="L1209" s="72">
        <v>35000</v>
      </c>
      <c r="M1209" s="75">
        <v>0</v>
      </c>
      <c r="N1209" s="75">
        <v>1064</v>
      </c>
      <c r="O1209" s="75">
        <v>1004.5</v>
      </c>
      <c r="P1209" s="33">
        <f>Tabla15[[#This Row],[sbruto]]-Tabla15[[#This Row],[ISR]]-Tabla15[[#This Row],[SFS]]-Tabla15[[#This Row],[AFP]]-Tabla15[[#This Row],[sneto]]</f>
        <v>25</v>
      </c>
      <c r="Q1209" s="33">
        <v>32906.5</v>
      </c>
      <c r="R1209" s="56" t="str">
        <f>_xlfn.XLOOKUP(Tabla15[[#This Row],[cedula]],Tabla8[Numero Documento],Tabla8[Gen])</f>
        <v>F</v>
      </c>
      <c r="S1209" s="56" t="str">
        <f>_xlfn.XLOOKUP(Tabla15[[#This Row],[cedula]],Tabla8[Numero Documento],Tabla8[Lugar Funciones Codigo])</f>
        <v>01.83.06.00.02</v>
      </c>
      <c r="T1209">
        <v>806</v>
      </c>
    </row>
    <row r="1210" spans="1:20" hidden="1">
      <c r="A1210" s="56" t="s">
        <v>2521</v>
      </c>
      <c r="B1210" s="56" t="s">
        <v>2309</v>
      </c>
      <c r="C1210" s="56" t="s">
        <v>2552</v>
      </c>
      <c r="D1210" s="56" t="str">
        <f>Tabla15[[#This Row],[cedula]]&amp;Tabla15[[#This Row],[prog]]&amp;LEFT(Tabla15[[#This Row],[TIPO]],3)</f>
        <v>0010364409201TEM</v>
      </c>
      <c r="E1210" s="56" t="str">
        <f>_xlfn.XLOOKUP(Tabla15[[#This Row],[cedula]],Tabla8[Numero Documento],Tabla8[Empleado])</f>
        <v>HAMLET FELIPE HERNANDEZ</v>
      </c>
      <c r="F1210" s="56" t="str">
        <f>_xlfn.XLOOKUP(Tabla15[[#This Row],[cedula]],Tabla8[Numero Documento],Tabla8[Cargo])</f>
        <v>GESTOR CULTURAL</v>
      </c>
      <c r="G1210" s="56" t="str">
        <f>_xlfn.XLOOKUP(Tabla15[[#This Row],[cedula]],Tabla8[Numero Documento],Tabla8[Lugar de Funciones])</f>
        <v>DIRECCION REGIONAL CULTURAL</v>
      </c>
      <c r="H1210" s="107" t="s">
        <v>2743</v>
      </c>
      <c r="I1210" s="78">
        <f>_xlfn.XLOOKUP(Tabla15[[#This Row],[cedula]],TCARRERA[CEDULA],TCARRERA[CATEGORIA DEL SERVIDOR],0)</f>
        <v>0</v>
      </c>
      <c r="J121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6" t="str">
        <f>IF(ISTEXT(Tabla15[[#This Row],[CARRERA]]),Tabla15[[#This Row],[CARRERA]],Tabla15[[#This Row],[STATUS_01]])</f>
        <v>TEMPORALES</v>
      </c>
      <c r="L1210" s="72">
        <v>35000</v>
      </c>
      <c r="M1210" s="75">
        <v>0</v>
      </c>
      <c r="N1210" s="72">
        <v>1064</v>
      </c>
      <c r="O1210" s="72">
        <v>1004.5</v>
      </c>
      <c r="P1210" s="33">
        <f>Tabla15[[#This Row],[sbruto]]-Tabla15[[#This Row],[ISR]]-Tabla15[[#This Row],[SFS]]-Tabla15[[#This Row],[AFP]]-Tabla15[[#This Row],[sneto]]</f>
        <v>25</v>
      </c>
      <c r="Q1210" s="33">
        <v>32906.5</v>
      </c>
      <c r="R1210" s="56" t="str">
        <f>_xlfn.XLOOKUP(Tabla15[[#This Row],[cedula]],Tabla8[Numero Documento],Tabla8[Gen])</f>
        <v>M</v>
      </c>
      <c r="S1210" s="56" t="str">
        <f>_xlfn.XLOOKUP(Tabla15[[#This Row],[cedula]],Tabla8[Numero Documento],Tabla8[Lugar Funciones Codigo])</f>
        <v>01.83.06.00.02</v>
      </c>
      <c r="T1210">
        <v>851</v>
      </c>
    </row>
    <row r="1211" spans="1:20" hidden="1">
      <c r="A1211" s="56" t="s">
        <v>2521</v>
      </c>
      <c r="B1211" s="56" t="s">
        <v>2913</v>
      </c>
      <c r="C1211" s="56" t="s">
        <v>2552</v>
      </c>
      <c r="D1211" s="56" t="str">
        <f>Tabla15[[#This Row],[cedula]]&amp;Tabla15[[#This Row],[prog]]&amp;LEFT(Tabla15[[#This Row],[TIPO]],3)</f>
        <v>0540083268801TEM</v>
      </c>
      <c r="E1211" s="56" t="str">
        <f>_xlfn.XLOOKUP(Tabla15[[#This Row],[cedula]],Tabla8[Numero Documento],Tabla8[Empleado])</f>
        <v>HENRY MIGUEL CRISOSTOMOS BADIA</v>
      </c>
      <c r="F1211" s="56" t="str">
        <f>_xlfn.XLOOKUP(Tabla15[[#This Row],[cedula]],Tabla8[Numero Documento],Tabla8[Cargo])</f>
        <v>GESTOR CULTURAL</v>
      </c>
      <c r="G1211" s="56" t="str">
        <f>_xlfn.XLOOKUP(Tabla15[[#This Row],[cedula]],Tabla8[Numero Documento],Tabla8[Lugar de Funciones])</f>
        <v>DIRECCION REGIONAL CULTURAL</v>
      </c>
      <c r="H1211" s="107" t="s">
        <v>2743</v>
      </c>
      <c r="I1211" s="78">
        <f>_xlfn.XLOOKUP(Tabla15[[#This Row],[cedula]],TCARRERA[CEDULA],TCARRERA[CATEGORIA DEL SERVIDOR],0)</f>
        <v>0</v>
      </c>
      <c r="J121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6" t="str">
        <f>IF(ISTEXT(Tabla15[[#This Row],[CARRERA]]),Tabla15[[#This Row],[CARRERA]],Tabla15[[#This Row],[STATUS_01]])</f>
        <v>TEMPORALES</v>
      </c>
      <c r="L1211" s="72">
        <v>35000</v>
      </c>
      <c r="M1211" s="75">
        <v>0</v>
      </c>
      <c r="N1211" s="75">
        <v>1064</v>
      </c>
      <c r="O1211" s="75">
        <v>1004.5</v>
      </c>
      <c r="P1211" s="33">
        <f>Tabla15[[#This Row],[sbruto]]-Tabla15[[#This Row],[ISR]]-Tabla15[[#This Row],[SFS]]-Tabla15[[#This Row],[AFP]]-Tabla15[[#This Row],[sneto]]</f>
        <v>25</v>
      </c>
      <c r="Q1211" s="33">
        <v>32906.5</v>
      </c>
      <c r="R1211" s="56" t="str">
        <f>_xlfn.XLOOKUP(Tabla15[[#This Row],[cedula]],Tabla8[Numero Documento],Tabla8[Gen])</f>
        <v>M</v>
      </c>
      <c r="S1211" s="56" t="str">
        <f>_xlfn.XLOOKUP(Tabla15[[#This Row],[cedula]],Tabla8[Numero Documento],Tabla8[Lugar Funciones Codigo])</f>
        <v>01.83.06.00.02</v>
      </c>
      <c r="T1211">
        <v>855</v>
      </c>
    </row>
    <row r="1212" spans="1:20" hidden="1">
      <c r="A1212" s="56" t="s">
        <v>2521</v>
      </c>
      <c r="B1212" s="56" t="s">
        <v>2939</v>
      </c>
      <c r="C1212" s="56" t="s">
        <v>2552</v>
      </c>
      <c r="D1212" s="56" t="str">
        <f>Tabla15[[#This Row],[cedula]]&amp;Tabla15[[#This Row],[prog]]&amp;LEFT(Tabla15[[#This Row],[TIPO]],3)</f>
        <v>0730001545501TEM</v>
      </c>
      <c r="E1212" s="56" t="str">
        <f>_xlfn.XLOOKUP(Tabla15[[#This Row],[cedula]],Tabla8[Numero Documento],Tabla8[Empleado])</f>
        <v>JOEL BERNARDO GONELL REYES</v>
      </c>
      <c r="F1212" s="56" t="str">
        <f>_xlfn.XLOOKUP(Tabla15[[#This Row],[cedula]],Tabla8[Numero Documento],Tabla8[Cargo])</f>
        <v>GESTOR CULTURAL</v>
      </c>
      <c r="G1212" s="56" t="str">
        <f>_xlfn.XLOOKUP(Tabla15[[#This Row],[cedula]],Tabla8[Numero Documento],Tabla8[Lugar de Funciones])</f>
        <v>DIRECCION REGIONAL CULTURAL</v>
      </c>
      <c r="H1212" s="107" t="s">
        <v>2743</v>
      </c>
      <c r="I1212" s="78">
        <f>_xlfn.XLOOKUP(Tabla15[[#This Row],[cedula]],TCARRERA[CEDULA],TCARRERA[CATEGORIA DEL SERVIDOR],0)</f>
        <v>0</v>
      </c>
      <c r="J121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6" t="str">
        <f>IF(ISTEXT(Tabla15[[#This Row],[CARRERA]]),Tabla15[[#This Row],[CARRERA]],Tabla15[[#This Row],[STATUS_01]])</f>
        <v>TEMPORALES</v>
      </c>
      <c r="L1212" s="72">
        <v>35000</v>
      </c>
      <c r="M1212" s="75">
        <v>0</v>
      </c>
      <c r="N1212" s="72">
        <v>1064</v>
      </c>
      <c r="O1212" s="72">
        <v>1004.5</v>
      </c>
      <c r="P1212" s="33">
        <f>Tabla15[[#This Row],[sbruto]]-Tabla15[[#This Row],[ISR]]-Tabla15[[#This Row],[SFS]]-Tabla15[[#This Row],[AFP]]-Tabla15[[#This Row],[sneto]]</f>
        <v>25</v>
      </c>
      <c r="Q1212" s="33">
        <v>32906.5</v>
      </c>
      <c r="R1212" s="56" t="str">
        <f>_xlfn.XLOOKUP(Tabla15[[#This Row],[cedula]],Tabla8[Numero Documento],Tabla8[Gen])</f>
        <v>M</v>
      </c>
      <c r="S1212" s="56" t="str">
        <f>_xlfn.XLOOKUP(Tabla15[[#This Row],[cedula]],Tabla8[Numero Documento],Tabla8[Lugar Funciones Codigo])</f>
        <v>01.83.06.00.02</v>
      </c>
      <c r="T1212">
        <v>878</v>
      </c>
    </row>
    <row r="1213" spans="1:20" hidden="1">
      <c r="A1213" s="56" t="s">
        <v>2521</v>
      </c>
      <c r="B1213" s="56" t="s">
        <v>2318</v>
      </c>
      <c r="C1213" s="56" t="s">
        <v>2552</v>
      </c>
      <c r="D1213" s="56" t="str">
        <f>Tabla15[[#This Row],[cedula]]&amp;Tabla15[[#This Row],[prog]]&amp;LEFT(Tabla15[[#This Row],[TIPO]],3)</f>
        <v>0310321754701TEM</v>
      </c>
      <c r="E1213" s="56" t="str">
        <f>_xlfn.XLOOKUP(Tabla15[[#This Row],[cedula]],Tabla8[Numero Documento],Tabla8[Empleado])</f>
        <v>JOHANNA DIAZ LOPEZ</v>
      </c>
      <c r="F1213" s="56" t="str">
        <f>_xlfn.XLOOKUP(Tabla15[[#This Row],[cedula]],Tabla8[Numero Documento],Tabla8[Cargo])</f>
        <v>GESTOR CULTURAL</v>
      </c>
      <c r="G1213" s="56" t="str">
        <f>_xlfn.XLOOKUP(Tabla15[[#This Row],[cedula]],Tabla8[Numero Documento],Tabla8[Lugar de Funciones])</f>
        <v>DIRECCION REGIONAL CULTURAL</v>
      </c>
      <c r="H1213" s="107" t="s">
        <v>2743</v>
      </c>
      <c r="I1213" s="78">
        <f>_xlfn.XLOOKUP(Tabla15[[#This Row],[cedula]],TCARRERA[CEDULA],TCARRERA[CATEGORIA DEL SERVIDOR],0)</f>
        <v>0</v>
      </c>
      <c r="J121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6" t="str">
        <f>IF(ISTEXT(Tabla15[[#This Row],[CARRERA]]),Tabla15[[#This Row],[CARRERA]],Tabla15[[#This Row],[STATUS_01]])</f>
        <v>TEMPORALES</v>
      </c>
      <c r="L1213" s="72">
        <v>35000</v>
      </c>
      <c r="M1213" s="72">
        <v>0</v>
      </c>
      <c r="N1213" s="72">
        <v>1064</v>
      </c>
      <c r="O1213" s="72">
        <v>1004.5</v>
      </c>
      <c r="P1213" s="33">
        <f>Tabla15[[#This Row],[sbruto]]-Tabla15[[#This Row],[ISR]]-Tabla15[[#This Row],[SFS]]-Tabla15[[#This Row],[AFP]]-Tabla15[[#This Row],[sneto]]</f>
        <v>25</v>
      </c>
      <c r="Q1213" s="33">
        <v>32906.5</v>
      </c>
      <c r="R1213" s="56" t="str">
        <f>_xlfn.XLOOKUP(Tabla15[[#This Row],[cedula]],Tabla8[Numero Documento],Tabla8[Gen])</f>
        <v>F</v>
      </c>
      <c r="S1213" s="56" t="str">
        <f>_xlfn.XLOOKUP(Tabla15[[#This Row],[cedula]],Tabla8[Numero Documento],Tabla8[Lugar Funciones Codigo])</f>
        <v>01.83.06.00.02</v>
      </c>
      <c r="T1213">
        <v>880</v>
      </c>
    </row>
    <row r="1214" spans="1:20" hidden="1">
      <c r="A1214" s="56" t="s">
        <v>2521</v>
      </c>
      <c r="B1214" s="56" t="s">
        <v>2323</v>
      </c>
      <c r="C1214" s="56" t="s">
        <v>2552</v>
      </c>
      <c r="D1214" s="56" t="str">
        <f>Tabla15[[#This Row],[cedula]]&amp;Tabla15[[#This Row],[prog]]&amp;LEFT(Tabla15[[#This Row],[TIPO]],3)</f>
        <v>0010011511201TEM</v>
      </c>
      <c r="E1214" s="56" t="str">
        <f>_xlfn.XLOOKUP(Tabla15[[#This Row],[cedula]],Tabla8[Numero Documento],Tabla8[Empleado])</f>
        <v>JOSE MIGUEL FONT BONILLA</v>
      </c>
      <c r="F1214" s="56" t="str">
        <f>_xlfn.XLOOKUP(Tabla15[[#This Row],[cedula]],Tabla8[Numero Documento],Tabla8[Cargo])</f>
        <v>GESTOR CULTURAL</v>
      </c>
      <c r="G1214" s="56" t="str">
        <f>_xlfn.XLOOKUP(Tabla15[[#This Row],[cedula]],Tabla8[Numero Documento],Tabla8[Lugar de Funciones])</f>
        <v>DIRECCION REGIONAL CULTURAL</v>
      </c>
      <c r="H1214" s="107" t="s">
        <v>2743</v>
      </c>
      <c r="I1214" s="78">
        <f>_xlfn.XLOOKUP(Tabla15[[#This Row],[cedula]],TCARRERA[CEDULA],TCARRERA[CATEGORIA DEL SERVIDOR],0)</f>
        <v>0</v>
      </c>
      <c r="J12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6" t="str">
        <f>IF(ISTEXT(Tabla15[[#This Row],[CARRERA]]),Tabla15[[#This Row],[CARRERA]],Tabla15[[#This Row],[STATUS_01]])</f>
        <v>TEMPORALES</v>
      </c>
      <c r="L1214" s="72">
        <v>35000</v>
      </c>
      <c r="M1214" s="73">
        <v>0</v>
      </c>
      <c r="N1214" s="72">
        <v>1064</v>
      </c>
      <c r="O1214" s="72">
        <v>1004.5</v>
      </c>
      <c r="P1214" s="33">
        <f>Tabla15[[#This Row],[sbruto]]-Tabla15[[#This Row],[ISR]]-Tabla15[[#This Row],[SFS]]-Tabla15[[#This Row],[AFP]]-Tabla15[[#This Row],[sneto]]</f>
        <v>25</v>
      </c>
      <c r="Q1214" s="33">
        <v>32906.5</v>
      </c>
      <c r="R1214" s="56" t="str">
        <f>_xlfn.XLOOKUP(Tabla15[[#This Row],[cedula]],Tabla8[Numero Documento],Tabla8[Gen])</f>
        <v>M</v>
      </c>
      <c r="S1214" s="56" t="str">
        <f>_xlfn.XLOOKUP(Tabla15[[#This Row],[cedula]],Tabla8[Numero Documento],Tabla8[Lugar Funciones Codigo])</f>
        <v>01.83.06.00.02</v>
      </c>
      <c r="T1214">
        <v>895</v>
      </c>
    </row>
    <row r="1215" spans="1:20" hidden="1">
      <c r="A1215" s="56" t="s">
        <v>2521</v>
      </c>
      <c r="B1215" s="56" t="s">
        <v>2997</v>
      </c>
      <c r="C1215" s="56" t="s">
        <v>2552</v>
      </c>
      <c r="D1215" s="56" t="str">
        <f>Tabla15[[#This Row],[cedula]]&amp;Tabla15[[#This Row],[prog]]&amp;LEFT(Tabla15[[#This Row],[TIPO]],3)</f>
        <v>0540049958701TEM</v>
      </c>
      <c r="E1215" s="56" t="str">
        <f>_xlfn.XLOOKUP(Tabla15[[#This Row],[cedula]],Tabla8[Numero Documento],Tabla8[Empleado])</f>
        <v>MARIA MARGARITA SANTOS LORA DE VERAS</v>
      </c>
      <c r="F1215" s="56" t="str">
        <f>_xlfn.XLOOKUP(Tabla15[[#This Row],[cedula]],Tabla8[Numero Documento],Tabla8[Cargo])</f>
        <v>GESTORA CULTURAL</v>
      </c>
      <c r="G1215" s="56" t="str">
        <f>_xlfn.XLOOKUP(Tabla15[[#This Row],[cedula]],Tabla8[Numero Documento],Tabla8[Lugar de Funciones])</f>
        <v>DIRECCION REGIONAL CULTURAL</v>
      </c>
      <c r="H1215" s="107" t="s">
        <v>2743</v>
      </c>
      <c r="I1215" s="78">
        <f>_xlfn.XLOOKUP(Tabla15[[#This Row],[cedula]],TCARRERA[CEDULA],TCARRERA[CATEGORIA DEL SERVIDOR],0)</f>
        <v>0</v>
      </c>
      <c r="J121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6" t="str">
        <f>IF(ISTEXT(Tabla15[[#This Row],[CARRERA]]),Tabla15[[#This Row],[CARRERA]],Tabla15[[#This Row],[STATUS_01]])</f>
        <v>TEMPORALES</v>
      </c>
      <c r="L1215" s="72">
        <v>35000</v>
      </c>
      <c r="M1215" s="75">
        <v>0</v>
      </c>
      <c r="N1215" s="72">
        <v>1064</v>
      </c>
      <c r="O1215" s="72">
        <v>1004.5</v>
      </c>
      <c r="P1215" s="33">
        <f>Tabla15[[#This Row],[sbruto]]-Tabla15[[#This Row],[ISR]]-Tabla15[[#This Row],[SFS]]-Tabla15[[#This Row],[AFP]]-Tabla15[[#This Row],[sneto]]</f>
        <v>25</v>
      </c>
      <c r="Q1215" s="33">
        <v>32906.5</v>
      </c>
      <c r="R1215" s="56" t="str">
        <f>_xlfn.XLOOKUP(Tabla15[[#This Row],[cedula]],Tabla8[Numero Documento],Tabla8[Gen])</f>
        <v>F</v>
      </c>
      <c r="S1215" s="56" t="str">
        <f>_xlfn.XLOOKUP(Tabla15[[#This Row],[cedula]],Tabla8[Numero Documento],Tabla8[Lugar Funciones Codigo])</f>
        <v>01.83.06.00.02</v>
      </c>
      <c r="T1215">
        <v>933</v>
      </c>
    </row>
    <row r="1216" spans="1:20" hidden="1">
      <c r="A1216" s="56" t="s">
        <v>2521</v>
      </c>
      <c r="B1216" s="56" t="s">
        <v>3131</v>
      </c>
      <c r="C1216" s="56" t="s">
        <v>2552</v>
      </c>
      <c r="D1216" s="56" t="str">
        <f>Tabla15[[#This Row],[cedula]]&amp;Tabla15[[#This Row],[prog]]&amp;LEFT(Tabla15[[#This Row],[TIPO]],3)</f>
        <v>0010685105801TEM</v>
      </c>
      <c r="E1216" s="56" t="str">
        <f>_xlfn.XLOOKUP(Tabla15[[#This Row],[cedula]],Tabla8[Numero Documento],Tabla8[Empleado])</f>
        <v>NAIROBI TRINIDAD CARRASCO</v>
      </c>
      <c r="F1216" s="56" t="str">
        <f>_xlfn.XLOOKUP(Tabla15[[#This Row],[cedula]],Tabla8[Numero Documento],Tabla8[Cargo])</f>
        <v>GESTOR CULTURAL</v>
      </c>
      <c r="G1216" s="56" t="str">
        <f>_xlfn.XLOOKUP(Tabla15[[#This Row],[cedula]],Tabla8[Numero Documento],Tabla8[Lugar de Funciones])</f>
        <v>DIRECCION REGIONAL CULTURAL</v>
      </c>
      <c r="H1216" s="107" t="s">
        <v>2743</v>
      </c>
      <c r="I1216" s="78">
        <f>_xlfn.XLOOKUP(Tabla15[[#This Row],[cedula]],TCARRERA[CEDULA],TCARRERA[CATEGORIA DEL SERVIDOR],0)</f>
        <v>0</v>
      </c>
      <c r="J121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6" t="str">
        <f>IF(ISTEXT(Tabla15[[#This Row],[CARRERA]]),Tabla15[[#This Row],[CARRERA]],Tabla15[[#This Row],[STATUS_01]])</f>
        <v>TEMPORALES</v>
      </c>
      <c r="L1216" s="72">
        <v>35000</v>
      </c>
      <c r="M1216" s="74">
        <v>0</v>
      </c>
      <c r="N1216" s="72">
        <v>1064</v>
      </c>
      <c r="O1216" s="72">
        <v>1004.5</v>
      </c>
      <c r="P1216" s="33">
        <f>Tabla15[[#This Row],[sbruto]]-Tabla15[[#This Row],[ISR]]-Tabla15[[#This Row],[SFS]]-Tabla15[[#This Row],[AFP]]-Tabla15[[#This Row],[sneto]]</f>
        <v>25</v>
      </c>
      <c r="Q1216" s="33">
        <v>32906.5</v>
      </c>
      <c r="R1216" s="56" t="str">
        <f>_xlfn.XLOOKUP(Tabla15[[#This Row],[cedula]],Tabla8[Numero Documento],Tabla8[Gen])</f>
        <v>F</v>
      </c>
      <c r="S1216" s="56" t="str">
        <f>_xlfn.XLOOKUP(Tabla15[[#This Row],[cedula]],Tabla8[Numero Documento],Tabla8[Lugar Funciones Codigo])</f>
        <v>01.83.06.00.02</v>
      </c>
      <c r="T1216">
        <v>957</v>
      </c>
    </row>
    <row r="1217" spans="1:20" hidden="1">
      <c r="A1217" s="56" t="s">
        <v>2521</v>
      </c>
      <c r="B1217" s="56" t="s">
        <v>3060</v>
      </c>
      <c r="C1217" s="56" t="s">
        <v>2552</v>
      </c>
      <c r="D1217" s="56" t="str">
        <f>Tabla15[[#This Row],[cedula]]&amp;Tabla15[[#This Row],[prog]]&amp;LEFT(Tabla15[[#This Row],[TIPO]],3)</f>
        <v>0540140379401TEM</v>
      </c>
      <c r="E1217" s="56" t="str">
        <f>_xlfn.XLOOKUP(Tabla15[[#This Row],[cedula]],Tabla8[Numero Documento],Tabla8[Empleado])</f>
        <v>SAIRY ALFONSINA MUÑOZ SANTOS</v>
      </c>
      <c r="F1217" s="56" t="str">
        <f>_xlfn.XLOOKUP(Tabla15[[#This Row],[cedula]],Tabla8[Numero Documento],Tabla8[Cargo])</f>
        <v>GESTORA CULTURAL</v>
      </c>
      <c r="G1217" s="56" t="str">
        <f>_xlfn.XLOOKUP(Tabla15[[#This Row],[cedula]],Tabla8[Numero Documento],Tabla8[Lugar de Funciones])</f>
        <v>DIRECCION REGIONAL CULTURAL</v>
      </c>
      <c r="H1217" s="107" t="s">
        <v>2743</v>
      </c>
      <c r="I1217" s="78">
        <f>_xlfn.XLOOKUP(Tabla15[[#This Row],[cedula]],TCARRERA[CEDULA],TCARRERA[CATEGORIA DEL SERVIDOR],0)</f>
        <v>0</v>
      </c>
      <c r="J12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6" t="str">
        <f>IF(ISTEXT(Tabla15[[#This Row],[CARRERA]]),Tabla15[[#This Row],[CARRERA]],Tabla15[[#This Row],[STATUS_01]])</f>
        <v>TEMPORALES</v>
      </c>
      <c r="L1217" s="72">
        <v>35000</v>
      </c>
      <c r="M1217" s="73">
        <v>0</v>
      </c>
      <c r="N1217" s="72">
        <v>1064</v>
      </c>
      <c r="O1217" s="72">
        <v>1004.5</v>
      </c>
      <c r="P1217" s="33">
        <f>Tabla15[[#This Row],[sbruto]]-Tabla15[[#This Row],[ISR]]-Tabla15[[#This Row],[SFS]]-Tabla15[[#This Row],[AFP]]-Tabla15[[#This Row],[sneto]]</f>
        <v>25</v>
      </c>
      <c r="Q1217" s="33">
        <v>32906.5</v>
      </c>
      <c r="R1217" s="56" t="str">
        <f>_xlfn.XLOOKUP(Tabla15[[#This Row],[cedula]],Tabla8[Numero Documento],Tabla8[Gen])</f>
        <v>F</v>
      </c>
      <c r="S1217" s="56" t="str">
        <f>_xlfn.XLOOKUP(Tabla15[[#This Row],[cedula]],Tabla8[Numero Documento],Tabla8[Lugar Funciones Codigo])</f>
        <v>01.83.06.00.02</v>
      </c>
      <c r="T1217">
        <v>1001</v>
      </c>
    </row>
    <row r="1218" spans="1:20" hidden="1">
      <c r="A1218" s="56" t="s">
        <v>2521</v>
      </c>
      <c r="B1218" s="56" t="s">
        <v>2376</v>
      </c>
      <c r="C1218" s="56" t="s">
        <v>2552</v>
      </c>
      <c r="D1218" s="56" t="str">
        <f>Tabla15[[#This Row],[cedula]]&amp;Tabla15[[#This Row],[prog]]&amp;LEFT(Tabla15[[#This Row],[TIPO]],3)</f>
        <v>0470016471001TEM</v>
      </c>
      <c r="E1218" s="56" t="str">
        <f>_xlfn.XLOOKUP(Tabla15[[#This Row],[cedula]],Tabla8[Numero Documento],Tabla8[Empleado])</f>
        <v>STALIN VLADIMIR CASTILLO ESQUEA</v>
      </c>
      <c r="F1218" s="56" t="str">
        <f>_xlfn.XLOOKUP(Tabla15[[#This Row],[cedula]],Tabla8[Numero Documento],Tabla8[Cargo])</f>
        <v>GESTOR CULTURAL</v>
      </c>
      <c r="G1218" s="56" t="str">
        <f>_xlfn.XLOOKUP(Tabla15[[#This Row],[cedula]],Tabla8[Numero Documento],Tabla8[Lugar de Funciones])</f>
        <v>DIRECCION REGIONAL CULTURAL</v>
      </c>
      <c r="H1218" s="107" t="s">
        <v>2743</v>
      </c>
      <c r="I1218" s="78">
        <f>_xlfn.XLOOKUP(Tabla15[[#This Row],[cedula]],TCARRERA[CEDULA],TCARRERA[CATEGORIA DEL SERVIDOR],0)</f>
        <v>0</v>
      </c>
      <c r="J12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6" t="str">
        <f>IF(ISTEXT(Tabla15[[#This Row],[CARRERA]]),Tabla15[[#This Row],[CARRERA]],Tabla15[[#This Row],[STATUS_01]])</f>
        <v>TEMPORALES</v>
      </c>
      <c r="L1218" s="72">
        <v>35000</v>
      </c>
      <c r="M1218" s="75">
        <v>0</v>
      </c>
      <c r="N1218" s="72">
        <v>1064</v>
      </c>
      <c r="O1218" s="72">
        <v>1004.5</v>
      </c>
      <c r="P1218" s="33">
        <f>Tabla15[[#This Row],[sbruto]]-Tabla15[[#This Row],[ISR]]-Tabla15[[#This Row],[SFS]]-Tabla15[[#This Row],[AFP]]-Tabla15[[#This Row],[sneto]]</f>
        <v>25</v>
      </c>
      <c r="Q1218" s="33">
        <v>32906.5</v>
      </c>
      <c r="R1218" s="56" t="str">
        <f>_xlfn.XLOOKUP(Tabla15[[#This Row],[cedula]],Tabla8[Numero Documento],Tabla8[Gen])</f>
        <v>M</v>
      </c>
      <c r="S1218" s="56" t="str">
        <f>_xlfn.XLOOKUP(Tabla15[[#This Row],[cedula]],Tabla8[Numero Documento],Tabla8[Lugar Funciones Codigo])</f>
        <v>01.83.06.00.02</v>
      </c>
      <c r="T1218">
        <v>1010</v>
      </c>
    </row>
    <row r="1219" spans="1:20" hidden="1">
      <c r="A1219" s="56" t="s">
        <v>2522</v>
      </c>
      <c r="B1219" s="56" t="s">
        <v>1808</v>
      </c>
      <c r="C1219" s="56" t="s">
        <v>2552</v>
      </c>
      <c r="D1219" s="56" t="str">
        <f>Tabla15[[#This Row],[cedula]]&amp;Tabla15[[#This Row],[prog]]&amp;LEFT(Tabla15[[#This Row],[TIPO]],3)</f>
        <v>0230140962501FIJ</v>
      </c>
      <c r="E1219" s="56" t="str">
        <f>_xlfn.XLOOKUP(Tabla15[[#This Row],[cedula]],Tabla8[Numero Documento],Tabla8[Empleado])</f>
        <v>DOLQUIN VILORIO LIZARDO</v>
      </c>
      <c r="F1219" s="56" t="str">
        <f>_xlfn.XLOOKUP(Tabla15[[#This Row],[cedula]],Tabla8[Numero Documento],Tabla8[Cargo])</f>
        <v>AUXILIAR ADMINISTRATIVO (A)</v>
      </c>
      <c r="G1219" s="56" t="str">
        <f>_xlfn.XLOOKUP(Tabla15[[#This Row],[cedula]],Tabla8[Numero Documento],Tabla8[Lugar de Funciones])</f>
        <v>DIRECCION REGIONAL CULTURAL</v>
      </c>
      <c r="H1219" s="107" t="s">
        <v>11</v>
      </c>
      <c r="I1219" s="78">
        <f>_xlfn.XLOOKUP(Tabla15[[#This Row],[cedula]],TCARRERA[CEDULA],TCARRERA[CATEGORIA DEL SERVIDOR],0)</f>
        <v>0</v>
      </c>
      <c r="J12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6" t="str">
        <f>IF(ISTEXT(Tabla15[[#This Row],[CARRERA]]),Tabla15[[#This Row],[CARRERA]],Tabla15[[#This Row],[STATUS_01]])</f>
        <v>FIJO</v>
      </c>
      <c r="L1219" s="72">
        <v>31500</v>
      </c>
      <c r="M1219" s="72">
        <v>0</v>
      </c>
      <c r="N1219" s="72">
        <v>957.6</v>
      </c>
      <c r="O1219" s="72">
        <v>904.05</v>
      </c>
      <c r="P1219" s="33">
        <f>Tabla15[[#This Row],[sbruto]]-Tabla15[[#This Row],[ISR]]-Tabla15[[#This Row],[SFS]]-Tabla15[[#This Row],[AFP]]-Tabla15[[#This Row],[sneto]]</f>
        <v>25.000000000003638</v>
      </c>
      <c r="Q1219" s="33">
        <v>29613.35</v>
      </c>
      <c r="R1219" s="56" t="str">
        <f>_xlfn.XLOOKUP(Tabla15[[#This Row],[cedula]],Tabla8[Numero Documento],Tabla8[Gen])</f>
        <v>F</v>
      </c>
      <c r="S1219" s="56" t="str">
        <f>_xlfn.XLOOKUP(Tabla15[[#This Row],[cedula]],Tabla8[Numero Documento],Tabla8[Lugar Funciones Codigo])</f>
        <v>01.83.06.00.02</v>
      </c>
      <c r="T1219">
        <v>82</v>
      </c>
    </row>
    <row r="1220" spans="1:20" hidden="1">
      <c r="A1220" s="56" t="s">
        <v>2521</v>
      </c>
      <c r="B1220" s="56" t="s">
        <v>2927</v>
      </c>
      <c r="C1220" s="56" t="s">
        <v>2552</v>
      </c>
      <c r="D1220" s="56" t="str">
        <f>Tabla15[[#This Row],[cedula]]&amp;Tabla15[[#This Row],[prog]]&amp;LEFT(Tabla15[[#This Row],[TIPO]],3)</f>
        <v>4021093817701TEM</v>
      </c>
      <c r="E1220" s="56" t="str">
        <f>_xlfn.XLOOKUP(Tabla15[[#This Row],[cedula]],Tabla8[Numero Documento],Tabla8[Empleado])</f>
        <v>JEFFRIE ARREDONDO SUAREZ</v>
      </c>
      <c r="F1220" s="56" t="str">
        <f>_xlfn.XLOOKUP(Tabla15[[#This Row],[cedula]],Tabla8[Numero Documento],Tabla8[Cargo])</f>
        <v>ENCARGADO PROVINCIAL</v>
      </c>
      <c r="G1220" s="56" t="str">
        <f>_xlfn.XLOOKUP(Tabla15[[#This Row],[cedula]],Tabla8[Numero Documento],Tabla8[Lugar de Funciones])</f>
        <v>DIRECCION REGIONAL CULTURAL</v>
      </c>
      <c r="H1220" s="107" t="s">
        <v>2743</v>
      </c>
      <c r="I1220" s="78">
        <f>_xlfn.XLOOKUP(Tabla15[[#This Row],[cedula]],TCARRERA[CEDULA],TCARRERA[CATEGORIA DEL SERVIDOR],0)</f>
        <v>0</v>
      </c>
      <c r="J12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6" t="str">
        <f>IF(ISTEXT(Tabla15[[#This Row],[CARRERA]]),Tabla15[[#This Row],[CARRERA]],Tabla15[[#This Row],[STATUS_01]])</f>
        <v>TEMPORALES</v>
      </c>
      <c r="L1220" s="72">
        <v>31500</v>
      </c>
      <c r="M1220" s="75">
        <v>0</v>
      </c>
      <c r="N1220" s="72">
        <v>957.6</v>
      </c>
      <c r="O1220" s="72">
        <v>904.05</v>
      </c>
      <c r="P1220" s="33">
        <f>Tabla15[[#This Row],[sbruto]]-Tabla15[[#This Row],[ISR]]-Tabla15[[#This Row],[SFS]]-Tabla15[[#This Row],[AFP]]-Tabla15[[#This Row],[sneto]]</f>
        <v>25.000000000003638</v>
      </c>
      <c r="Q1220" s="33">
        <v>29613.35</v>
      </c>
      <c r="R1220" s="56" t="str">
        <f>_xlfn.XLOOKUP(Tabla15[[#This Row],[cedula]],Tabla8[Numero Documento],Tabla8[Gen])</f>
        <v>M</v>
      </c>
      <c r="S1220" s="56" t="str">
        <f>_xlfn.XLOOKUP(Tabla15[[#This Row],[cedula]],Tabla8[Numero Documento],Tabla8[Lugar Funciones Codigo])</f>
        <v>01.83.06.00.02</v>
      </c>
      <c r="T1220">
        <v>867</v>
      </c>
    </row>
    <row r="1221" spans="1:20" hidden="1">
      <c r="A1221" s="56" t="s">
        <v>2521</v>
      </c>
      <c r="B1221" s="56" t="s">
        <v>2962</v>
      </c>
      <c r="C1221" s="56" t="s">
        <v>2552</v>
      </c>
      <c r="D1221" s="56" t="str">
        <f>Tabla15[[#This Row],[cedula]]&amp;Tabla15[[#This Row],[prog]]&amp;LEFT(Tabla15[[#This Row],[TIPO]],3)</f>
        <v>0270040165201TEM</v>
      </c>
      <c r="E1221" s="56" t="str">
        <f>_xlfn.XLOOKUP(Tabla15[[#This Row],[cedula]],Tabla8[Numero Documento],Tabla8[Empleado])</f>
        <v>JOSE MIGUEL CONTRERAS PACHECO</v>
      </c>
      <c r="F1221" s="56" t="str">
        <f>_xlfn.XLOOKUP(Tabla15[[#This Row],[cedula]],Tabla8[Numero Documento],Tabla8[Cargo])</f>
        <v>ENCARGADO PROVINCIAL</v>
      </c>
      <c r="G1221" s="56" t="str">
        <f>_xlfn.XLOOKUP(Tabla15[[#This Row],[cedula]],Tabla8[Numero Documento],Tabla8[Lugar de Funciones])</f>
        <v>DIRECCION REGIONAL CULTURAL</v>
      </c>
      <c r="H1221" s="107" t="s">
        <v>2743</v>
      </c>
      <c r="I1221" s="78">
        <f>_xlfn.XLOOKUP(Tabla15[[#This Row],[cedula]],TCARRERA[CEDULA],TCARRERA[CATEGORIA DEL SERVIDOR],0)</f>
        <v>0</v>
      </c>
      <c r="J122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6" t="str">
        <f>IF(ISTEXT(Tabla15[[#This Row],[CARRERA]]),Tabla15[[#This Row],[CARRERA]],Tabla15[[#This Row],[STATUS_01]])</f>
        <v>TEMPORALES</v>
      </c>
      <c r="L1221" s="72">
        <v>31500</v>
      </c>
      <c r="M1221" s="75">
        <v>0</v>
      </c>
      <c r="N1221" s="72">
        <v>957.6</v>
      </c>
      <c r="O1221" s="72">
        <v>904.05</v>
      </c>
      <c r="P1221" s="33">
        <f>Tabla15[[#This Row],[sbruto]]-Tabla15[[#This Row],[ISR]]-Tabla15[[#This Row],[SFS]]-Tabla15[[#This Row],[AFP]]-Tabla15[[#This Row],[sneto]]</f>
        <v>25.000000000003638</v>
      </c>
      <c r="Q1221" s="33">
        <v>29613.35</v>
      </c>
      <c r="R1221" s="56" t="str">
        <f>_xlfn.XLOOKUP(Tabla15[[#This Row],[cedula]],Tabla8[Numero Documento],Tabla8[Gen])</f>
        <v>M</v>
      </c>
      <c r="S1221" s="56" t="str">
        <f>_xlfn.XLOOKUP(Tabla15[[#This Row],[cedula]],Tabla8[Numero Documento],Tabla8[Lugar Funciones Codigo])</f>
        <v>01.83.06.00.02</v>
      </c>
      <c r="T1221">
        <v>894</v>
      </c>
    </row>
    <row r="1222" spans="1:20" hidden="1">
      <c r="A1222" s="56" t="s">
        <v>2521</v>
      </c>
      <c r="B1222" s="56" t="s">
        <v>3062</v>
      </c>
      <c r="C1222" s="56" t="s">
        <v>2552</v>
      </c>
      <c r="D1222" s="56" t="str">
        <f>Tabla15[[#This Row],[cedula]]&amp;Tabla15[[#This Row],[prog]]&amp;LEFT(Tabla15[[#This Row],[TIPO]],3)</f>
        <v>0250026059701TEM</v>
      </c>
      <c r="E1222" s="56" t="str">
        <f>_xlfn.XLOOKUP(Tabla15[[#This Row],[cedula]],Tabla8[Numero Documento],Tabla8[Empleado])</f>
        <v>SOLANDIA GUZMAN VILLA</v>
      </c>
      <c r="F1222" s="56" t="str">
        <f>_xlfn.XLOOKUP(Tabla15[[#This Row],[cedula]],Tabla8[Numero Documento],Tabla8[Cargo])</f>
        <v>ENCARGADO PROVINCIAL</v>
      </c>
      <c r="G1222" s="56" t="str">
        <f>_xlfn.XLOOKUP(Tabla15[[#This Row],[cedula]],Tabla8[Numero Documento],Tabla8[Lugar de Funciones])</f>
        <v>DIRECCION REGIONAL CULTURAL</v>
      </c>
      <c r="H1222" s="107" t="s">
        <v>2743</v>
      </c>
      <c r="I1222" s="78">
        <f>_xlfn.XLOOKUP(Tabla15[[#This Row],[cedula]],TCARRERA[CEDULA],TCARRERA[CATEGORIA DEL SERVIDOR],0)</f>
        <v>0</v>
      </c>
      <c r="J122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6" t="str">
        <f>IF(ISTEXT(Tabla15[[#This Row],[CARRERA]]),Tabla15[[#This Row],[CARRERA]],Tabla15[[#This Row],[STATUS_01]])</f>
        <v>TEMPORALES</v>
      </c>
      <c r="L1222" s="72">
        <v>31500</v>
      </c>
      <c r="M1222" s="75">
        <v>0</v>
      </c>
      <c r="N1222" s="72">
        <v>957.6</v>
      </c>
      <c r="O1222" s="72">
        <v>904.05</v>
      </c>
      <c r="P1222" s="33">
        <f>Tabla15[[#This Row],[sbruto]]-Tabla15[[#This Row],[ISR]]-Tabla15[[#This Row],[SFS]]-Tabla15[[#This Row],[AFP]]-Tabla15[[#This Row],[sneto]]</f>
        <v>25.000000000003638</v>
      </c>
      <c r="Q1222" s="33">
        <v>29613.35</v>
      </c>
      <c r="R1222" s="56" t="str">
        <f>_xlfn.XLOOKUP(Tabla15[[#This Row],[cedula]],Tabla8[Numero Documento],Tabla8[Gen])</f>
        <v>F</v>
      </c>
      <c r="S1222" s="56" t="str">
        <f>_xlfn.XLOOKUP(Tabla15[[#This Row],[cedula]],Tabla8[Numero Documento],Tabla8[Lugar Funciones Codigo])</f>
        <v>01.83.06.00.02</v>
      </c>
      <c r="T1222">
        <v>1008</v>
      </c>
    </row>
    <row r="1223" spans="1:20" hidden="1">
      <c r="A1223" s="56" t="s">
        <v>2521</v>
      </c>
      <c r="B1223" s="56" t="s">
        <v>2322</v>
      </c>
      <c r="C1223" s="56" t="s">
        <v>2552</v>
      </c>
      <c r="D1223" s="56" t="str">
        <f>Tabla15[[#This Row],[cedula]]&amp;Tabla15[[#This Row],[prog]]&amp;LEFT(Tabla15[[#This Row],[TIPO]],3)</f>
        <v>0120001307401TEM</v>
      </c>
      <c r="E1223" s="56" t="str">
        <f>_xlfn.XLOOKUP(Tabla15[[#This Row],[cedula]],Tabla8[Numero Documento],Tabla8[Empleado])</f>
        <v>JOSE MANUEL JIMENEZ FURCAL</v>
      </c>
      <c r="F1223" s="56" t="str">
        <f>_xlfn.XLOOKUP(Tabla15[[#This Row],[cedula]],Tabla8[Numero Documento],Tabla8[Cargo])</f>
        <v>COORDINADOR CULTURAL</v>
      </c>
      <c r="G1223" s="56" t="str">
        <f>_xlfn.XLOOKUP(Tabla15[[#This Row],[cedula]],Tabla8[Numero Documento],Tabla8[Lugar de Funciones])</f>
        <v>DIRECCION REGIONAL CULTURAL</v>
      </c>
      <c r="H1223" s="107" t="s">
        <v>2743</v>
      </c>
      <c r="I1223" s="78">
        <f>_xlfn.XLOOKUP(Tabla15[[#This Row],[cedula]],TCARRERA[CEDULA],TCARRERA[CATEGORIA DEL SERVIDOR],0)</f>
        <v>0</v>
      </c>
      <c r="J12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6" t="str">
        <f>IF(ISTEXT(Tabla15[[#This Row],[CARRERA]]),Tabla15[[#This Row],[CARRERA]],Tabla15[[#This Row],[STATUS_01]])</f>
        <v>TEMPORALES</v>
      </c>
      <c r="L1223" s="72">
        <v>30000</v>
      </c>
      <c r="M1223" s="72">
        <v>0</v>
      </c>
      <c r="N1223" s="72">
        <v>912</v>
      </c>
      <c r="O1223" s="72">
        <v>861</v>
      </c>
      <c r="P1223" s="33">
        <f>Tabla15[[#This Row],[sbruto]]-Tabla15[[#This Row],[ISR]]-Tabla15[[#This Row],[SFS]]-Tabla15[[#This Row],[AFP]]-Tabla15[[#This Row],[sneto]]</f>
        <v>25</v>
      </c>
      <c r="Q1223" s="33">
        <v>28202</v>
      </c>
      <c r="R1223" s="56" t="str">
        <f>_xlfn.XLOOKUP(Tabla15[[#This Row],[cedula]],Tabla8[Numero Documento],Tabla8[Gen])</f>
        <v>M</v>
      </c>
      <c r="S1223" s="56" t="str">
        <f>_xlfn.XLOOKUP(Tabla15[[#This Row],[cedula]],Tabla8[Numero Documento],Tabla8[Lugar Funciones Codigo])</f>
        <v>01.83.06.00.02</v>
      </c>
      <c r="T1223">
        <v>893</v>
      </c>
    </row>
    <row r="1224" spans="1:20" hidden="1">
      <c r="A1224" s="56" t="s">
        <v>2521</v>
      </c>
      <c r="B1224" s="56" t="s">
        <v>2964</v>
      </c>
      <c r="C1224" s="56" t="s">
        <v>2552</v>
      </c>
      <c r="D1224" s="56" t="str">
        <f>Tabla15[[#This Row],[cedula]]&amp;Tabla15[[#This Row],[prog]]&amp;LEFT(Tabla15[[#This Row],[TIPO]],3)</f>
        <v>0680002796001TEM</v>
      </c>
      <c r="E1224" s="56" t="str">
        <f>_xlfn.XLOOKUP(Tabla15[[#This Row],[cedula]],Tabla8[Numero Documento],Tabla8[Empleado])</f>
        <v>JOSE YGNACIO COLLADO POZO</v>
      </c>
      <c r="F1224" s="56" t="str">
        <f>_xlfn.XLOOKUP(Tabla15[[#This Row],[cedula]],Tabla8[Numero Documento],Tabla8[Cargo])</f>
        <v>GESTOR CULTURAL</v>
      </c>
      <c r="G1224" s="56" t="str">
        <f>_xlfn.XLOOKUP(Tabla15[[#This Row],[cedula]],Tabla8[Numero Documento],Tabla8[Lugar de Funciones])</f>
        <v>DIRECCION REGIONAL CULTURAL</v>
      </c>
      <c r="H1224" s="107" t="s">
        <v>2743</v>
      </c>
      <c r="I1224" s="78">
        <f>_xlfn.XLOOKUP(Tabla15[[#This Row],[cedula]],TCARRERA[CEDULA],TCARRERA[CATEGORIA DEL SERVIDOR],0)</f>
        <v>0</v>
      </c>
      <c r="J12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6" t="str">
        <f>IF(ISTEXT(Tabla15[[#This Row],[CARRERA]]),Tabla15[[#This Row],[CARRERA]],Tabla15[[#This Row],[STATUS_01]])</f>
        <v>TEMPORALES</v>
      </c>
      <c r="L1224" s="72">
        <v>30000</v>
      </c>
      <c r="M1224" s="75">
        <v>0</v>
      </c>
      <c r="N1224" s="75">
        <v>912</v>
      </c>
      <c r="O1224" s="75">
        <v>861</v>
      </c>
      <c r="P1224" s="33">
        <f>Tabla15[[#This Row],[sbruto]]-Tabla15[[#This Row],[ISR]]-Tabla15[[#This Row],[SFS]]-Tabla15[[#This Row],[AFP]]-Tabla15[[#This Row],[sneto]]</f>
        <v>25</v>
      </c>
      <c r="Q1224" s="33">
        <v>28202</v>
      </c>
      <c r="R1224" s="56" t="str">
        <f>_xlfn.XLOOKUP(Tabla15[[#This Row],[cedula]],Tabla8[Numero Documento],Tabla8[Gen])</f>
        <v>M</v>
      </c>
      <c r="S1224" s="56" t="str">
        <f>_xlfn.XLOOKUP(Tabla15[[#This Row],[cedula]],Tabla8[Numero Documento],Tabla8[Lugar Funciones Codigo])</f>
        <v>01.83.06.00.02</v>
      </c>
      <c r="T1224">
        <v>897</v>
      </c>
    </row>
    <row r="1225" spans="1:20" hidden="1">
      <c r="A1225" s="56" t="s">
        <v>2521</v>
      </c>
      <c r="B1225" s="56" t="s">
        <v>3037</v>
      </c>
      <c r="C1225" s="56" t="s">
        <v>2552</v>
      </c>
      <c r="D1225" s="56" t="str">
        <f>Tabla15[[#This Row],[cedula]]&amp;Tabla15[[#This Row],[prog]]&amp;LEFT(Tabla15[[#This Row],[TIPO]],3)</f>
        <v>0010197291701TEM</v>
      </c>
      <c r="E1225" s="56" t="str">
        <f>_xlfn.XLOOKUP(Tabla15[[#This Row],[cedula]],Tabla8[Numero Documento],Tabla8[Empleado])</f>
        <v>RAIMUNDO ENRIQUE MAZARA PARED</v>
      </c>
      <c r="F1225" s="56" t="str">
        <f>_xlfn.XLOOKUP(Tabla15[[#This Row],[cedula]],Tabla8[Numero Documento],Tabla8[Cargo])</f>
        <v>GESTOR CULTURAL</v>
      </c>
      <c r="G1225" s="56" t="str">
        <f>_xlfn.XLOOKUP(Tabla15[[#This Row],[cedula]],Tabla8[Numero Documento],Tabla8[Lugar de Funciones])</f>
        <v>DIRECCION REGIONAL CULTURAL</v>
      </c>
      <c r="H1225" s="107" t="s">
        <v>2743</v>
      </c>
      <c r="I1225" s="78">
        <f>_xlfn.XLOOKUP(Tabla15[[#This Row],[cedula]],TCARRERA[CEDULA],TCARRERA[CATEGORIA DEL SERVIDOR],0)</f>
        <v>0</v>
      </c>
      <c r="J12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6" t="str">
        <f>IF(ISTEXT(Tabla15[[#This Row],[CARRERA]]),Tabla15[[#This Row],[CARRERA]],Tabla15[[#This Row],[STATUS_01]])</f>
        <v>TEMPORALES</v>
      </c>
      <c r="L1225" s="72">
        <v>30000</v>
      </c>
      <c r="M1225" s="75">
        <v>0</v>
      </c>
      <c r="N1225" s="72">
        <v>912</v>
      </c>
      <c r="O1225" s="72">
        <v>861</v>
      </c>
      <c r="P1225" s="33">
        <f>Tabla15[[#This Row],[sbruto]]-Tabla15[[#This Row],[ISR]]-Tabla15[[#This Row],[SFS]]-Tabla15[[#This Row],[AFP]]-Tabla15[[#This Row],[sneto]]</f>
        <v>25</v>
      </c>
      <c r="Q1225" s="33">
        <v>28202</v>
      </c>
      <c r="R1225" s="56" t="str">
        <f>_xlfn.XLOOKUP(Tabla15[[#This Row],[cedula]],Tabla8[Numero Documento],Tabla8[Gen])</f>
        <v>M</v>
      </c>
      <c r="S1225" s="56" t="str">
        <f>_xlfn.XLOOKUP(Tabla15[[#This Row],[cedula]],Tabla8[Numero Documento],Tabla8[Lugar Funciones Codigo])</f>
        <v>01.83.06.00.02</v>
      </c>
      <c r="T1225">
        <v>977</v>
      </c>
    </row>
    <row r="1226" spans="1:20" hidden="1">
      <c r="A1226" s="56" t="s">
        <v>2521</v>
      </c>
      <c r="B1226" s="56" t="s">
        <v>3041</v>
      </c>
      <c r="C1226" s="56" t="s">
        <v>2552</v>
      </c>
      <c r="D1226" s="56" t="str">
        <f>Tabla15[[#This Row],[cedula]]&amp;Tabla15[[#This Row],[prog]]&amp;LEFT(Tabla15[[#This Row],[TIPO]],3)</f>
        <v>0470005368101TEM</v>
      </c>
      <c r="E1226" s="56" t="str">
        <f>_xlfn.XLOOKUP(Tabla15[[#This Row],[cedula]],Tabla8[Numero Documento],Tabla8[Empleado])</f>
        <v>RAMON STALIN SALCEDO TORRES</v>
      </c>
      <c r="F1226" s="56" t="str">
        <f>_xlfn.XLOOKUP(Tabla15[[#This Row],[cedula]],Tabla8[Numero Documento],Tabla8[Cargo])</f>
        <v>GESTOR CULTURAL</v>
      </c>
      <c r="G1226" s="56" t="str">
        <f>_xlfn.XLOOKUP(Tabla15[[#This Row],[cedula]],Tabla8[Numero Documento],Tabla8[Lugar de Funciones])</f>
        <v>DIRECCION REGIONAL CULTURAL</v>
      </c>
      <c r="H1226" s="107" t="s">
        <v>2743</v>
      </c>
      <c r="I1226" s="78">
        <f>_xlfn.XLOOKUP(Tabla15[[#This Row],[cedula]],TCARRERA[CEDULA],TCARRERA[CATEGORIA DEL SERVIDOR],0)</f>
        <v>0</v>
      </c>
      <c r="J12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6" t="str">
        <f>IF(ISTEXT(Tabla15[[#This Row],[CARRERA]]),Tabla15[[#This Row],[CARRERA]],Tabla15[[#This Row],[STATUS_01]])</f>
        <v>TEMPORALES</v>
      </c>
      <c r="L1226" s="72">
        <v>30000</v>
      </c>
      <c r="M1226" s="73">
        <v>0</v>
      </c>
      <c r="N1226" s="72">
        <v>912</v>
      </c>
      <c r="O1226" s="72">
        <v>861</v>
      </c>
      <c r="P1226" s="33">
        <f>Tabla15[[#This Row],[sbruto]]-Tabla15[[#This Row],[ISR]]-Tabla15[[#This Row],[SFS]]-Tabla15[[#This Row],[AFP]]-Tabla15[[#This Row],[sneto]]</f>
        <v>25</v>
      </c>
      <c r="Q1226" s="33">
        <v>28202</v>
      </c>
      <c r="R1226" s="56" t="str">
        <f>_xlfn.XLOOKUP(Tabla15[[#This Row],[cedula]],Tabla8[Numero Documento],Tabla8[Gen])</f>
        <v>M</v>
      </c>
      <c r="S1226" s="56" t="str">
        <f>_xlfn.XLOOKUP(Tabla15[[#This Row],[cedula]],Tabla8[Numero Documento],Tabla8[Lugar Funciones Codigo])</f>
        <v>01.83.06.00.02</v>
      </c>
      <c r="T1226">
        <v>981</v>
      </c>
    </row>
    <row r="1227" spans="1:20" hidden="1">
      <c r="A1227" s="56" t="s">
        <v>2521</v>
      </c>
      <c r="B1227" s="56" t="s">
        <v>3056</v>
      </c>
      <c r="C1227" s="56" t="s">
        <v>2552</v>
      </c>
      <c r="D1227" s="56" t="str">
        <f>Tabla15[[#This Row],[cedula]]&amp;Tabla15[[#This Row],[prog]]&amp;LEFT(Tabla15[[#This Row],[TIPO]],3)</f>
        <v>0840008458101TEM</v>
      </c>
      <c r="E1227" s="56" t="str">
        <f>_xlfn.XLOOKUP(Tabla15[[#This Row],[cedula]],Tabla8[Numero Documento],Tabla8[Empleado])</f>
        <v>ROSA MARIA SALAS PEGUERO</v>
      </c>
      <c r="F1227" s="56" t="str">
        <f>_xlfn.XLOOKUP(Tabla15[[#This Row],[cedula]],Tabla8[Numero Documento],Tabla8[Cargo])</f>
        <v>GESTORA CULTURAL</v>
      </c>
      <c r="G1227" s="56" t="str">
        <f>_xlfn.XLOOKUP(Tabla15[[#This Row],[cedula]],Tabla8[Numero Documento],Tabla8[Lugar de Funciones])</f>
        <v>DIRECCION REGIONAL CULTURAL</v>
      </c>
      <c r="H1227" s="107" t="s">
        <v>2743</v>
      </c>
      <c r="I1227" s="78">
        <f>_xlfn.XLOOKUP(Tabla15[[#This Row],[cedula]],TCARRERA[CEDULA],TCARRERA[CATEGORIA DEL SERVIDOR],0)</f>
        <v>0</v>
      </c>
      <c r="J12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6" t="str">
        <f>IF(ISTEXT(Tabla15[[#This Row],[CARRERA]]),Tabla15[[#This Row],[CARRERA]],Tabla15[[#This Row],[STATUS_01]])</f>
        <v>TEMPORALES</v>
      </c>
      <c r="L1227" s="72">
        <v>30000</v>
      </c>
      <c r="M1227" s="75">
        <v>0</v>
      </c>
      <c r="N1227" s="75">
        <v>912</v>
      </c>
      <c r="O1227" s="75">
        <v>861</v>
      </c>
      <c r="P1227" s="33">
        <f>Tabla15[[#This Row],[sbruto]]-Tabla15[[#This Row],[ISR]]-Tabla15[[#This Row],[SFS]]-Tabla15[[#This Row],[AFP]]-Tabla15[[#This Row],[sneto]]</f>
        <v>25</v>
      </c>
      <c r="Q1227" s="33">
        <v>28202</v>
      </c>
      <c r="R1227" s="56" t="str">
        <f>_xlfn.XLOOKUP(Tabla15[[#This Row],[cedula]],Tabla8[Numero Documento],Tabla8[Gen])</f>
        <v>F</v>
      </c>
      <c r="S1227" s="56" t="str">
        <f>_xlfn.XLOOKUP(Tabla15[[#This Row],[cedula]],Tabla8[Numero Documento],Tabla8[Lugar Funciones Codigo])</f>
        <v>01.83.06.00.02</v>
      </c>
      <c r="T1227">
        <v>996</v>
      </c>
    </row>
    <row r="1228" spans="1:20" hidden="1">
      <c r="A1228" s="56" t="s">
        <v>2521</v>
      </c>
      <c r="B1228" s="56" t="s">
        <v>3085</v>
      </c>
      <c r="C1228" s="56" t="s">
        <v>2552</v>
      </c>
      <c r="D1228" s="56" t="str">
        <f>Tabla15[[#This Row],[cedula]]&amp;Tabla15[[#This Row],[prog]]&amp;LEFT(Tabla15[[#This Row],[TIPO]],3)</f>
        <v>0011180101501TEM</v>
      </c>
      <c r="E1228" s="56" t="str">
        <f>_xlfn.XLOOKUP(Tabla15[[#This Row],[cedula]],Tabla8[Numero Documento],Tabla8[Empleado])</f>
        <v>WILFREDO CAMINERO PEGUERO</v>
      </c>
      <c r="F1228" s="56" t="str">
        <f>_xlfn.XLOOKUP(Tabla15[[#This Row],[cedula]],Tabla8[Numero Documento],Tabla8[Cargo])</f>
        <v>GESTOR CULTURAL</v>
      </c>
      <c r="G1228" s="56" t="str">
        <f>_xlfn.XLOOKUP(Tabla15[[#This Row],[cedula]],Tabla8[Numero Documento],Tabla8[Lugar de Funciones])</f>
        <v>DIRECCION REGIONAL CULTURAL</v>
      </c>
      <c r="H1228" s="107" t="s">
        <v>2743</v>
      </c>
      <c r="I1228" s="78">
        <f>_xlfn.XLOOKUP(Tabla15[[#This Row],[cedula]],TCARRERA[CEDULA],TCARRERA[CATEGORIA DEL SERVIDOR],0)</f>
        <v>0</v>
      </c>
      <c r="J122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6" t="str">
        <f>IF(ISTEXT(Tabla15[[#This Row],[CARRERA]]),Tabla15[[#This Row],[CARRERA]],Tabla15[[#This Row],[STATUS_01]])</f>
        <v>TEMPORALES</v>
      </c>
      <c r="L1228" s="72">
        <v>26250</v>
      </c>
      <c r="M1228" s="73">
        <v>0</v>
      </c>
      <c r="N1228" s="72">
        <v>798</v>
      </c>
      <c r="O1228" s="72">
        <v>753.38</v>
      </c>
      <c r="P1228" s="33">
        <f>Tabla15[[#This Row],[sbruto]]-Tabla15[[#This Row],[ISR]]-Tabla15[[#This Row],[SFS]]-Tabla15[[#This Row],[AFP]]-Tabla15[[#This Row],[sneto]]</f>
        <v>25</v>
      </c>
      <c r="Q1228" s="33">
        <v>24673.62</v>
      </c>
      <c r="R1228" s="56" t="str">
        <f>_xlfn.XLOOKUP(Tabla15[[#This Row],[cedula]],Tabla8[Numero Documento],Tabla8[Gen])</f>
        <v>M</v>
      </c>
      <c r="S1228" s="56" t="str">
        <f>_xlfn.XLOOKUP(Tabla15[[#This Row],[cedula]],Tabla8[Numero Documento],Tabla8[Lugar Funciones Codigo])</f>
        <v>01.83.06.00.02</v>
      </c>
      <c r="T1228">
        <v>1027</v>
      </c>
    </row>
    <row r="1229" spans="1:20" hidden="1">
      <c r="A1229" s="56" t="s">
        <v>2522</v>
      </c>
      <c r="B1229" s="56" t="s">
        <v>1817</v>
      </c>
      <c r="C1229" s="56" t="s">
        <v>2552</v>
      </c>
      <c r="D1229" s="56" t="str">
        <f>Tabla15[[#This Row],[cedula]]&amp;Tabla15[[#This Row],[prog]]&amp;LEFT(Tabla15[[#This Row],[TIPO]],3)</f>
        <v>0270025643701FIJ</v>
      </c>
      <c r="E1229" s="56" t="str">
        <f>_xlfn.XLOOKUP(Tabla15[[#This Row],[cedula]],Tabla8[Numero Documento],Tabla8[Empleado])</f>
        <v>ERNESTO BELEN CUETO</v>
      </c>
      <c r="F1229" s="56" t="str">
        <f>_xlfn.XLOOKUP(Tabla15[[#This Row],[cedula]],Tabla8[Numero Documento],Tabla8[Cargo])</f>
        <v>AUXILIAR DE TRANSPORTACION</v>
      </c>
      <c r="G1229" s="56" t="str">
        <f>_xlfn.XLOOKUP(Tabla15[[#This Row],[cedula]],Tabla8[Numero Documento],Tabla8[Lugar de Funciones])</f>
        <v>DIRECCION REGIONAL CULTURAL</v>
      </c>
      <c r="H1229" s="107" t="s">
        <v>11</v>
      </c>
      <c r="I1229" s="78">
        <f>_xlfn.XLOOKUP(Tabla15[[#This Row],[cedula]],TCARRERA[CEDULA],TCARRERA[CATEGORIA DEL SERVIDOR],0)</f>
        <v>0</v>
      </c>
      <c r="J12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9" s="56" t="str">
        <f>IF(ISTEXT(Tabla15[[#This Row],[CARRERA]]),Tabla15[[#This Row],[CARRERA]],Tabla15[[#This Row],[STATUS_01]])</f>
        <v>FIJO</v>
      </c>
      <c r="L1229" s="72">
        <v>25000</v>
      </c>
      <c r="M1229" s="76">
        <v>0</v>
      </c>
      <c r="N1229" s="76">
        <v>760</v>
      </c>
      <c r="O1229" s="75">
        <v>717.5</v>
      </c>
      <c r="P1229" s="33">
        <f>Tabla15[[#This Row],[sbruto]]-Tabla15[[#This Row],[ISR]]-Tabla15[[#This Row],[SFS]]-Tabla15[[#This Row],[AFP]]-Tabla15[[#This Row],[sneto]]</f>
        <v>25</v>
      </c>
      <c r="Q1229" s="33">
        <v>23497.5</v>
      </c>
      <c r="R1229" s="56" t="str">
        <f>_xlfn.XLOOKUP(Tabla15[[#This Row],[cedula]],Tabla8[Numero Documento],Tabla8[Gen])</f>
        <v>M</v>
      </c>
      <c r="S1229" s="56" t="str">
        <f>_xlfn.XLOOKUP(Tabla15[[#This Row],[cedula]],Tabla8[Numero Documento],Tabla8[Lugar Funciones Codigo])</f>
        <v>01.83.06.00.02</v>
      </c>
      <c r="T1229">
        <v>96</v>
      </c>
    </row>
    <row r="1230" spans="1:20" hidden="1">
      <c r="A1230" s="56" t="s">
        <v>2521</v>
      </c>
      <c r="B1230" s="56" t="s">
        <v>2989</v>
      </c>
      <c r="C1230" s="56" t="s">
        <v>2552</v>
      </c>
      <c r="D1230" s="56" t="str">
        <f>Tabla15[[#This Row],[cedula]]&amp;Tabla15[[#This Row],[prog]]&amp;LEFT(Tabla15[[#This Row],[TIPO]],3)</f>
        <v>1380003616501TEM</v>
      </c>
      <c r="E1230" s="56" t="str">
        <f>_xlfn.XLOOKUP(Tabla15[[#This Row],[cedula]],Tabla8[Numero Documento],Tabla8[Empleado])</f>
        <v>LUCY ELIZABETH ENELIS BELEN</v>
      </c>
      <c r="F1230" s="56" t="str">
        <f>_xlfn.XLOOKUP(Tabla15[[#This Row],[cedula]],Tabla8[Numero Documento],Tabla8[Cargo])</f>
        <v>GESTORA CULTURAL</v>
      </c>
      <c r="G1230" s="56" t="str">
        <f>_xlfn.XLOOKUP(Tabla15[[#This Row],[cedula]],Tabla8[Numero Documento],Tabla8[Lugar de Funciones])</f>
        <v>DIRECCION REGIONAL CULTURAL</v>
      </c>
      <c r="H1230" s="107" t="s">
        <v>2743</v>
      </c>
      <c r="I1230" s="78">
        <f>_xlfn.XLOOKUP(Tabla15[[#This Row],[cedula]],TCARRERA[CEDULA],TCARRERA[CATEGORIA DEL SERVIDOR],0)</f>
        <v>0</v>
      </c>
      <c r="J123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6" t="str">
        <f>IF(ISTEXT(Tabla15[[#This Row],[CARRERA]]),Tabla15[[#This Row],[CARRERA]],Tabla15[[#This Row],[STATUS_01]])</f>
        <v>TEMPORALES</v>
      </c>
      <c r="L1230" s="72">
        <v>25000</v>
      </c>
      <c r="M1230" s="76">
        <v>0</v>
      </c>
      <c r="N1230" s="73">
        <v>760</v>
      </c>
      <c r="O1230" s="72">
        <v>717.5</v>
      </c>
      <c r="P1230" s="33">
        <f>Tabla15[[#This Row],[sbruto]]-Tabla15[[#This Row],[ISR]]-Tabla15[[#This Row],[SFS]]-Tabla15[[#This Row],[AFP]]-Tabla15[[#This Row],[sneto]]</f>
        <v>25</v>
      </c>
      <c r="Q1230" s="33">
        <v>23497.5</v>
      </c>
      <c r="R1230" s="56" t="str">
        <f>_xlfn.XLOOKUP(Tabla15[[#This Row],[cedula]],Tabla8[Numero Documento],Tabla8[Gen])</f>
        <v>F</v>
      </c>
      <c r="S1230" s="56" t="str">
        <f>_xlfn.XLOOKUP(Tabla15[[#This Row],[cedula]],Tabla8[Numero Documento],Tabla8[Lugar Funciones Codigo])</f>
        <v>01.83.06.00.02</v>
      </c>
      <c r="T1230">
        <v>924</v>
      </c>
    </row>
    <row r="1231" spans="1:20" hidden="1">
      <c r="A1231" s="56" t="s">
        <v>2521</v>
      </c>
      <c r="B1231" s="56" t="s">
        <v>2325</v>
      </c>
      <c r="C1231" s="56" t="s">
        <v>2552</v>
      </c>
      <c r="D1231" s="56" t="str">
        <f>Tabla15[[#This Row],[cedula]]&amp;Tabla15[[#This Row],[prog]]&amp;LEFT(Tabla15[[#This Row],[TIPO]],3)</f>
        <v>0550027296701TEM</v>
      </c>
      <c r="E1231" s="56" t="str">
        <f>_xlfn.XLOOKUP(Tabla15[[#This Row],[cedula]],Tabla8[Numero Documento],Tabla8[Empleado])</f>
        <v>JUAN CARLOS ABREU GONZALEZ</v>
      </c>
      <c r="F1231" s="56" t="str">
        <f>_xlfn.XLOOKUP(Tabla15[[#This Row],[cedula]],Tabla8[Numero Documento],Tabla8[Cargo])</f>
        <v>GESTOR CULTURAL</v>
      </c>
      <c r="G1231" s="56" t="str">
        <f>_xlfn.XLOOKUP(Tabla15[[#This Row],[cedula]],Tabla8[Numero Documento],Tabla8[Lugar de Funciones])</f>
        <v>DIRECCION REGIONAL CULTURAL</v>
      </c>
      <c r="H1231" s="107" t="s">
        <v>2743</v>
      </c>
      <c r="I1231" s="78">
        <f>_xlfn.XLOOKUP(Tabla15[[#This Row],[cedula]],TCARRERA[CEDULA],TCARRERA[CATEGORIA DEL SERVIDOR],0)</f>
        <v>0</v>
      </c>
      <c r="J123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6" t="str">
        <f>IF(ISTEXT(Tabla15[[#This Row],[CARRERA]]),Tabla15[[#This Row],[CARRERA]],Tabla15[[#This Row],[STATUS_01]])</f>
        <v>TEMPORALES</v>
      </c>
      <c r="L1231" s="72">
        <v>20000</v>
      </c>
      <c r="M1231" s="73">
        <v>0</v>
      </c>
      <c r="N1231" s="73">
        <v>608</v>
      </c>
      <c r="O1231" s="72">
        <v>574</v>
      </c>
      <c r="P1231" s="33">
        <f>Tabla15[[#This Row],[sbruto]]-Tabla15[[#This Row],[ISR]]-Tabla15[[#This Row],[SFS]]-Tabla15[[#This Row],[AFP]]-Tabla15[[#This Row],[sneto]]</f>
        <v>25</v>
      </c>
      <c r="Q1231" s="33">
        <v>18793</v>
      </c>
      <c r="R1231" s="56" t="str">
        <f>_xlfn.XLOOKUP(Tabla15[[#This Row],[cedula]],Tabla8[Numero Documento],Tabla8[Gen])</f>
        <v>M</v>
      </c>
      <c r="S1231" s="56" t="str">
        <f>_xlfn.XLOOKUP(Tabla15[[#This Row],[cedula]],Tabla8[Numero Documento],Tabla8[Lugar Funciones Codigo])</f>
        <v>01.83.06.00.02</v>
      </c>
      <c r="T1231">
        <v>900</v>
      </c>
    </row>
    <row r="1232" spans="1:20" hidden="1">
      <c r="A1232" s="56" t="s">
        <v>2522</v>
      </c>
      <c r="B1232" s="56" t="s">
        <v>1830</v>
      </c>
      <c r="C1232" s="56" t="s">
        <v>2552</v>
      </c>
      <c r="D1232" s="56" t="str">
        <f>Tabla15[[#This Row],[cedula]]&amp;Tabla15[[#This Row],[prog]]&amp;LEFT(Tabla15[[#This Row],[TIPO]],3)</f>
        <v>0470054514001FIJ</v>
      </c>
      <c r="E1232" s="56" t="str">
        <f>_xlfn.XLOOKUP(Tabla15[[#This Row],[cedula]],Tabla8[Numero Documento],Tabla8[Empleado])</f>
        <v>FRANCISCO JOSE HERNANDEZ JHONSON</v>
      </c>
      <c r="F1232" s="56" t="str">
        <f>_xlfn.XLOOKUP(Tabla15[[#This Row],[cedula]],Tabla8[Numero Documento],Tabla8[Cargo])</f>
        <v>COORD. BANDA MUSICA REGION CIBA</v>
      </c>
      <c r="G1232" s="56" t="str">
        <f>_xlfn.XLOOKUP(Tabla15[[#This Row],[cedula]],Tabla8[Numero Documento],Tabla8[Lugar de Funciones])</f>
        <v>DIRECCION REGIONAL CULTURAL</v>
      </c>
      <c r="H1232" s="107" t="s">
        <v>11</v>
      </c>
      <c r="I1232" s="78">
        <f>_xlfn.XLOOKUP(Tabla15[[#This Row],[cedula]],TCARRERA[CEDULA],TCARRERA[CATEGORIA DEL SERVIDOR],0)</f>
        <v>0</v>
      </c>
      <c r="J12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6" t="str">
        <f>IF(ISTEXT(Tabla15[[#This Row],[CARRERA]]),Tabla15[[#This Row],[CARRERA]],Tabla15[[#This Row],[STATUS_01]])</f>
        <v>FIJO</v>
      </c>
      <c r="L1232" s="72">
        <v>19000.55</v>
      </c>
      <c r="M1232" s="76">
        <v>0</v>
      </c>
      <c r="N1232" s="73">
        <v>577.62</v>
      </c>
      <c r="O1232" s="72">
        <v>545.32000000000005</v>
      </c>
      <c r="P1232" s="33">
        <f>Tabla15[[#This Row],[sbruto]]-Tabla15[[#This Row],[ISR]]-Tabla15[[#This Row],[SFS]]-Tabla15[[#This Row],[AFP]]-Tabla15[[#This Row],[sneto]]</f>
        <v>25</v>
      </c>
      <c r="Q1232" s="33">
        <v>17852.61</v>
      </c>
      <c r="R1232" s="56" t="str">
        <f>_xlfn.XLOOKUP(Tabla15[[#This Row],[cedula]],Tabla8[Numero Documento],Tabla8[Gen])</f>
        <v>M</v>
      </c>
      <c r="S1232" s="56" t="str">
        <f>_xlfn.XLOOKUP(Tabla15[[#This Row],[cedula]],Tabla8[Numero Documento],Tabla8[Lugar Funciones Codigo])</f>
        <v>01.83.06.00.02</v>
      </c>
      <c r="T1232">
        <v>123</v>
      </c>
    </row>
    <row r="1233" spans="1:20" hidden="1">
      <c r="A1233" s="56" t="s">
        <v>2522</v>
      </c>
      <c r="B1233" s="56" t="s">
        <v>1983</v>
      </c>
      <c r="C1233" s="56" t="s">
        <v>2552</v>
      </c>
      <c r="D1233" s="56" t="str">
        <f>Tabla15[[#This Row],[cedula]]&amp;Tabla15[[#This Row],[prog]]&amp;LEFT(Tabla15[[#This Row],[TIPO]],3)</f>
        <v>0370001695301FIJ</v>
      </c>
      <c r="E1233" s="56" t="str">
        <f>_xlfn.XLOOKUP(Tabla15[[#This Row],[cedula]],Tabla8[Numero Documento],Tabla8[Empleado])</f>
        <v>SUSI ELENA VARGAS GONZALEZ</v>
      </c>
      <c r="F1233" s="56" t="str">
        <f>_xlfn.XLOOKUP(Tabla15[[#This Row],[cedula]],Tabla8[Numero Documento],Tabla8[Cargo])</f>
        <v>SECRETARIA</v>
      </c>
      <c r="G1233" s="56" t="str">
        <f>_xlfn.XLOOKUP(Tabla15[[#This Row],[cedula]],Tabla8[Numero Documento],Tabla8[Lugar de Funciones])</f>
        <v>DIRECCION REGIONAL CULTURAL</v>
      </c>
      <c r="H1233" s="107" t="s">
        <v>11</v>
      </c>
      <c r="I1233" s="78">
        <f>_xlfn.XLOOKUP(Tabla15[[#This Row],[cedula]],TCARRERA[CEDULA],TCARRERA[CATEGORIA DEL SERVIDOR],0)</f>
        <v>0</v>
      </c>
      <c r="J12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3" s="56" t="str">
        <f>IF(ISTEXT(Tabla15[[#This Row],[CARRERA]]),Tabla15[[#This Row],[CARRERA]],Tabla15[[#This Row],[STATUS_01]])</f>
        <v>ESTATUTO SIMPLIFICADO</v>
      </c>
      <c r="L1233" s="72">
        <v>16992.62</v>
      </c>
      <c r="M1233" s="76">
        <v>0</v>
      </c>
      <c r="N1233" s="73">
        <v>516.58000000000004</v>
      </c>
      <c r="O1233" s="72">
        <v>487.69</v>
      </c>
      <c r="P1233" s="33">
        <f>Tabla15[[#This Row],[sbruto]]-Tabla15[[#This Row],[ISR]]-Tabla15[[#This Row],[SFS]]-Tabla15[[#This Row],[AFP]]-Tabla15[[#This Row],[sneto]]</f>
        <v>324.99999999999636</v>
      </c>
      <c r="Q1233" s="33">
        <v>15663.35</v>
      </c>
      <c r="R1233" s="56" t="str">
        <f>_xlfn.XLOOKUP(Tabla15[[#This Row],[cedula]],Tabla8[Numero Documento],Tabla8[Gen])</f>
        <v>F</v>
      </c>
      <c r="S1233" s="56" t="str">
        <f>_xlfn.XLOOKUP(Tabla15[[#This Row],[cedula]],Tabla8[Numero Documento],Tabla8[Lugar Funciones Codigo])</f>
        <v>01.83.06.00.02</v>
      </c>
      <c r="T1233">
        <v>348</v>
      </c>
    </row>
    <row r="1234" spans="1:20" hidden="1">
      <c r="A1234" s="56" t="s">
        <v>2522</v>
      </c>
      <c r="B1234" s="56" t="s">
        <v>1994</v>
      </c>
      <c r="C1234" s="56" t="s">
        <v>2552</v>
      </c>
      <c r="D1234" s="56" t="str">
        <f>Tabla15[[#This Row],[cedula]]&amp;Tabla15[[#This Row],[prog]]&amp;LEFT(Tabla15[[#This Row],[TIPO]],3)</f>
        <v>0310060349101FIJ</v>
      </c>
      <c r="E1234" s="56" t="str">
        <f>_xlfn.XLOOKUP(Tabla15[[#This Row],[cedula]],Tabla8[Numero Documento],Tabla8[Empleado])</f>
        <v>WILSON JOSE INOA GOMEZ</v>
      </c>
      <c r="F1234" s="56" t="str">
        <f>_xlfn.XLOOKUP(Tabla15[[#This Row],[cedula]],Tabla8[Numero Documento],Tabla8[Cargo])</f>
        <v>GESTOR CULTURAL</v>
      </c>
      <c r="G1234" s="56" t="str">
        <f>_xlfn.XLOOKUP(Tabla15[[#This Row],[cedula]],Tabla8[Numero Documento],Tabla8[Lugar de Funciones])</f>
        <v>DIRECCION REGIONAL CULTURAL</v>
      </c>
      <c r="H1234" s="107" t="s">
        <v>11</v>
      </c>
      <c r="I1234" s="78">
        <f>_xlfn.XLOOKUP(Tabla15[[#This Row],[cedula]],TCARRERA[CEDULA],TCARRERA[CATEGORIA DEL SERVIDOR],0)</f>
        <v>0</v>
      </c>
      <c r="J12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6" t="str">
        <f>IF(ISTEXT(Tabla15[[#This Row],[CARRERA]]),Tabla15[[#This Row],[CARRERA]],Tabla15[[#This Row],[STATUS_01]])</f>
        <v>FIJO</v>
      </c>
      <c r="L1234" s="72">
        <v>15400</v>
      </c>
      <c r="M1234" s="76">
        <v>0</v>
      </c>
      <c r="N1234" s="76">
        <v>468.16</v>
      </c>
      <c r="O1234" s="75">
        <v>441.98</v>
      </c>
      <c r="P1234" s="33">
        <f>Tabla15[[#This Row],[sbruto]]-Tabla15[[#This Row],[ISR]]-Tabla15[[#This Row],[SFS]]-Tabla15[[#This Row],[AFP]]-Tabla15[[#This Row],[sneto]]</f>
        <v>25</v>
      </c>
      <c r="Q1234" s="33">
        <v>14464.86</v>
      </c>
      <c r="R1234" s="56" t="str">
        <f>_xlfn.XLOOKUP(Tabla15[[#This Row],[cedula]],Tabla8[Numero Documento],Tabla8[Gen])</f>
        <v>M</v>
      </c>
      <c r="S1234" s="56" t="str">
        <f>_xlfn.XLOOKUP(Tabla15[[#This Row],[cedula]],Tabla8[Numero Documento],Tabla8[Lugar Funciones Codigo])</f>
        <v>01.83.06.00.02</v>
      </c>
      <c r="T1234">
        <v>365</v>
      </c>
    </row>
    <row r="1235" spans="1:20" hidden="1">
      <c r="A1235" s="56" t="s">
        <v>2521</v>
      </c>
      <c r="B1235" s="56" t="s">
        <v>2984</v>
      </c>
      <c r="C1235" s="56" t="s">
        <v>2552</v>
      </c>
      <c r="D1235" s="56" t="str">
        <f>Tabla15[[#This Row],[cedula]]&amp;Tabla15[[#This Row],[prog]]&amp;LEFT(Tabla15[[#This Row],[TIPO]],3)</f>
        <v>0011633216401TEM</v>
      </c>
      <c r="E1235" s="56" t="str">
        <f>_xlfn.XLOOKUP(Tabla15[[#This Row],[cedula]],Tabla8[Numero Documento],Tabla8[Empleado])</f>
        <v>LEOPOLDO MAURICIO CORDERO HERRERA</v>
      </c>
      <c r="F1235" s="56" t="str">
        <f>_xlfn.XLOOKUP(Tabla15[[#This Row],[cedula]],Tabla8[Numero Documento],Tabla8[Cargo])</f>
        <v>GESTOR CULTURAL</v>
      </c>
      <c r="G1235" s="56" t="str">
        <f>_xlfn.XLOOKUP(Tabla15[[#This Row],[cedula]],Tabla8[Numero Documento],Tabla8[Lugar de Funciones])</f>
        <v>DIRECCION REGIONAL CULTURAL</v>
      </c>
      <c r="H1235" s="107" t="s">
        <v>2743</v>
      </c>
      <c r="I1235" s="78">
        <f>_xlfn.XLOOKUP(Tabla15[[#This Row],[cedula]],TCARRERA[CEDULA],TCARRERA[CATEGORIA DEL SERVIDOR],0)</f>
        <v>0</v>
      </c>
      <c r="J12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6" t="str">
        <f>IF(ISTEXT(Tabla15[[#This Row],[CARRERA]]),Tabla15[[#This Row],[CARRERA]],Tabla15[[#This Row],[STATUS_01]])</f>
        <v>TEMPORALES</v>
      </c>
      <c r="L1235" s="72">
        <v>15000</v>
      </c>
      <c r="M1235" s="76">
        <v>0</v>
      </c>
      <c r="N1235" s="73">
        <v>456</v>
      </c>
      <c r="O1235" s="72">
        <v>430.5</v>
      </c>
      <c r="P1235" s="33">
        <f>Tabla15[[#This Row],[sbruto]]-Tabla15[[#This Row],[ISR]]-Tabla15[[#This Row],[SFS]]-Tabla15[[#This Row],[AFP]]-Tabla15[[#This Row],[sneto]]</f>
        <v>25</v>
      </c>
      <c r="Q1235" s="33">
        <v>14088.5</v>
      </c>
      <c r="R1235" s="56" t="str">
        <f>_xlfn.XLOOKUP(Tabla15[[#This Row],[cedula]],Tabla8[Numero Documento],Tabla8[Gen])</f>
        <v>M</v>
      </c>
      <c r="S1235" s="56" t="str">
        <f>_xlfn.XLOOKUP(Tabla15[[#This Row],[cedula]],Tabla8[Numero Documento],Tabla8[Lugar Funciones Codigo])</f>
        <v>01.83.06.00.02</v>
      </c>
      <c r="T1235">
        <v>919</v>
      </c>
    </row>
    <row r="1236" spans="1:20" hidden="1">
      <c r="A1236" s="56" t="s">
        <v>2522</v>
      </c>
      <c r="B1236" s="56" t="s">
        <v>1903</v>
      </c>
      <c r="C1236" s="56" t="s">
        <v>2552</v>
      </c>
      <c r="D1236" s="56" t="str">
        <f>Tabla15[[#This Row],[cedula]]&amp;Tabla15[[#This Row],[prog]]&amp;LEFT(Tabla15[[#This Row],[TIPO]],3)</f>
        <v>0310451816601FIJ</v>
      </c>
      <c r="E1236" s="56" t="str">
        <f>_xlfn.XLOOKUP(Tabla15[[#This Row],[cedula]],Tabla8[Numero Documento],Tabla8[Empleado])</f>
        <v>LUISANA MUÑOZ PEREZ</v>
      </c>
      <c r="F1236" s="56" t="str">
        <f>_xlfn.XLOOKUP(Tabla15[[#This Row],[cedula]],Tabla8[Numero Documento],Tabla8[Cargo])</f>
        <v>BIBLIOTECARIA</v>
      </c>
      <c r="G1236" s="56" t="str">
        <f>_xlfn.XLOOKUP(Tabla15[[#This Row],[cedula]],Tabla8[Numero Documento],Tabla8[Lugar de Funciones])</f>
        <v>DIRECCION REGIONAL CULTURAL</v>
      </c>
      <c r="H1236" s="107" t="s">
        <v>11</v>
      </c>
      <c r="I1236" s="78">
        <f>_xlfn.XLOOKUP(Tabla15[[#This Row],[cedula]],TCARRERA[CEDULA],TCARRERA[CATEGORIA DEL SERVIDOR],0)</f>
        <v>0</v>
      </c>
      <c r="J12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36" s="56" t="str">
        <f>IF(ISTEXT(Tabla15[[#This Row],[CARRERA]]),Tabla15[[#This Row],[CARRERA]],Tabla15[[#This Row],[STATUS_01]])</f>
        <v>FIJO</v>
      </c>
      <c r="L1236" s="72">
        <v>11000</v>
      </c>
      <c r="M1236" s="76">
        <v>0</v>
      </c>
      <c r="N1236" s="73">
        <v>334.4</v>
      </c>
      <c r="O1236" s="72">
        <v>315.7</v>
      </c>
      <c r="P1236" s="33">
        <f>Tabla15[[#This Row],[sbruto]]-Tabla15[[#This Row],[ISR]]-Tabla15[[#This Row],[SFS]]-Tabla15[[#This Row],[AFP]]-Tabla15[[#This Row],[sneto]]</f>
        <v>75</v>
      </c>
      <c r="Q1236" s="33">
        <v>10274.9</v>
      </c>
      <c r="R1236" s="56" t="str">
        <f>_xlfn.XLOOKUP(Tabla15[[#This Row],[cedula]],Tabla8[Numero Documento],Tabla8[Gen])</f>
        <v>F</v>
      </c>
      <c r="S1236" s="56" t="str">
        <f>_xlfn.XLOOKUP(Tabla15[[#This Row],[cedula]],Tabla8[Numero Documento],Tabla8[Lugar Funciones Codigo])</f>
        <v>01.83.06.00.02</v>
      </c>
      <c r="T1236">
        <v>232</v>
      </c>
    </row>
    <row r="1237" spans="1:20" hidden="1">
      <c r="A1237" s="56" t="s">
        <v>2522</v>
      </c>
      <c r="B1237" s="56" t="s">
        <v>1912</v>
      </c>
      <c r="C1237" s="56" t="s">
        <v>2552</v>
      </c>
      <c r="D1237" s="56" t="str">
        <f>Tabla15[[#This Row],[cedula]]&amp;Tabla15[[#This Row],[prog]]&amp;LEFT(Tabla15[[#This Row],[TIPO]],3)</f>
        <v>0310155190501FIJ</v>
      </c>
      <c r="E1237" s="56" t="str">
        <f>_xlfn.XLOOKUP(Tabla15[[#This Row],[cedula]],Tabla8[Numero Documento],Tabla8[Empleado])</f>
        <v>MARINA ABREU LUNA</v>
      </c>
      <c r="F1237" s="56" t="str">
        <f>_xlfn.XLOOKUP(Tabla15[[#This Row],[cedula]],Tabla8[Numero Documento],Tabla8[Cargo])</f>
        <v>CONSERJE</v>
      </c>
      <c r="G1237" s="56" t="str">
        <f>_xlfn.XLOOKUP(Tabla15[[#This Row],[cedula]],Tabla8[Numero Documento],Tabla8[Lugar de Funciones])</f>
        <v>DIRECCION REGIONAL CULTURAL</v>
      </c>
      <c r="H1237" s="107" t="s">
        <v>11</v>
      </c>
      <c r="I1237" s="78">
        <f>_xlfn.XLOOKUP(Tabla15[[#This Row],[cedula]],TCARRERA[CEDULA],TCARRERA[CATEGORIA DEL SERVIDOR],0)</f>
        <v>0</v>
      </c>
      <c r="J12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7" s="56" t="str">
        <f>IF(ISTEXT(Tabla15[[#This Row],[CARRERA]]),Tabla15[[#This Row],[CARRERA]],Tabla15[[#This Row],[STATUS_01]])</f>
        <v>ESTATUTO SIMPLIFICADO</v>
      </c>
      <c r="L1237" s="72">
        <v>11000</v>
      </c>
      <c r="M1237" s="76">
        <v>0</v>
      </c>
      <c r="N1237" s="73">
        <v>334.4</v>
      </c>
      <c r="O1237" s="72">
        <v>315.7</v>
      </c>
      <c r="P1237" s="33">
        <f>Tabla15[[#This Row],[sbruto]]-Tabla15[[#This Row],[ISR]]-Tabla15[[#This Row],[SFS]]-Tabla15[[#This Row],[AFP]]-Tabla15[[#This Row],[sneto]]</f>
        <v>25</v>
      </c>
      <c r="Q1237" s="33">
        <v>10324.9</v>
      </c>
      <c r="R1237" s="56" t="str">
        <f>_xlfn.XLOOKUP(Tabla15[[#This Row],[cedula]],Tabla8[Numero Documento],Tabla8[Gen])</f>
        <v>F</v>
      </c>
      <c r="S1237" s="56" t="str">
        <f>_xlfn.XLOOKUP(Tabla15[[#This Row],[cedula]],Tabla8[Numero Documento],Tabla8[Lugar Funciones Codigo])</f>
        <v>01.83.06.00.02</v>
      </c>
      <c r="T1237">
        <v>247</v>
      </c>
    </row>
    <row r="1238" spans="1:20" hidden="1">
      <c r="A1238" s="56" t="s">
        <v>2522</v>
      </c>
      <c r="B1238" s="56" t="s">
        <v>1908</v>
      </c>
      <c r="C1238" s="56" t="s">
        <v>2552</v>
      </c>
      <c r="D1238" s="56" t="str">
        <f>Tabla15[[#This Row],[cedula]]&amp;Tabla15[[#This Row],[prog]]&amp;LEFT(Tabla15[[#This Row],[TIPO]],3)</f>
        <v>0310128488701FIJ</v>
      </c>
      <c r="E1238" s="56" t="str">
        <f>_xlfn.XLOOKUP(Tabla15[[#This Row],[cedula]],Tabla8[Numero Documento],Tabla8[Empleado])</f>
        <v>MARIA OLIMPIA CORSINO</v>
      </c>
      <c r="F1238" s="56" t="str">
        <f>_xlfn.XLOOKUP(Tabla15[[#This Row],[cedula]],Tabla8[Numero Documento],Tabla8[Cargo])</f>
        <v>CONSERJE</v>
      </c>
      <c r="G1238" s="56" t="str">
        <f>_xlfn.XLOOKUP(Tabla15[[#This Row],[cedula]],Tabla8[Numero Documento],Tabla8[Lugar de Funciones])</f>
        <v>DIRECCION REGIONAL CULTURAL</v>
      </c>
      <c r="H1238" s="107" t="s">
        <v>11</v>
      </c>
      <c r="I1238" s="78">
        <f>_xlfn.XLOOKUP(Tabla15[[#This Row],[cedula]],TCARRERA[CEDULA],TCARRERA[CATEGORIA DEL SERVIDOR],0)</f>
        <v>0</v>
      </c>
      <c r="J123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38" s="56" t="str">
        <f>IF(ISTEXT(Tabla15[[#This Row],[CARRERA]]),Tabla15[[#This Row],[CARRERA]],Tabla15[[#This Row],[STATUS_01]])</f>
        <v>ESTATUTO SIMPLIFICADO</v>
      </c>
      <c r="L1238" s="72">
        <v>10000</v>
      </c>
      <c r="M1238" s="73">
        <v>0</v>
      </c>
      <c r="N1238" s="73">
        <v>304</v>
      </c>
      <c r="O1238" s="72">
        <v>287</v>
      </c>
      <c r="P1238" s="33">
        <f>Tabla15[[#This Row],[sbruto]]-Tabla15[[#This Row],[ISR]]-Tabla15[[#This Row],[SFS]]-Tabla15[[#This Row],[AFP]]-Tabla15[[#This Row],[sneto]]</f>
        <v>375</v>
      </c>
      <c r="Q1238" s="33">
        <v>9034</v>
      </c>
      <c r="R1238" s="56" t="str">
        <f>_xlfn.XLOOKUP(Tabla15[[#This Row],[cedula]],Tabla8[Numero Documento],Tabla8[Gen])</f>
        <v>F</v>
      </c>
      <c r="S1238" s="56" t="str">
        <f>_xlfn.XLOOKUP(Tabla15[[#This Row],[cedula]],Tabla8[Numero Documento],Tabla8[Lugar Funciones Codigo])</f>
        <v>01.83.06.00.02</v>
      </c>
      <c r="T1238">
        <v>241</v>
      </c>
    </row>
    <row r="1239" spans="1:20" hidden="1">
      <c r="A1239" s="56" t="s">
        <v>2521</v>
      </c>
      <c r="B1239" s="56" t="s">
        <v>2336</v>
      </c>
      <c r="C1239" s="56" t="s">
        <v>2552</v>
      </c>
      <c r="D1239" s="56" t="str">
        <f>Tabla15[[#This Row],[cedula]]&amp;Tabla15[[#This Row],[prog]]&amp;LEFT(Tabla15[[#This Row],[TIPO]],3)</f>
        <v>0230158041701TEM</v>
      </c>
      <c r="E1239" s="56" t="str">
        <f>_xlfn.XLOOKUP(Tabla15[[#This Row],[cedula]],Tabla8[Numero Documento],Tabla8[Empleado])</f>
        <v>MANUEL DOMINGO DOMINGUEZ DESUEZA</v>
      </c>
      <c r="F1239" s="56" t="str">
        <f>_xlfn.XLOOKUP(Tabla15[[#This Row],[cedula]],Tabla8[Numero Documento],Tabla8[Cargo])</f>
        <v>ENCARGADO (A)</v>
      </c>
      <c r="G1239" s="56" t="str">
        <f>_xlfn.XLOOKUP(Tabla15[[#This Row],[cedula]],Tabla8[Numero Documento],Tabla8[Lugar de Funciones])</f>
        <v>OFICINA PROVINCIAL DE LA CULTURA</v>
      </c>
      <c r="H1239" s="107" t="s">
        <v>2743</v>
      </c>
      <c r="I1239" s="78">
        <f>_xlfn.XLOOKUP(Tabla15[[#This Row],[cedula]],TCARRERA[CEDULA],TCARRERA[CATEGORIA DEL SERVIDOR],0)</f>
        <v>0</v>
      </c>
      <c r="J12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6" t="str">
        <f>IF(ISTEXT(Tabla15[[#This Row],[CARRERA]]),Tabla15[[#This Row],[CARRERA]],Tabla15[[#This Row],[STATUS_01]])</f>
        <v>TEMPORALES</v>
      </c>
      <c r="L1239" s="72">
        <v>115000</v>
      </c>
      <c r="M1239" s="76">
        <v>15633.74</v>
      </c>
      <c r="N1239" s="73">
        <v>3496</v>
      </c>
      <c r="O1239" s="72">
        <v>3300.5</v>
      </c>
      <c r="P1239" s="33">
        <f>Tabla15[[#This Row],[sbruto]]-Tabla15[[#This Row],[ISR]]-Tabla15[[#This Row],[SFS]]-Tabla15[[#This Row],[AFP]]-Tabla15[[#This Row],[sneto]]</f>
        <v>25</v>
      </c>
      <c r="Q1239" s="33">
        <v>92544.76</v>
      </c>
      <c r="R1239" s="56" t="str">
        <f>_xlfn.XLOOKUP(Tabla15[[#This Row],[cedula]],Tabla8[Numero Documento],Tabla8[Gen])</f>
        <v>M</v>
      </c>
      <c r="S1239" s="56" t="str">
        <f>_xlfn.XLOOKUP(Tabla15[[#This Row],[cedula]],Tabla8[Numero Documento],Tabla8[Lugar Funciones Codigo])</f>
        <v>01.83.06.00.02.00.01</v>
      </c>
      <c r="T1239">
        <v>928</v>
      </c>
    </row>
    <row r="1240" spans="1:20" hidden="1">
      <c r="A1240" s="56" t="s">
        <v>2521</v>
      </c>
      <c r="B1240" s="56" t="s">
        <v>3216</v>
      </c>
      <c r="C1240" s="56" t="s">
        <v>2552</v>
      </c>
      <c r="D1240" s="56" t="str">
        <f>Tabla15[[#This Row],[cedula]]&amp;Tabla15[[#This Row],[prog]]&amp;LEFT(Tabla15[[#This Row],[TIPO]],3)</f>
        <v>0500022736201TEM</v>
      </c>
      <c r="E1240" s="56" t="str">
        <f>_xlfn.XLOOKUP(Tabla15[[#This Row],[cedula]],Tabla8[Numero Documento],Tabla8[Empleado])</f>
        <v>RAFAEL DE JESUS MIRABAL MONTES DE OCA</v>
      </c>
      <c r="F1240" s="56" t="str">
        <f>_xlfn.XLOOKUP(Tabla15[[#This Row],[cedula]],Tabla8[Numero Documento],Tabla8[Cargo])</f>
        <v>ENCARGADO PROVINCIAL</v>
      </c>
      <c r="G1240" s="56" t="str">
        <f>_xlfn.XLOOKUP(Tabla15[[#This Row],[cedula]],Tabla8[Numero Documento],Tabla8[Lugar de Funciones])</f>
        <v>OFICINA PROVINCIAL DE LA CULTURA</v>
      </c>
      <c r="H1240" s="107" t="s">
        <v>2743</v>
      </c>
      <c r="I1240" s="78">
        <f>_xlfn.XLOOKUP(Tabla15[[#This Row],[cedula]],TCARRERA[CEDULA],TCARRERA[CATEGORIA DEL SERVIDOR],0)</f>
        <v>0</v>
      </c>
      <c r="J12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6" t="str">
        <f>IF(ISTEXT(Tabla15[[#This Row],[CARRERA]]),Tabla15[[#This Row],[CARRERA]],Tabla15[[#This Row],[STATUS_01]])</f>
        <v>TEMPORALES</v>
      </c>
      <c r="L1240" s="72">
        <v>95000</v>
      </c>
      <c r="M1240" s="76">
        <v>10929.24</v>
      </c>
      <c r="N1240" s="73">
        <v>2888</v>
      </c>
      <c r="O1240" s="72">
        <v>2726.5</v>
      </c>
      <c r="P1240" s="33">
        <f>Tabla15[[#This Row],[sbruto]]-Tabla15[[#This Row],[ISR]]-Tabla15[[#This Row],[SFS]]-Tabla15[[#This Row],[AFP]]-Tabla15[[#This Row],[sneto]]</f>
        <v>25</v>
      </c>
      <c r="Q1240" s="33">
        <v>78431.259999999995</v>
      </c>
      <c r="R1240" s="56" t="str">
        <f>_xlfn.XLOOKUP(Tabla15[[#This Row],[cedula]],Tabla8[Numero Documento],Tabla8[Gen])</f>
        <v>M</v>
      </c>
      <c r="S1240" s="56" t="str">
        <f>_xlfn.XLOOKUP(Tabla15[[#This Row],[cedula]],Tabla8[Numero Documento],Tabla8[Lugar Funciones Codigo])</f>
        <v>01.83.06.00.02.00.01</v>
      </c>
      <c r="T1240">
        <v>975</v>
      </c>
    </row>
    <row r="1241" spans="1:20" hidden="1">
      <c r="A1241" s="56" t="s">
        <v>2521</v>
      </c>
      <c r="B1241" s="56" t="s">
        <v>2883</v>
      </c>
      <c r="C1241" s="56" t="s">
        <v>2552</v>
      </c>
      <c r="D1241" s="56" t="str">
        <f>Tabla15[[#This Row],[cedula]]&amp;Tabla15[[#This Row],[prog]]&amp;LEFT(Tabla15[[#This Row],[TIPO]],3)</f>
        <v>0120087895501TEM</v>
      </c>
      <c r="E1241" s="56" t="str">
        <f>_xlfn.XLOOKUP(Tabla15[[#This Row],[cedula]],Tabla8[Numero Documento],Tabla8[Empleado])</f>
        <v>EDUARDO DE LOS SANTOS BELTRE</v>
      </c>
      <c r="F1241" s="56" t="str">
        <f>_xlfn.XLOOKUP(Tabla15[[#This Row],[cedula]],Tabla8[Numero Documento],Tabla8[Cargo])</f>
        <v>ENCARGADO PROVINCIAL</v>
      </c>
      <c r="G1241" s="56" t="str">
        <f>_xlfn.XLOOKUP(Tabla15[[#This Row],[cedula]],Tabla8[Numero Documento],Tabla8[Lugar de Funciones])</f>
        <v>OFICINA PROVINCIAL DE LA CULTURA</v>
      </c>
      <c r="H1241" s="107" t="s">
        <v>2743</v>
      </c>
      <c r="I1241" s="78">
        <f>_xlfn.XLOOKUP(Tabla15[[#This Row],[cedula]],TCARRERA[CEDULA],TCARRERA[CATEGORIA DEL SERVIDOR],0)</f>
        <v>0</v>
      </c>
      <c r="J12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6" t="str">
        <f>IF(ISTEXT(Tabla15[[#This Row],[CARRERA]]),Tabla15[[#This Row],[CARRERA]],Tabla15[[#This Row],[STATUS_01]])</f>
        <v>TEMPORALES</v>
      </c>
      <c r="L1241" s="72">
        <v>70000</v>
      </c>
      <c r="M1241" s="76">
        <v>5368.48</v>
      </c>
      <c r="N1241" s="73">
        <v>2128</v>
      </c>
      <c r="O1241" s="72">
        <v>2009</v>
      </c>
      <c r="P1241" s="33">
        <f>Tabla15[[#This Row],[sbruto]]-Tabla15[[#This Row],[ISR]]-Tabla15[[#This Row],[SFS]]-Tabla15[[#This Row],[AFP]]-Tabla15[[#This Row],[sneto]]</f>
        <v>25.000000000007276</v>
      </c>
      <c r="Q1241" s="33">
        <v>60469.52</v>
      </c>
      <c r="R1241" s="56" t="str">
        <f>_xlfn.XLOOKUP(Tabla15[[#This Row],[cedula]],Tabla8[Numero Documento],Tabla8[Gen])</f>
        <v>M</v>
      </c>
      <c r="S1241" s="56" t="str">
        <f>_xlfn.XLOOKUP(Tabla15[[#This Row],[cedula]],Tabla8[Numero Documento],Tabla8[Lugar Funciones Codigo])</f>
        <v>01.83.06.00.02.00.01</v>
      </c>
      <c r="T1241">
        <v>829</v>
      </c>
    </row>
    <row r="1242" spans="1:20" hidden="1">
      <c r="A1242" s="56" t="s">
        <v>2521</v>
      </c>
      <c r="B1242" s="56" t="s">
        <v>2881</v>
      </c>
      <c r="C1242" s="56" t="s">
        <v>2552</v>
      </c>
      <c r="D1242" s="56" t="str">
        <f>Tabla15[[#This Row],[cedula]]&amp;Tabla15[[#This Row],[prog]]&amp;LEFT(Tabla15[[#This Row],[TIPO]],3)</f>
        <v>0010032588501TEM</v>
      </c>
      <c r="E1242" s="56" t="str">
        <f>_xlfn.XLOOKUP(Tabla15[[#This Row],[cedula]],Tabla8[Numero Documento],Tabla8[Empleado])</f>
        <v>DOMINGO JOSE CONTRERAS VILLALONA</v>
      </c>
      <c r="F1242" s="56" t="str">
        <f>_xlfn.XLOOKUP(Tabla15[[#This Row],[cedula]],Tabla8[Numero Documento],Tabla8[Cargo])</f>
        <v>COORD. OPERATIVO</v>
      </c>
      <c r="G1242" s="56" t="str">
        <f>_xlfn.XLOOKUP(Tabla15[[#This Row],[cedula]],Tabla8[Numero Documento],Tabla8[Lugar de Funciones])</f>
        <v>OFICINA PROVINCIAL DE LA CULTURA</v>
      </c>
      <c r="H1242" s="107" t="s">
        <v>2743</v>
      </c>
      <c r="I1242" s="78">
        <f>_xlfn.XLOOKUP(Tabla15[[#This Row],[cedula]],TCARRERA[CEDULA],TCARRERA[CATEGORIA DEL SERVIDOR],0)</f>
        <v>0</v>
      </c>
      <c r="J12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6" t="str">
        <f>IF(ISTEXT(Tabla15[[#This Row],[CARRERA]]),Tabla15[[#This Row],[CARRERA]],Tabla15[[#This Row],[STATUS_01]])</f>
        <v>TEMPORALES</v>
      </c>
      <c r="L1242" s="72">
        <v>50000</v>
      </c>
      <c r="M1242" s="76">
        <v>1854</v>
      </c>
      <c r="N1242" s="73">
        <v>1520</v>
      </c>
      <c r="O1242" s="72">
        <v>1435</v>
      </c>
      <c r="P1242" s="33">
        <f>Tabla15[[#This Row],[sbruto]]-Tabla15[[#This Row],[ISR]]-Tabla15[[#This Row],[SFS]]-Tabla15[[#This Row],[AFP]]-Tabla15[[#This Row],[sneto]]</f>
        <v>25</v>
      </c>
      <c r="Q1242" s="33">
        <v>45166</v>
      </c>
      <c r="R1242" s="56" t="str">
        <f>_xlfn.XLOOKUP(Tabla15[[#This Row],[cedula]],Tabla8[Numero Documento],Tabla8[Gen])</f>
        <v>M</v>
      </c>
      <c r="S1242" s="56" t="str">
        <f>_xlfn.XLOOKUP(Tabla15[[#This Row],[cedula]],Tabla8[Numero Documento],Tabla8[Lugar Funciones Codigo])</f>
        <v>01.83.06.00.02.00.01</v>
      </c>
      <c r="T1242">
        <v>827</v>
      </c>
    </row>
    <row r="1243" spans="1:20" hidden="1">
      <c r="A1243" s="56" t="s">
        <v>2521</v>
      </c>
      <c r="B1243" s="56" t="s">
        <v>2335</v>
      </c>
      <c r="C1243" s="56" t="s">
        <v>2552</v>
      </c>
      <c r="D1243" s="56" t="str">
        <f>Tabla15[[#This Row],[cedula]]&amp;Tabla15[[#This Row],[prog]]&amp;LEFT(Tabla15[[#This Row],[TIPO]],3)</f>
        <v>0690000453901TEM</v>
      </c>
      <c r="E1243" s="56" t="str">
        <f>_xlfn.XLOOKUP(Tabla15[[#This Row],[cedula]],Tabla8[Numero Documento],Tabla8[Empleado])</f>
        <v>MALTHA MIGDANIA DIAZ MANCEBO</v>
      </c>
      <c r="F1243" s="56" t="str">
        <f>_xlfn.XLOOKUP(Tabla15[[#This Row],[cedula]],Tabla8[Numero Documento],Tabla8[Cargo])</f>
        <v>GESTOR CULTURAL</v>
      </c>
      <c r="G1243" s="56" t="str">
        <f>_xlfn.XLOOKUP(Tabla15[[#This Row],[cedula]],Tabla8[Numero Documento],Tabla8[Lugar de Funciones])</f>
        <v>OFICINA PROVINCIAL DE LA CULTURA</v>
      </c>
      <c r="H1243" s="107" t="s">
        <v>2743</v>
      </c>
      <c r="I1243" s="78">
        <f>_xlfn.XLOOKUP(Tabla15[[#This Row],[cedula]],TCARRERA[CEDULA],TCARRERA[CATEGORIA DEL SERVIDOR],0)</f>
        <v>0</v>
      </c>
      <c r="J12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3" s="56" t="str">
        <f>IF(ISTEXT(Tabla15[[#This Row],[CARRERA]]),Tabla15[[#This Row],[CARRERA]],Tabla15[[#This Row],[STATUS_01]])</f>
        <v>TEMPORALES</v>
      </c>
      <c r="L1243" s="72">
        <v>50000</v>
      </c>
      <c r="M1243" s="74">
        <v>1854</v>
      </c>
      <c r="N1243" s="73">
        <v>1520</v>
      </c>
      <c r="O1243" s="72">
        <v>1435</v>
      </c>
      <c r="P1243" s="33">
        <f>Tabla15[[#This Row],[sbruto]]-Tabla15[[#This Row],[ISR]]-Tabla15[[#This Row],[SFS]]-Tabla15[[#This Row],[AFP]]-Tabla15[[#This Row],[sneto]]</f>
        <v>25</v>
      </c>
      <c r="Q1243" s="33">
        <v>45166</v>
      </c>
      <c r="R1243" s="56" t="str">
        <f>_xlfn.XLOOKUP(Tabla15[[#This Row],[cedula]],Tabla8[Numero Documento],Tabla8[Gen])</f>
        <v>F</v>
      </c>
      <c r="S1243" s="56" t="str">
        <f>_xlfn.XLOOKUP(Tabla15[[#This Row],[cedula]],Tabla8[Numero Documento],Tabla8[Lugar Funciones Codigo])</f>
        <v>01.83.06.00.02.00.01</v>
      </c>
      <c r="T1243">
        <v>927</v>
      </c>
    </row>
    <row r="1244" spans="1:20" hidden="1">
      <c r="A1244" s="56" t="s">
        <v>2521</v>
      </c>
      <c r="B1244" s="56" t="s">
        <v>3087</v>
      </c>
      <c r="C1244" s="56" t="s">
        <v>2552</v>
      </c>
      <c r="D1244" s="56" t="str">
        <f>Tabla15[[#This Row],[cedula]]&amp;Tabla15[[#This Row],[prog]]&amp;LEFT(Tabla15[[#This Row],[TIPO]],3)</f>
        <v>0650001261901TEM</v>
      </c>
      <c r="E1244" s="56" t="str">
        <f>_xlfn.XLOOKUP(Tabla15[[#This Row],[cedula]],Tabla8[Numero Documento],Tabla8[Empleado])</f>
        <v>WILFREDO DANIEL BENJAMIN KELLY</v>
      </c>
      <c r="F1244" s="56" t="str">
        <f>_xlfn.XLOOKUP(Tabla15[[#This Row],[cedula]],Tabla8[Numero Documento],Tabla8[Cargo])</f>
        <v>GESTOR CULTURAL</v>
      </c>
      <c r="G1244" s="56" t="str">
        <f>_xlfn.XLOOKUP(Tabla15[[#This Row],[cedula]],Tabla8[Numero Documento],Tabla8[Lugar de Funciones])</f>
        <v>OFICINA PROVINCIAL DE LA CULTURA</v>
      </c>
      <c r="H1244" s="107" t="s">
        <v>2743</v>
      </c>
      <c r="I1244" s="78">
        <f>_xlfn.XLOOKUP(Tabla15[[#This Row],[cedula]],TCARRERA[CEDULA],TCARRERA[CATEGORIA DEL SERVIDOR],0)</f>
        <v>0</v>
      </c>
      <c r="J124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4" s="56" t="str">
        <f>IF(ISTEXT(Tabla15[[#This Row],[CARRERA]]),Tabla15[[#This Row],[CARRERA]],Tabla15[[#This Row],[STATUS_01]])</f>
        <v>TEMPORALES</v>
      </c>
      <c r="L1244" s="72">
        <v>50000</v>
      </c>
      <c r="M1244" s="76">
        <v>1854</v>
      </c>
      <c r="N1244" s="73">
        <v>1520</v>
      </c>
      <c r="O1244" s="72">
        <v>1435</v>
      </c>
      <c r="P1244" s="33">
        <f>Tabla15[[#This Row],[sbruto]]-Tabla15[[#This Row],[ISR]]-Tabla15[[#This Row],[SFS]]-Tabla15[[#This Row],[AFP]]-Tabla15[[#This Row],[sneto]]</f>
        <v>25</v>
      </c>
      <c r="Q1244" s="33">
        <v>45166</v>
      </c>
      <c r="R1244" s="56" t="str">
        <f>_xlfn.XLOOKUP(Tabla15[[#This Row],[cedula]],Tabla8[Numero Documento],Tabla8[Gen])</f>
        <v>M</v>
      </c>
      <c r="S1244" s="56" t="str">
        <f>_xlfn.XLOOKUP(Tabla15[[#This Row],[cedula]],Tabla8[Numero Documento],Tabla8[Lugar Funciones Codigo])</f>
        <v>01.83.06.00.02.00.01</v>
      </c>
      <c r="T1244">
        <v>1028</v>
      </c>
    </row>
    <row r="1245" spans="1:20" hidden="1">
      <c r="A1245" s="56" t="s">
        <v>2521</v>
      </c>
      <c r="B1245" s="56" t="s">
        <v>2271</v>
      </c>
      <c r="C1245" s="56" t="s">
        <v>2552</v>
      </c>
      <c r="D1245" s="56" t="str">
        <f>Tabla15[[#This Row],[cedula]]&amp;Tabla15[[#This Row],[prog]]&amp;LEFT(Tabla15[[#This Row],[TIPO]],3)</f>
        <v>0011821645601TEM</v>
      </c>
      <c r="E1245" s="56" t="str">
        <f>_xlfn.XLOOKUP(Tabla15[[#This Row],[cedula]],Tabla8[Numero Documento],Tabla8[Empleado])</f>
        <v>ALVARO ANGEL CAAMAÑO GIL</v>
      </c>
      <c r="F1245" s="56" t="str">
        <f>_xlfn.XLOOKUP(Tabla15[[#This Row],[cedula]],Tabla8[Numero Documento],Tabla8[Cargo])</f>
        <v>ENCARGADO PROVINCIAL</v>
      </c>
      <c r="G1245" s="56" t="str">
        <f>_xlfn.XLOOKUP(Tabla15[[#This Row],[cedula]],Tabla8[Numero Documento],Tabla8[Lugar de Funciones])</f>
        <v>OFICINA PROVINCIAL DE LA CULTURA</v>
      </c>
      <c r="H1245" s="107" t="s">
        <v>2743</v>
      </c>
      <c r="I1245" s="78">
        <f>_xlfn.XLOOKUP(Tabla15[[#This Row],[cedula]],TCARRERA[CEDULA],TCARRERA[CATEGORIA DEL SERVIDOR],0)</f>
        <v>0</v>
      </c>
      <c r="J124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6" t="str">
        <f>IF(ISTEXT(Tabla15[[#This Row],[CARRERA]]),Tabla15[[#This Row],[CARRERA]],Tabla15[[#This Row],[STATUS_01]])</f>
        <v>TEMPORALES</v>
      </c>
      <c r="L1245" s="72">
        <v>40000</v>
      </c>
      <c r="M1245" s="76">
        <v>442.65</v>
      </c>
      <c r="N1245" s="73">
        <v>1216</v>
      </c>
      <c r="O1245" s="72">
        <v>1148</v>
      </c>
      <c r="P1245" s="33">
        <f>Tabla15[[#This Row],[sbruto]]-Tabla15[[#This Row],[ISR]]-Tabla15[[#This Row],[SFS]]-Tabla15[[#This Row],[AFP]]-Tabla15[[#This Row],[sneto]]</f>
        <v>25</v>
      </c>
      <c r="Q1245" s="33">
        <v>37168.35</v>
      </c>
      <c r="R1245" s="56" t="str">
        <f>_xlfn.XLOOKUP(Tabla15[[#This Row],[cedula]],Tabla8[Numero Documento],Tabla8[Gen])</f>
        <v>M</v>
      </c>
      <c r="S1245" s="56" t="str">
        <f>_xlfn.XLOOKUP(Tabla15[[#This Row],[cedula]],Tabla8[Numero Documento],Tabla8[Lugar Funciones Codigo])</f>
        <v>01.83.06.00.02.00.01</v>
      </c>
      <c r="T1245">
        <v>775</v>
      </c>
    </row>
    <row r="1246" spans="1:20" hidden="1">
      <c r="A1246" s="56" t="s">
        <v>2521</v>
      </c>
      <c r="B1246" s="56" t="s">
        <v>2278</v>
      </c>
      <c r="C1246" s="56" t="s">
        <v>2552</v>
      </c>
      <c r="D1246" s="56" t="str">
        <f>Tabla15[[#This Row],[cedula]]&amp;Tabla15[[#This Row],[prog]]&amp;LEFT(Tabla15[[#This Row],[TIPO]],3)</f>
        <v>0490034097901TEM</v>
      </c>
      <c r="E1246" s="56" t="str">
        <f>_xlfn.XLOOKUP(Tabla15[[#This Row],[cedula]],Tabla8[Numero Documento],Tabla8[Empleado])</f>
        <v>ANDY ALBERTO CASTILLO RIVAS</v>
      </c>
      <c r="F1246" s="56" t="str">
        <f>_xlfn.XLOOKUP(Tabla15[[#This Row],[cedula]],Tabla8[Numero Documento],Tabla8[Cargo])</f>
        <v>ENCARGADO PROVINCIAL</v>
      </c>
      <c r="G1246" s="56" t="str">
        <f>_xlfn.XLOOKUP(Tabla15[[#This Row],[cedula]],Tabla8[Numero Documento],Tabla8[Lugar de Funciones])</f>
        <v>OFICINA PROVINCIAL DE LA CULTURA</v>
      </c>
      <c r="H1246" s="107" t="s">
        <v>2743</v>
      </c>
      <c r="I1246" s="78">
        <f>_xlfn.XLOOKUP(Tabla15[[#This Row],[cedula]],TCARRERA[CEDULA],TCARRERA[CATEGORIA DEL SERVIDOR],0)</f>
        <v>0</v>
      </c>
      <c r="J124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6" t="str">
        <f>IF(ISTEXT(Tabla15[[#This Row],[CARRERA]]),Tabla15[[#This Row],[CARRERA]],Tabla15[[#This Row],[STATUS_01]])</f>
        <v>TEMPORALES</v>
      </c>
      <c r="L1246" s="72">
        <v>40000</v>
      </c>
      <c r="M1246" s="73">
        <v>442.65</v>
      </c>
      <c r="N1246" s="73">
        <v>1216</v>
      </c>
      <c r="O1246" s="72">
        <v>1148</v>
      </c>
      <c r="P1246" s="33">
        <f>Tabla15[[#This Row],[sbruto]]-Tabla15[[#This Row],[ISR]]-Tabla15[[#This Row],[SFS]]-Tabla15[[#This Row],[AFP]]-Tabla15[[#This Row],[sneto]]</f>
        <v>25</v>
      </c>
      <c r="Q1246" s="33">
        <v>37168.35</v>
      </c>
      <c r="R1246" s="56" t="str">
        <f>_xlfn.XLOOKUP(Tabla15[[#This Row],[cedula]],Tabla8[Numero Documento],Tabla8[Gen])</f>
        <v>M</v>
      </c>
      <c r="S1246" s="56" t="str">
        <f>_xlfn.XLOOKUP(Tabla15[[#This Row],[cedula]],Tabla8[Numero Documento],Tabla8[Lugar Funciones Codigo])</f>
        <v>01.83.06.00.02.00.01</v>
      </c>
      <c r="T1246">
        <v>784</v>
      </c>
    </row>
    <row r="1247" spans="1:20" hidden="1">
      <c r="A1247" s="56" t="s">
        <v>2521</v>
      </c>
      <c r="B1247" s="56" t="s">
        <v>2284</v>
      </c>
      <c r="C1247" s="56" t="s">
        <v>2552</v>
      </c>
      <c r="D1247" s="56" t="str">
        <f>Tabla15[[#This Row],[cedula]]&amp;Tabla15[[#This Row],[prog]]&amp;LEFT(Tabla15[[#This Row],[TIPO]],3)</f>
        <v>0450015703901TEM</v>
      </c>
      <c r="E1247" s="56" t="str">
        <f>_xlfn.XLOOKUP(Tabla15[[#This Row],[cedula]],Tabla8[Numero Documento],Tabla8[Empleado])</f>
        <v>AUGUSTO GIOVANNY FRANCISCO BUENO</v>
      </c>
      <c r="F1247" s="56" t="str">
        <f>_xlfn.XLOOKUP(Tabla15[[#This Row],[cedula]],Tabla8[Numero Documento],Tabla8[Cargo])</f>
        <v>ENCARGADO PROVINCIAL</v>
      </c>
      <c r="G1247" s="56" t="str">
        <f>_xlfn.XLOOKUP(Tabla15[[#This Row],[cedula]],Tabla8[Numero Documento],Tabla8[Lugar de Funciones])</f>
        <v>OFICINA PROVINCIAL DE LA CULTURA</v>
      </c>
      <c r="H1247" s="107" t="s">
        <v>2743</v>
      </c>
      <c r="I1247" s="78">
        <f>_xlfn.XLOOKUP(Tabla15[[#This Row],[cedula]],TCARRERA[CEDULA],TCARRERA[CATEGORIA DEL SERVIDOR],0)</f>
        <v>0</v>
      </c>
      <c r="J12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6" t="str">
        <f>IF(ISTEXT(Tabla15[[#This Row],[CARRERA]]),Tabla15[[#This Row],[CARRERA]],Tabla15[[#This Row],[STATUS_01]])</f>
        <v>TEMPORALES</v>
      </c>
      <c r="L1247" s="72">
        <v>40000</v>
      </c>
      <c r="M1247" s="76">
        <v>442.65</v>
      </c>
      <c r="N1247" s="73">
        <v>1216</v>
      </c>
      <c r="O1247" s="72">
        <v>1148</v>
      </c>
      <c r="P1247" s="33">
        <f>Tabla15[[#This Row],[sbruto]]-Tabla15[[#This Row],[ISR]]-Tabla15[[#This Row],[SFS]]-Tabla15[[#This Row],[AFP]]-Tabla15[[#This Row],[sneto]]</f>
        <v>25</v>
      </c>
      <c r="Q1247" s="33">
        <v>37168.35</v>
      </c>
      <c r="R1247" s="56" t="str">
        <f>_xlfn.XLOOKUP(Tabla15[[#This Row],[cedula]],Tabla8[Numero Documento],Tabla8[Gen])</f>
        <v>M</v>
      </c>
      <c r="S1247" s="56" t="str">
        <f>_xlfn.XLOOKUP(Tabla15[[#This Row],[cedula]],Tabla8[Numero Documento],Tabla8[Lugar Funciones Codigo])</f>
        <v>01.83.06.00.02.00.01</v>
      </c>
      <c r="T1247">
        <v>795</v>
      </c>
    </row>
    <row r="1248" spans="1:20" hidden="1">
      <c r="A1248" s="56" t="s">
        <v>2521</v>
      </c>
      <c r="B1248" s="56" t="s">
        <v>2317</v>
      </c>
      <c r="C1248" s="56" t="s">
        <v>2552</v>
      </c>
      <c r="D1248" s="56" t="str">
        <f>Tabla15[[#This Row],[cedula]]&amp;Tabla15[[#This Row],[prog]]&amp;LEFT(Tabla15[[#This Row],[TIPO]],3)</f>
        <v>0480005615401TEM</v>
      </c>
      <c r="E1248" s="56" t="str">
        <f>_xlfn.XLOOKUP(Tabla15[[#This Row],[cedula]],Tabla8[Numero Documento],Tabla8[Empleado])</f>
        <v>JOAS JEROBOAN ROBLES MORALES</v>
      </c>
      <c r="F1248" s="56" t="str">
        <f>_xlfn.XLOOKUP(Tabla15[[#This Row],[cedula]],Tabla8[Numero Documento],Tabla8[Cargo])</f>
        <v>ENCARGADO PROVINCIAL</v>
      </c>
      <c r="G1248" s="56" t="str">
        <f>_xlfn.XLOOKUP(Tabla15[[#This Row],[cedula]],Tabla8[Numero Documento],Tabla8[Lugar de Funciones])</f>
        <v>OFICINA PROVINCIAL DE LA CULTURA</v>
      </c>
      <c r="H1248" s="107" t="s">
        <v>2743</v>
      </c>
      <c r="I1248" s="78">
        <f>_xlfn.XLOOKUP(Tabla15[[#This Row],[cedula]],TCARRERA[CEDULA],TCARRERA[CATEGORIA DEL SERVIDOR],0)</f>
        <v>0</v>
      </c>
      <c r="J12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8" s="56" t="str">
        <f>IF(ISTEXT(Tabla15[[#This Row],[CARRERA]]),Tabla15[[#This Row],[CARRERA]],Tabla15[[#This Row],[STATUS_01]])</f>
        <v>TEMPORALES</v>
      </c>
      <c r="L1248" s="72">
        <v>40000</v>
      </c>
      <c r="M1248" s="76">
        <v>442.65</v>
      </c>
      <c r="N1248" s="76">
        <v>1216</v>
      </c>
      <c r="O1248" s="75">
        <v>1148</v>
      </c>
      <c r="P1248" s="33">
        <f>Tabla15[[#This Row],[sbruto]]-Tabla15[[#This Row],[ISR]]-Tabla15[[#This Row],[SFS]]-Tabla15[[#This Row],[AFP]]-Tabla15[[#This Row],[sneto]]</f>
        <v>25</v>
      </c>
      <c r="Q1248" s="33">
        <v>37168.35</v>
      </c>
      <c r="R1248" s="56" t="str">
        <f>_xlfn.XLOOKUP(Tabla15[[#This Row],[cedula]],Tabla8[Numero Documento],Tabla8[Gen])</f>
        <v>M</v>
      </c>
      <c r="S1248" s="56" t="str">
        <f>_xlfn.XLOOKUP(Tabla15[[#This Row],[cedula]],Tabla8[Numero Documento],Tabla8[Lugar Funciones Codigo])</f>
        <v>01.83.06.00.02.00.01</v>
      </c>
      <c r="T1248">
        <v>876</v>
      </c>
    </row>
    <row r="1249" spans="1:20" hidden="1">
      <c r="A1249" s="56" t="s">
        <v>2521</v>
      </c>
      <c r="B1249" s="56" t="s">
        <v>2338</v>
      </c>
      <c r="C1249" s="56" t="s">
        <v>2552</v>
      </c>
      <c r="D1249" s="56" t="str">
        <f>Tabla15[[#This Row],[cedula]]&amp;Tabla15[[#This Row],[prog]]&amp;LEFT(Tabla15[[#This Row],[TIPO]],3)</f>
        <v>0470000857801TEM</v>
      </c>
      <c r="E1249" s="56" t="str">
        <f>_xlfn.XLOOKUP(Tabla15[[#This Row],[cedula]],Tabla8[Numero Documento],Tabla8[Empleado])</f>
        <v>MARCOS FRANCISCO JORGE RODRIGUEZ</v>
      </c>
      <c r="F1249" s="56" t="str">
        <f>_xlfn.XLOOKUP(Tabla15[[#This Row],[cedula]],Tabla8[Numero Documento],Tabla8[Cargo])</f>
        <v>ENCARGADO PROVINCIAL</v>
      </c>
      <c r="G1249" s="56" t="str">
        <f>_xlfn.XLOOKUP(Tabla15[[#This Row],[cedula]],Tabla8[Numero Documento],Tabla8[Lugar de Funciones])</f>
        <v>OFICINA PROVINCIAL DE LA CULTURA</v>
      </c>
      <c r="H1249" s="107" t="s">
        <v>2743</v>
      </c>
      <c r="I1249" s="78">
        <f>_xlfn.XLOOKUP(Tabla15[[#This Row],[cedula]],TCARRERA[CEDULA],TCARRERA[CATEGORIA DEL SERVIDOR],0)</f>
        <v>0</v>
      </c>
      <c r="J12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6" t="str">
        <f>IF(ISTEXT(Tabla15[[#This Row],[CARRERA]]),Tabla15[[#This Row],[CARRERA]],Tabla15[[#This Row],[STATUS_01]])</f>
        <v>TEMPORALES</v>
      </c>
      <c r="L1249" s="72">
        <v>40000</v>
      </c>
      <c r="M1249" s="73">
        <v>442.65</v>
      </c>
      <c r="N1249" s="73">
        <v>1216</v>
      </c>
      <c r="O1249" s="72">
        <v>1148</v>
      </c>
      <c r="P1249" s="33">
        <f>Tabla15[[#This Row],[sbruto]]-Tabla15[[#This Row],[ISR]]-Tabla15[[#This Row],[SFS]]-Tabla15[[#This Row],[AFP]]-Tabla15[[#This Row],[sneto]]</f>
        <v>25</v>
      </c>
      <c r="Q1249" s="33">
        <v>37168.35</v>
      </c>
      <c r="R1249" s="56" t="str">
        <f>_xlfn.XLOOKUP(Tabla15[[#This Row],[cedula]],Tabla8[Numero Documento],Tabla8[Gen])</f>
        <v>M</v>
      </c>
      <c r="S1249" s="56" t="str">
        <f>_xlfn.XLOOKUP(Tabla15[[#This Row],[cedula]],Tabla8[Numero Documento],Tabla8[Lugar Funciones Codigo])</f>
        <v>01.83.06.00.02.00.01</v>
      </c>
      <c r="T1249">
        <v>930</v>
      </c>
    </row>
    <row r="1250" spans="1:20" hidden="1">
      <c r="A1250" s="56" t="s">
        <v>2521</v>
      </c>
      <c r="B1250" s="56" t="s">
        <v>2372</v>
      </c>
      <c r="C1250" s="56" t="s">
        <v>2552</v>
      </c>
      <c r="D1250" s="56" t="str">
        <f>Tabla15[[#This Row],[cedula]]&amp;Tabla15[[#This Row],[prog]]&amp;LEFT(Tabla15[[#This Row],[TIPO]],3)</f>
        <v>0011633400401TEM</v>
      </c>
      <c r="E1250" s="56" t="str">
        <f>_xlfn.XLOOKUP(Tabla15[[#This Row],[cedula]],Tabla8[Numero Documento],Tabla8[Empleado])</f>
        <v>SANTIAGO PAULINO PEREZ</v>
      </c>
      <c r="F1250" s="56" t="str">
        <f>_xlfn.XLOOKUP(Tabla15[[#This Row],[cedula]],Tabla8[Numero Documento],Tabla8[Cargo])</f>
        <v>ENCARGADO PROVINCIAL</v>
      </c>
      <c r="G1250" s="56" t="str">
        <f>_xlfn.XLOOKUP(Tabla15[[#This Row],[cedula]],Tabla8[Numero Documento],Tabla8[Lugar de Funciones])</f>
        <v>OFICINA PROVINCIAL DE LA CULTURA</v>
      </c>
      <c r="H1250" s="107" t="s">
        <v>2743</v>
      </c>
      <c r="I1250" s="78">
        <f>_xlfn.XLOOKUP(Tabla15[[#This Row],[cedula]],TCARRERA[CEDULA],TCARRERA[CATEGORIA DEL SERVIDOR],0)</f>
        <v>0</v>
      </c>
      <c r="J12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6" t="str">
        <f>IF(ISTEXT(Tabla15[[#This Row],[CARRERA]]),Tabla15[[#This Row],[CARRERA]],Tabla15[[#This Row],[STATUS_01]])</f>
        <v>TEMPORALES</v>
      </c>
      <c r="L1250" s="72">
        <v>40000</v>
      </c>
      <c r="M1250" s="76">
        <v>442.65</v>
      </c>
      <c r="N1250" s="73">
        <v>1216</v>
      </c>
      <c r="O1250" s="72">
        <v>1148</v>
      </c>
      <c r="P1250" s="33">
        <f>Tabla15[[#This Row],[sbruto]]-Tabla15[[#This Row],[ISR]]-Tabla15[[#This Row],[SFS]]-Tabla15[[#This Row],[AFP]]-Tabla15[[#This Row],[sneto]]</f>
        <v>25</v>
      </c>
      <c r="Q1250" s="33">
        <v>37168.35</v>
      </c>
      <c r="R1250" s="56" t="str">
        <f>_xlfn.XLOOKUP(Tabla15[[#This Row],[cedula]],Tabla8[Numero Documento],Tabla8[Gen])</f>
        <v>M</v>
      </c>
      <c r="S1250" s="56" t="str">
        <f>_xlfn.XLOOKUP(Tabla15[[#This Row],[cedula]],Tabla8[Numero Documento],Tabla8[Lugar Funciones Codigo])</f>
        <v>01.83.06.00.02.00.01</v>
      </c>
      <c r="T1250">
        <v>1002</v>
      </c>
    </row>
    <row r="1251" spans="1:20" hidden="1">
      <c r="A1251" s="56" t="s">
        <v>2521</v>
      </c>
      <c r="B1251" s="56" t="s">
        <v>3070</v>
      </c>
      <c r="C1251" s="56" t="s">
        <v>2552</v>
      </c>
      <c r="D1251" s="56" t="str">
        <f>Tabla15[[#This Row],[cedula]]&amp;Tabla15[[#This Row],[prog]]&amp;LEFT(Tabla15[[#This Row],[TIPO]],3)</f>
        <v>0440001388601TEM</v>
      </c>
      <c r="E1251" s="56" t="str">
        <f>_xlfn.XLOOKUP(Tabla15[[#This Row],[cedula]],Tabla8[Numero Documento],Tabla8[Empleado])</f>
        <v>TEMPORA ALTAGRACIA MOREL LIRIANO</v>
      </c>
      <c r="F1251" s="56" t="str">
        <f>_xlfn.XLOOKUP(Tabla15[[#This Row],[cedula]],Tabla8[Numero Documento],Tabla8[Cargo])</f>
        <v>ENCARGADO PROVINCIAL</v>
      </c>
      <c r="G1251" s="56" t="str">
        <f>_xlfn.XLOOKUP(Tabla15[[#This Row],[cedula]],Tabla8[Numero Documento],Tabla8[Lugar de Funciones])</f>
        <v>OFICINA PROVINCIAL DE LA CULTURA</v>
      </c>
      <c r="H1251" s="107" t="s">
        <v>2743</v>
      </c>
      <c r="I1251" s="78">
        <f>_xlfn.XLOOKUP(Tabla15[[#This Row],[cedula]],TCARRERA[CEDULA],TCARRERA[CATEGORIA DEL SERVIDOR],0)</f>
        <v>0</v>
      </c>
      <c r="J12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6" t="str">
        <f>IF(ISTEXT(Tabla15[[#This Row],[CARRERA]]),Tabla15[[#This Row],[CARRERA]],Tabla15[[#This Row],[STATUS_01]])</f>
        <v>TEMPORALES</v>
      </c>
      <c r="L1251" s="72">
        <v>40000</v>
      </c>
      <c r="M1251" s="76">
        <v>442.65</v>
      </c>
      <c r="N1251" s="73">
        <v>1216</v>
      </c>
      <c r="O1251" s="72">
        <v>1148</v>
      </c>
      <c r="P1251" s="33">
        <f>Tabla15[[#This Row],[sbruto]]-Tabla15[[#This Row],[ISR]]-Tabla15[[#This Row],[SFS]]-Tabla15[[#This Row],[AFP]]-Tabla15[[#This Row],[sneto]]</f>
        <v>25</v>
      </c>
      <c r="Q1251" s="33">
        <v>37168.35</v>
      </c>
      <c r="R1251" s="56" t="str">
        <f>_xlfn.XLOOKUP(Tabla15[[#This Row],[cedula]],Tabla8[Numero Documento],Tabla8[Gen])</f>
        <v>F</v>
      </c>
      <c r="S1251" s="56" t="str">
        <f>_xlfn.XLOOKUP(Tabla15[[#This Row],[cedula]],Tabla8[Numero Documento],Tabla8[Lugar Funciones Codigo])</f>
        <v>01.83.06.00.02.00.01</v>
      </c>
      <c r="T1251">
        <v>1014</v>
      </c>
    </row>
    <row r="1252" spans="1:20" hidden="1">
      <c r="A1252" s="56" t="s">
        <v>2522</v>
      </c>
      <c r="B1252" s="56" t="s">
        <v>1763</v>
      </c>
      <c r="C1252" s="56" t="s">
        <v>2552</v>
      </c>
      <c r="D1252" s="56" t="str">
        <f>Tabla15[[#This Row],[cedula]]&amp;Tabla15[[#This Row],[prog]]&amp;LEFT(Tabla15[[#This Row],[TIPO]],3)</f>
        <v>0480050567101FIJ</v>
      </c>
      <c r="E1252" s="56" t="str">
        <f>_xlfn.XLOOKUP(Tabla15[[#This Row],[cedula]],Tabla8[Numero Documento],Tabla8[Empleado])</f>
        <v>ALGEL DAIRI SOTO MARTINEZ</v>
      </c>
      <c r="F1252" s="56" t="str">
        <f>_xlfn.XLOOKUP(Tabla15[[#This Row],[cedula]],Tabla8[Numero Documento],Tabla8[Cargo])</f>
        <v>GESTOR CULTURAL</v>
      </c>
      <c r="G1252" s="56" t="str">
        <f>_xlfn.XLOOKUP(Tabla15[[#This Row],[cedula]],Tabla8[Numero Documento],Tabla8[Lugar de Funciones])</f>
        <v>OFICINA PROVINCIAL DE LA CULTURA</v>
      </c>
      <c r="H1252" s="107" t="s">
        <v>11</v>
      </c>
      <c r="I1252" s="78">
        <f>_xlfn.XLOOKUP(Tabla15[[#This Row],[cedula]],TCARRERA[CEDULA],TCARRERA[CATEGORIA DEL SERVIDOR],0)</f>
        <v>0</v>
      </c>
      <c r="J12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2" s="56" t="str">
        <f>IF(ISTEXT(Tabla15[[#This Row],[CARRERA]]),Tabla15[[#This Row],[CARRERA]],Tabla15[[#This Row],[STATUS_01]])</f>
        <v>FIJO</v>
      </c>
      <c r="L1252" s="72">
        <v>35000</v>
      </c>
      <c r="M1252" s="76">
        <v>0</v>
      </c>
      <c r="N1252" s="73">
        <v>1064</v>
      </c>
      <c r="O1252" s="72">
        <v>1004.5</v>
      </c>
      <c r="P1252" s="33">
        <f>Tabla15[[#This Row],[sbruto]]-Tabla15[[#This Row],[ISR]]-Tabla15[[#This Row],[SFS]]-Tabla15[[#This Row],[AFP]]-Tabla15[[#This Row],[sneto]]</f>
        <v>25</v>
      </c>
      <c r="Q1252" s="33">
        <v>32906.5</v>
      </c>
      <c r="R1252" s="56" t="str">
        <f>_xlfn.XLOOKUP(Tabla15[[#This Row],[cedula]],Tabla8[Numero Documento],Tabla8[Gen])</f>
        <v>M</v>
      </c>
      <c r="S1252" s="56" t="str">
        <f>_xlfn.XLOOKUP(Tabla15[[#This Row],[cedula]],Tabla8[Numero Documento],Tabla8[Lugar Funciones Codigo])</f>
        <v>01.83.06.00.02.00.01</v>
      </c>
      <c r="T1252">
        <v>12</v>
      </c>
    </row>
    <row r="1253" spans="1:20" hidden="1">
      <c r="A1253" s="56" t="s">
        <v>2521</v>
      </c>
      <c r="B1253" s="56" t="s">
        <v>2854</v>
      </c>
      <c r="C1253" s="56" t="s">
        <v>2552</v>
      </c>
      <c r="D1253" s="56" t="str">
        <f>Tabla15[[#This Row],[cedula]]&amp;Tabla15[[#This Row],[prog]]&amp;LEFT(Tabla15[[#This Row],[TIPO]],3)</f>
        <v>0220001570501TEM</v>
      </c>
      <c r="E1253" s="56" t="str">
        <f>_xlfn.XLOOKUP(Tabla15[[#This Row],[cedula]],Tabla8[Numero Documento],Tabla8[Empleado])</f>
        <v>AURA MIGDALIA MOSCOSO PEREZ</v>
      </c>
      <c r="F1253" s="56" t="str">
        <f>_xlfn.XLOOKUP(Tabla15[[#This Row],[cedula]],Tabla8[Numero Documento],Tabla8[Cargo])</f>
        <v>ENCARGADO PROVINCIAL</v>
      </c>
      <c r="G1253" s="56" t="str">
        <f>_xlfn.XLOOKUP(Tabla15[[#This Row],[cedula]],Tabla8[Numero Documento],Tabla8[Lugar de Funciones])</f>
        <v>OFICINA PROVINCIAL DE LA CULTURA</v>
      </c>
      <c r="H1253" s="107" t="s">
        <v>2743</v>
      </c>
      <c r="I1253" s="78">
        <f>_xlfn.XLOOKUP(Tabla15[[#This Row],[cedula]],TCARRERA[CEDULA],TCARRERA[CATEGORIA DEL SERVIDOR],0)</f>
        <v>0</v>
      </c>
      <c r="J12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6" t="str">
        <f>IF(ISTEXT(Tabla15[[#This Row],[CARRERA]]),Tabla15[[#This Row],[CARRERA]],Tabla15[[#This Row],[STATUS_01]])</f>
        <v>TEMPORALES</v>
      </c>
      <c r="L1253" s="72">
        <v>35000</v>
      </c>
      <c r="M1253" s="74">
        <v>0</v>
      </c>
      <c r="N1253" s="73">
        <v>1064</v>
      </c>
      <c r="O1253" s="72">
        <v>1004.5</v>
      </c>
      <c r="P1253" s="33">
        <f>Tabla15[[#This Row],[sbruto]]-Tabla15[[#This Row],[ISR]]-Tabla15[[#This Row],[SFS]]-Tabla15[[#This Row],[AFP]]-Tabla15[[#This Row],[sneto]]</f>
        <v>25</v>
      </c>
      <c r="Q1253" s="33">
        <v>32906.5</v>
      </c>
      <c r="R1253" s="56" t="str">
        <f>_xlfn.XLOOKUP(Tabla15[[#This Row],[cedula]],Tabla8[Numero Documento],Tabla8[Gen])</f>
        <v>F</v>
      </c>
      <c r="S1253" s="56" t="str">
        <f>_xlfn.XLOOKUP(Tabla15[[#This Row],[cedula]],Tabla8[Numero Documento],Tabla8[Lugar Funciones Codigo])</f>
        <v>01.83.06.00.02.00.01</v>
      </c>
      <c r="T1253">
        <v>796</v>
      </c>
    </row>
    <row r="1254" spans="1:20" hidden="1">
      <c r="A1254" s="56" t="s">
        <v>2522</v>
      </c>
      <c r="B1254" s="56" t="s">
        <v>1780</v>
      </c>
      <c r="C1254" s="56" t="s">
        <v>2552</v>
      </c>
      <c r="D1254" s="56" t="str">
        <f>Tabla15[[#This Row],[cedula]]&amp;Tabla15[[#This Row],[prog]]&amp;LEFT(Tabla15[[#This Row],[TIPO]],3)</f>
        <v>0480047644401FIJ</v>
      </c>
      <c r="E1254" s="56" t="str">
        <f>_xlfn.XLOOKUP(Tabla15[[#This Row],[cedula]],Tabla8[Numero Documento],Tabla8[Empleado])</f>
        <v>BENITO CUEVAS FRANCO</v>
      </c>
      <c r="F1254" s="56" t="str">
        <f>_xlfn.XLOOKUP(Tabla15[[#This Row],[cedula]],Tabla8[Numero Documento],Tabla8[Cargo])</f>
        <v>GESTOR CULTURAL</v>
      </c>
      <c r="G1254" s="56" t="str">
        <f>_xlfn.XLOOKUP(Tabla15[[#This Row],[cedula]],Tabla8[Numero Documento],Tabla8[Lugar de Funciones])</f>
        <v>OFICINA PROVINCIAL DE LA CULTURA</v>
      </c>
      <c r="H1254" s="107" t="s">
        <v>11</v>
      </c>
      <c r="I1254" s="78">
        <f>_xlfn.XLOOKUP(Tabla15[[#This Row],[cedula]],TCARRERA[CEDULA],TCARRERA[CATEGORIA DEL SERVIDOR],0)</f>
        <v>0</v>
      </c>
      <c r="J12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4" s="56" t="str">
        <f>IF(ISTEXT(Tabla15[[#This Row],[CARRERA]]),Tabla15[[#This Row],[CARRERA]],Tabla15[[#This Row],[STATUS_01]])</f>
        <v>FIJO</v>
      </c>
      <c r="L1254" s="72">
        <v>35000</v>
      </c>
      <c r="M1254" s="76">
        <v>0</v>
      </c>
      <c r="N1254" s="76">
        <v>1064</v>
      </c>
      <c r="O1254" s="75">
        <v>1004.5</v>
      </c>
      <c r="P1254" s="33">
        <f>Tabla15[[#This Row],[sbruto]]-Tabla15[[#This Row],[ISR]]-Tabla15[[#This Row],[SFS]]-Tabla15[[#This Row],[AFP]]-Tabla15[[#This Row],[sneto]]</f>
        <v>25</v>
      </c>
      <c r="Q1254" s="33">
        <v>32906.5</v>
      </c>
      <c r="R1254" s="56" t="str">
        <f>_xlfn.XLOOKUP(Tabla15[[#This Row],[cedula]],Tabla8[Numero Documento],Tabla8[Gen])</f>
        <v>M</v>
      </c>
      <c r="S1254" s="56" t="str">
        <f>_xlfn.XLOOKUP(Tabla15[[#This Row],[cedula]],Tabla8[Numero Documento],Tabla8[Lugar Funciones Codigo])</f>
        <v>01.83.06.00.02.00.01</v>
      </c>
      <c r="T1254">
        <v>43</v>
      </c>
    </row>
    <row r="1255" spans="1:20" hidden="1">
      <c r="A1255" s="56" t="s">
        <v>2521</v>
      </c>
      <c r="B1255" s="56" t="s">
        <v>2893</v>
      </c>
      <c r="C1255" s="56" t="s">
        <v>2552</v>
      </c>
      <c r="D1255" s="56" t="str">
        <f>Tabla15[[#This Row],[cedula]]&amp;Tabla15[[#This Row],[prog]]&amp;LEFT(Tabla15[[#This Row],[TIPO]],3)</f>
        <v>0770006068901TEM</v>
      </c>
      <c r="E1255" s="56" t="str">
        <f>_xlfn.XLOOKUP(Tabla15[[#This Row],[cedula]],Tabla8[Numero Documento],Tabla8[Empleado])</f>
        <v>FATIMA LISSANNY SANTANA TRINIDAD</v>
      </c>
      <c r="F1255" s="56" t="str">
        <f>_xlfn.XLOOKUP(Tabla15[[#This Row],[cedula]],Tabla8[Numero Documento],Tabla8[Cargo])</f>
        <v>ENCARGADO PROVINCIAL</v>
      </c>
      <c r="G1255" s="56" t="str">
        <f>_xlfn.XLOOKUP(Tabla15[[#This Row],[cedula]],Tabla8[Numero Documento],Tabla8[Lugar de Funciones])</f>
        <v>OFICINA PROVINCIAL DE LA CULTURA</v>
      </c>
      <c r="H1255" s="107" t="s">
        <v>2743</v>
      </c>
      <c r="I1255" s="78">
        <f>_xlfn.XLOOKUP(Tabla15[[#This Row],[cedula]],TCARRERA[CEDULA],TCARRERA[CATEGORIA DEL SERVIDOR],0)</f>
        <v>0</v>
      </c>
      <c r="J125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6" t="str">
        <f>IF(ISTEXT(Tabla15[[#This Row],[CARRERA]]),Tabla15[[#This Row],[CARRERA]],Tabla15[[#This Row],[STATUS_01]])</f>
        <v>TEMPORALES</v>
      </c>
      <c r="L1255" s="72">
        <v>35000</v>
      </c>
      <c r="M1255" s="76">
        <v>0</v>
      </c>
      <c r="N1255" s="76">
        <v>1064</v>
      </c>
      <c r="O1255" s="75">
        <v>1004.5</v>
      </c>
      <c r="P1255" s="33">
        <f>Tabla15[[#This Row],[sbruto]]-Tabla15[[#This Row],[ISR]]-Tabla15[[#This Row],[SFS]]-Tabla15[[#This Row],[AFP]]-Tabla15[[#This Row],[sneto]]</f>
        <v>25</v>
      </c>
      <c r="Q1255" s="33">
        <v>32906.5</v>
      </c>
      <c r="R1255" s="56" t="str">
        <f>_xlfn.XLOOKUP(Tabla15[[#This Row],[cedula]],Tabla8[Numero Documento],Tabla8[Gen])</f>
        <v>F</v>
      </c>
      <c r="S1255" s="56" t="str">
        <f>_xlfn.XLOOKUP(Tabla15[[#This Row],[cedula]],Tabla8[Numero Documento],Tabla8[Lugar Funciones Codigo])</f>
        <v>01.83.06.00.02.00.01</v>
      </c>
      <c r="T1255">
        <v>839</v>
      </c>
    </row>
    <row r="1256" spans="1:20" hidden="1">
      <c r="A1256" s="56" t="s">
        <v>2522</v>
      </c>
      <c r="B1256" s="56" t="s">
        <v>1847</v>
      </c>
      <c r="C1256" s="56" t="s">
        <v>2552</v>
      </c>
      <c r="D1256" s="56" t="str">
        <f>Tabla15[[#This Row],[cedula]]&amp;Tabla15[[#This Row],[prog]]&amp;LEFT(Tabla15[[#This Row],[TIPO]],3)</f>
        <v>0470000533501FIJ</v>
      </c>
      <c r="E1256" s="56" t="str">
        <f>_xlfn.XLOOKUP(Tabla15[[#This Row],[cedula]],Tabla8[Numero Documento],Tabla8[Empleado])</f>
        <v>GUILLERMO RAFAEL RODRIGUEZ ROSARIO</v>
      </c>
      <c r="F1256" s="56" t="str">
        <f>_xlfn.XLOOKUP(Tabla15[[#This Row],[cedula]],Tabla8[Numero Documento],Tabla8[Cargo])</f>
        <v>GESTOR CULTURAL</v>
      </c>
      <c r="G1256" s="56" t="str">
        <f>_xlfn.XLOOKUP(Tabla15[[#This Row],[cedula]],Tabla8[Numero Documento],Tabla8[Lugar de Funciones])</f>
        <v>OFICINA PROVINCIAL DE LA CULTURA</v>
      </c>
      <c r="H1256" s="107" t="s">
        <v>11</v>
      </c>
      <c r="I1256" s="78">
        <f>_xlfn.XLOOKUP(Tabla15[[#This Row],[cedula]],TCARRERA[CEDULA],TCARRERA[CATEGORIA DEL SERVIDOR],0)</f>
        <v>0</v>
      </c>
      <c r="J12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6" s="56" t="str">
        <f>IF(ISTEXT(Tabla15[[#This Row],[CARRERA]]),Tabla15[[#This Row],[CARRERA]],Tabla15[[#This Row],[STATUS_01]])</f>
        <v>FIJO</v>
      </c>
      <c r="L1256" s="72">
        <v>35000</v>
      </c>
      <c r="M1256" s="76">
        <v>0</v>
      </c>
      <c r="N1256" s="73">
        <v>1064</v>
      </c>
      <c r="O1256" s="72">
        <v>1004.5</v>
      </c>
      <c r="P1256" s="33">
        <f>Tabla15[[#This Row],[sbruto]]-Tabla15[[#This Row],[ISR]]-Tabla15[[#This Row],[SFS]]-Tabla15[[#This Row],[AFP]]-Tabla15[[#This Row],[sneto]]</f>
        <v>25</v>
      </c>
      <c r="Q1256" s="33">
        <v>32906.5</v>
      </c>
      <c r="R1256" s="56" t="str">
        <f>_xlfn.XLOOKUP(Tabla15[[#This Row],[cedula]],Tabla8[Numero Documento],Tabla8[Gen])</f>
        <v>M</v>
      </c>
      <c r="S1256" s="56" t="str">
        <f>_xlfn.XLOOKUP(Tabla15[[#This Row],[cedula]],Tabla8[Numero Documento],Tabla8[Lugar Funciones Codigo])</f>
        <v>01.83.06.00.02.00.01</v>
      </c>
      <c r="T1256">
        <v>141</v>
      </c>
    </row>
    <row r="1257" spans="1:20" hidden="1">
      <c r="A1257" s="56" t="s">
        <v>2522</v>
      </c>
      <c r="B1257" s="56" t="s">
        <v>1902</v>
      </c>
      <c r="C1257" s="56" t="s">
        <v>2552</v>
      </c>
      <c r="D1257" s="56" t="str">
        <f>Tabla15[[#This Row],[cedula]]&amp;Tabla15[[#This Row],[prog]]&amp;LEFT(Tabla15[[#This Row],[TIPO]],3)</f>
        <v>0560081670501FIJ</v>
      </c>
      <c r="E1257" s="56" t="str">
        <f>_xlfn.XLOOKUP(Tabla15[[#This Row],[cedula]],Tabla8[Numero Documento],Tabla8[Empleado])</f>
        <v>LUIS SIGFREDO BRETON CASTILLO</v>
      </c>
      <c r="F1257" s="56" t="str">
        <f>_xlfn.XLOOKUP(Tabla15[[#This Row],[cedula]],Tabla8[Numero Documento],Tabla8[Cargo])</f>
        <v>GESTOR CULTURAL</v>
      </c>
      <c r="G1257" s="56" t="str">
        <f>_xlfn.XLOOKUP(Tabla15[[#This Row],[cedula]],Tabla8[Numero Documento],Tabla8[Lugar de Funciones])</f>
        <v>OFICINA PROVINCIAL DE LA CULTURA</v>
      </c>
      <c r="H1257" s="107" t="s">
        <v>11</v>
      </c>
      <c r="I1257" s="78">
        <f>_xlfn.XLOOKUP(Tabla15[[#This Row],[cedula]],TCARRERA[CEDULA],TCARRERA[CATEGORIA DEL SERVIDOR],0)</f>
        <v>0</v>
      </c>
      <c r="J125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7" s="56" t="str">
        <f>IF(ISTEXT(Tabla15[[#This Row],[CARRERA]]),Tabla15[[#This Row],[CARRERA]],Tabla15[[#This Row],[STATUS_01]])</f>
        <v>FIJO</v>
      </c>
      <c r="L1257" s="72">
        <v>35000</v>
      </c>
      <c r="M1257" s="76">
        <v>0</v>
      </c>
      <c r="N1257" s="73">
        <v>1064</v>
      </c>
      <c r="O1257" s="72">
        <v>1004.5</v>
      </c>
      <c r="P1257" s="33">
        <f>Tabla15[[#This Row],[sbruto]]-Tabla15[[#This Row],[ISR]]-Tabla15[[#This Row],[SFS]]-Tabla15[[#This Row],[AFP]]-Tabla15[[#This Row],[sneto]]</f>
        <v>25</v>
      </c>
      <c r="Q1257" s="33">
        <v>32906.5</v>
      </c>
      <c r="R1257" s="56" t="str">
        <f>_xlfn.XLOOKUP(Tabla15[[#This Row],[cedula]],Tabla8[Numero Documento],Tabla8[Gen])</f>
        <v>M</v>
      </c>
      <c r="S1257" s="56" t="str">
        <f>_xlfn.XLOOKUP(Tabla15[[#This Row],[cedula]],Tabla8[Numero Documento],Tabla8[Lugar Funciones Codigo])</f>
        <v>01.83.06.00.02.00.01</v>
      </c>
      <c r="T1257">
        <v>228</v>
      </c>
    </row>
    <row r="1258" spans="1:20" hidden="1">
      <c r="A1258" s="56" t="s">
        <v>2522</v>
      </c>
      <c r="B1258" s="56" t="s">
        <v>1952</v>
      </c>
      <c r="C1258" s="56" t="s">
        <v>2552</v>
      </c>
      <c r="D1258" s="56" t="str">
        <f>Tabla15[[#This Row],[cedula]]&amp;Tabla15[[#This Row],[prog]]&amp;LEFT(Tabla15[[#This Row],[TIPO]],3)</f>
        <v>0560009595301FIJ</v>
      </c>
      <c r="E1258" s="56" t="str">
        <f>_xlfn.XLOOKUP(Tabla15[[#This Row],[cedula]],Tabla8[Numero Documento],Tabla8[Empleado])</f>
        <v>RAMON ANTONIO MATRILLE</v>
      </c>
      <c r="F1258" s="56" t="str">
        <f>_xlfn.XLOOKUP(Tabla15[[#This Row],[cedula]],Tabla8[Numero Documento],Tabla8[Cargo])</f>
        <v>GESTOR CULTURAL</v>
      </c>
      <c r="G1258" s="56" t="str">
        <f>_xlfn.XLOOKUP(Tabla15[[#This Row],[cedula]],Tabla8[Numero Documento],Tabla8[Lugar de Funciones])</f>
        <v>OFICINA PROVINCIAL DE LA CULTURA</v>
      </c>
      <c r="H1258" s="107" t="s">
        <v>11</v>
      </c>
      <c r="I1258" s="78">
        <f>_xlfn.XLOOKUP(Tabla15[[#This Row],[cedula]],TCARRERA[CEDULA],TCARRERA[CATEGORIA DEL SERVIDOR],0)</f>
        <v>0</v>
      </c>
      <c r="J12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8" s="56" t="str">
        <f>IF(ISTEXT(Tabla15[[#This Row],[CARRERA]]),Tabla15[[#This Row],[CARRERA]],Tabla15[[#This Row],[STATUS_01]])</f>
        <v>FIJO</v>
      </c>
      <c r="L1258" s="72">
        <v>35000</v>
      </c>
      <c r="M1258" s="73">
        <v>0</v>
      </c>
      <c r="N1258" s="73">
        <v>1064</v>
      </c>
      <c r="O1258" s="72">
        <v>1004.5</v>
      </c>
      <c r="P1258" s="33">
        <f>Tabla15[[#This Row],[sbruto]]-Tabla15[[#This Row],[ISR]]-Tabla15[[#This Row],[SFS]]-Tabla15[[#This Row],[AFP]]-Tabla15[[#This Row],[sneto]]</f>
        <v>19382.61</v>
      </c>
      <c r="Q1258" s="33">
        <v>13548.89</v>
      </c>
      <c r="R1258" s="56" t="str">
        <f>_xlfn.XLOOKUP(Tabla15[[#This Row],[cedula]],Tabla8[Numero Documento],Tabla8[Gen])</f>
        <v>M</v>
      </c>
      <c r="S1258" s="56" t="str">
        <f>_xlfn.XLOOKUP(Tabla15[[#This Row],[cedula]],Tabla8[Numero Documento],Tabla8[Lugar Funciones Codigo])</f>
        <v>01.83.06.00.02.00.01</v>
      </c>
      <c r="T1258">
        <v>308</v>
      </c>
    </row>
    <row r="1259" spans="1:20" hidden="1">
      <c r="A1259" s="56" t="s">
        <v>2522</v>
      </c>
      <c r="B1259" s="56" t="s">
        <v>1953</v>
      </c>
      <c r="C1259" s="56" t="s">
        <v>2552</v>
      </c>
      <c r="D1259" s="56" t="str">
        <f>Tabla15[[#This Row],[cedula]]&amp;Tabla15[[#This Row],[prog]]&amp;LEFT(Tabla15[[#This Row],[TIPO]],3)</f>
        <v>0480029792301FIJ</v>
      </c>
      <c r="E1259" s="56" t="str">
        <f>_xlfn.XLOOKUP(Tabla15[[#This Row],[cedula]],Tabla8[Numero Documento],Tabla8[Empleado])</f>
        <v>RAMON ANTONIO VALDEMAR JIMENEZ BATISTA</v>
      </c>
      <c r="F1259" s="56" t="str">
        <f>_xlfn.XLOOKUP(Tabla15[[#This Row],[cedula]],Tabla8[Numero Documento],Tabla8[Cargo])</f>
        <v>GESTOR CULTURAL</v>
      </c>
      <c r="G1259" s="56" t="str">
        <f>_xlfn.XLOOKUP(Tabla15[[#This Row],[cedula]],Tabla8[Numero Documento],Tabla8[Lugar de Funciones])</f>
        <v>OFICINA PROVINCIAL DE LA CULTURA</v>
      </c>
      <c r="H1259" s="107" t="s">
        <v>11</v>
      </c>
      <c r="I1259" s="78">
        <f>_xlfn.XLOOKUP(Tabla15[[#This Row],[cedula]],TCARRERA[CEDULA],TCARRERA[CATEGORIA DEL SERVIDOR],0)</f>
        <v>0</v>
      </c>
      <c r="J12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59" s="56" t="str">
        <f>IF(ISTEXT(Tabla15[[#This Row],[CARRERA]]),Tabla15[[#This Row],[CARRERA]],Tabla15[[#This Row],[STATUS_01]])</f>
        <v>FIJO</v>
      </c>
      <c r="L1259" s="72">
        <v>35000</v>
      </c>
      <c r="M1259" s="74">
        <v>0</v>
      </c>
      <c r="N1259" s="73">
        <v>1064</v>
      </c>
      <c r="O1259" s="72">
        <v>1004.5</v>
      </c>
      <c r="P1259" s="33">
        <f>Tabla15[[#This Row],[sbruto]]-Tabla15[[#This Row],[ISR]]-Tabla15[[#This Row],[SFS]]-Tabla15[[#This Row],[AFP]]-Tabla15[[#This Row],[sneto]]</f>
        <v>25</v>
      </c>
      <c r="Q1259" s="33">
        <v>32906.5</v>
      </c>
      <c r="R1259" s="56" t="str">
        <f>_xlfn.XLOOKUP(Tabla15[[#This Row],[cedula]],Tabla8[Numero Documento],Tabla8[Gen])</f>
        <v>M</v>
      </c>
      <c r="S1259" s="56" t="str">
        <f>_xlfn.XLOOKUP(Tabla15[[#This Row],[cedula]],Tabla8[Numero Documento],Tabla8[Lugar Funciones Codigo])</f>
        <v>01.83.06.00.02.00.01</v>
      </c>
      <c r="T1259">
        <v>311</v>
      </c>
    </row>
    <row r="1260" spans="1:20" hidden="1">
      <c r="A1260" s="56" t="s">
        <v>2522</v>
      </c>
      <c r="B1260" s="56" t="s">
        <v>1985</v>
      </c>
      <c r="C1260" s="56" t="s">
        <v>2552</v>
      </c>
      <c r="D1260" s="56" t="str">
        <f>Tabla15[[#This Row],[cedula]]&amp;Tabla15[[#This Row],[prog]]&amp;LEFT(Tabla15[[#This Row],[TIPO]],3)</f>
        <v>0470010918601FIJ</v>
      </c>
      <c r="E1260" s="56" t="str">
        <f>_xlfn.XLOOKUP(Tabla15[[#This Row],[cedula]],Tabla8[Numero Documento],Tabla8[Empleado])</f>
        <v>UBALDO GARCIA HERNANDEZ</v>
      </c>
      <c r="F1260" s="56" t="str">
        <f>_xlfn.XLOOKUP(Tabla15[[#This Row],[cedula]],Tabla8[Numero Documento],Tabla8[Cargo])</f>
        <v>GESTOR CULTURAL</v>
      </c>
      <c r="G1260" s="56" t="str">
        <f>_xlfn.XLOOKUP(Tabla15[[#This Row],[cedula]],Tabla8[Numero Documento],Tabla8[Lugar de Funciones])</f>
        <v>OFICINA PROVINCIAL DE LA CULTURA</v>
      </c>
      <c r="H1260" s="107" t="s">
        <v>11</v>
      </c>
      <c r="I1260" s="78">
        <f>_xlfn.XLOOKUP(Tabla15[[#This Row],[cedula]],TCARRERA[CEDULA],TCARRERA[CATEGORIA DEL SERVIDOR],0)</f>
        <v>0</v>
      </c>
      <c r="J12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60" s="56" t="str">
        <f>IF(ISTEXT(Tabla15[[#This Row],[CARRERA]]),Tabla15[[#This Row],[CARRERA]],Tabla15[[#This Row],[STATUS_01]])</f>
        <v>FIJO</v>
      </c>
      <c r="L1260" s="72">
        <v>35000</v>
      </c>
      <c r="M1260" s="74">
        <v>0</v>
      </c>
      <c r="N1260" s="76">
        <v>1064</v>
      </c>
      <c r="O1260" s="75">
        <v>1004.5</v>
      </c>
      <c r="P1260" s="33">
        <f>Tabla15[[#This Row],[sbruto]]-Tabla15[[#This Row],[ISR]]-Tabla15[[#This Row],[SFS]]-Tabla15[[#This Row],[AFP]]-Tabla15[[#This Row],[sneto]]</f>
        <v>25</v>
      </c>
      <c r="Q1260" s="33">
        <v>32906.5</v>
      </c>
      <c r="R1260" s="56" t="str">
        <f>_xlfn.XLOOKUP(Tabla15[[#This Row],[cedula]],Tabla8[Numero Documento],Tabla8[Gen])</f>
        <v>M</v>
      </c>
      <c r="S1260" s="56" t="str">
        <f>_xlfn.XLOOKUP(Tabla15[[#This Row],[cedula]],Tabla8[Numero Documento],Tabla8[Lugar Funciones Codigo])</f>
        <v>01.83.06.00.02.00.01</v>
      </c>
      <c r="T1260">
        <v>350</v>
      </c>
    </row>
    <row r="1261" spans="1:20" hidden="1">
      <c r="A1261" s="56" t="s">
        <v>2521</v>
      </c>
      <c r="B1261" s="56" t="s">
        <v>3018</v>
      </c>
      <c r="C1261" s="56" t="s">
        <v>2552</v>
      </c>
      <c r="D1261" s="56" t="str">
        <f>Tabla15[[#This Row],[cedula]]&amp;Tabla15[[#This Row],[prog]]&amp;LEFT(Tabla15[[#This Row],[TIPO]],3)</f>
        <v>0280010648201TEM</v>
      </c>
      <c r="E1261" s="56" t="str">
        <f>_xlfn.XLOOKUP(Tabla15[[#This Row],[cedula]],Tabla8[Numero Documento],Tabla8[Empleado])</f>
        <v>MILCIADES AUGUSTO HERRERA RAMIREZ</v>
      </c>
      <c r="F1261" s="56" t="str">
        <f>_xlfn.XLOOKUP(Tabla15[[#This Row],[cedula]],Tabla8[Numero Documento],Tabla8[Cargo])</f>
        <v>ENCARGADO PROVINCIAL</v>
      </c>
      <c r="G1261" s="56" t="str">
        <f>_xlfn.XLOOKUP(Tabla15[[#This Row],[cedula]],Tabla8[Numero Documento],Tabla8[Lugar de Funciones])</f>
        <v>OFICINA PROVINCIAL DE LA CULTURA</v>
      </c>
      <c r="H1261" s="107" t="s">
        <v>2743</v>
      </c>
      <c r="I1261" s="78">
        <f>_xlfn.XLOOKUP(Tabla15[[#This Row],[cedula]],TCARRERA[CEDULA],TCARRERA[CATEGORIA DEL SERVIDOR],0)</f>
        <v>0</v>
      </c>
      <c r="J12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1" s="56" t="str">
        <f>IF(ISTEXT(Tabla15[[#This Row],[CARRERA]]),Tabla15[[#This Row],[CARRERA]],Tabla15[[#This Row],[STATUS_01]])</f>
        <v>TEMPORALES</v>
      </c>
      <c r="L1261" s="72">
        <v>31500</v>
      </c>
      <c r="M1261" s="76">
        <v>0</v>
      </c>
      <c r="N1261" s="73">
        <v>957.6</v>
      </c>
      <c r="O1261" s="72">
        <v>904.05</v>
      </c>
      <c r="P1261" s="33">
        <f>Tabla15[[#This Row],[sbruto]]-Tabla15[[#This Row],[ISR]]-Tabla15[[#This Row],[SFS]]-Tabla15[[#This Row],[AFP]]-Tabla15[[#This Row],[sneto]]</f>
        <v>25.000000000003638</v>
      </c>
      <c r="Q1261" s="33">
        <v>29613.35</v>
      </c>
      <c r="R1261" s="56" t="str">
        <f>_xlfn.XLOOKUP(Tabla15[[#This Row],[cedula]],Tabla8[Numero Documento],Tabla8[Gen])</f>
        <v>M</v>
      </c>
      <c r="S1261" s="56" t="str">
        <f>_xlfn.XLOOKUP(Tabla15[[#This Row],[cedula]],Tabla8[Numero Documento],Tabla8[Lugar Funciones Codigo])</f>
        <v>01.83.06.00.02.00.01</v>
      </c>
      <c r="T1261">
        <v>954</v>
      </c>
    </row>
    <row r="1262" spans="1:20" hidden="1">
      <c r="A1262" s="56" t="s">
        <v>2521</v>
      </c>
      <c r="B1262" s="56" t="s">
        <v>2288</v>
      </c>
      <c r="C1262" s="56" t="s">
        <v>2552</v>
      </c>
      <c r="D1262" s="56" t="str">
        <f>Tabla15[[#This Row],[cedula]]&amp;Tabla15[[#This Row],[prog]]&amp;LEFT(Tabla15[[#This Row],[TIPO]],3)</f>
        <v>0710004469701TEM</v>
      </c>
      <c r="E1262" s="56" t="str">
        <f>_xlfn.XLOOKUP(Tabla15[[#This Row],[cedula]],Tabla8[Numero Documento],Tabla8[Empleado])</f>
        <v>CARINA DEYANIRA LAVANDIER TAVERAS</v>
      </c>
      <c r="F1262" s="56" t="str">
        <f>_xlfn.XLOOKUP(Tabla15[[#This Row],[cedula]],Tabla8[Numero Documento],Tabla8[Cargo])</f>
        <v>ENCARGADO MUNICIPAL</v>
      </c>
      <c r="G1262" s="56" t="str">
        <f>_xlfn.XLOOKUP(Tabla15[[#This Row],[cedula]],Tabla8[Numero Documento],Tabla8[Lugar de Funciones])</f>
        <v>OFICINA MUNICIPAL DE LA CULTURA</v>
      </c>
      <c r="H1262" s="107" t="s">
        <v>2743</v>
      </c>
      <c r="I1262" s="78">
        <f>_xlfn.XLOOKUP(Tabla15[[#This Row],[cedula]],TCARRERA[CEDULA],TCARRERA[CATEGORIA DEL SERVIDOR],0)</f>
        <v>0</v>
      </c>
      <c r="J12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6" t="str">
        <f>IF(ISTEXT(Tabla15[[#This Row],[CARRERA]]),Tabla15[[#This Row],[CARRERA]],Tabla15[[#This Row],[STATUS_01]])</f>
        <v>TEMPORALES</v>
      </c>
      <c r="L1262" s="72">
        <v>40000</v>
      </c>
      <c r="M1262" s="73">
        <v>442.65</v>
      </c>
      <c r="N1262" s="73">
        <v>1216</v>
      </c>
      <c r="O1262" s="72">
        <v>1148</v>
      </c>
      <c r="P1262" s="33">
        <f>Tabla15[[#This Row],[sbruto]]-Tabla15[[#This Row],[ISR]]-Tabla15[[#This Row],[SFS]]-Tabla15[[#This Row],[AFP]]-Tabla15[[#This Row],[sneto]]</f>
        <v>25</v>
      </c>
      <c r="Q1262" s="33">
        <v>37168.35</v>
      </c>
      <c r="R1262" s="56" t="str">
        <f>_xlfn.XLOOKUP(Tabla15[[#This Row],[cedula]],Tabla8[Numero Documento],Tabla8[Gen])</f>
        <v>F</v>
      </c>
      <c r="S1262" s="56" t="str">
        <f>_xlfn.XLOOKUP(Tabla15[[#This Row],[cedula]],Tabla8[Numero Documento],Tabla8[Lugar Funciones Codigo])</f>
        <v>01.83.06.00.02.00.02</v>
      </c>
      <c r="T1262">
        <v>803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F5CD-3F67-4AF1-8102-681BAD25A656}">
  <dimension ref="A1:A37"/>
  <sheetViews>
    <sheetView workbookViewId="0">
      <selection sqref="A1:A37"/>
    </sheetView>
  </sheetViews>
  <sheetFormatPr baseColWidth="10" defaultRowHeight="15"/>
  <sheetData>
    <row r="1" spans="1:1">
      <c r="A1" t="s">
        <v>2548</v>
      </c>
    </row>
    <row r="2" spans="1:1">
      <c r="A2" t="s">
        <v>3506</v>
      </c>
    </row>
    <row r="3" spans="1:1">
      <c r="A3" t="s">
        <v>3638</v>
      </c>
    </row>
    <row r="4" spans="1:1">
      <c r="A4" t="s">
        <v>3749</v>
      </c>
    </row>
    <row r="5" spans="1:1">
      <c r="A5" t="s">
        <v>3853</v>
      </c>
    </row>
    <row r="6" spans="1:1">
      <c r="A6" t="s">
        <v>3889</v>
      </c>
    </row>
    <row r="7" spans="1:1">
      <c r="A7" t="s">
        <v>4265</v>
      </c>
    </row>
    <row r="8" spans="1:1">
      <c r="A8" t="s">
        <v>4693</v>
      </c>
    </row>
    <row r="9" spans="1:1">
      <c r="A9" t="s">
        <v>4728</v>
      </c>
    </row>
    <row r="10" spans="1:1">
      <c r="A10" t="s">
        <v>4791</v>
      </c>
    </row>
    <row r="11" spans="1:1">
      <c r="A11" t="s">
        <v>4802</v>
      </c>
    </row>
    <row r="12" spans="1:1">
      <c r="A12" t="s">
        <v>4898</v>
      </c>
    </row>
    <row r="13" spans="1:1">
      <c r="A13" t="s">
        <v>4945</v>
      </c>
    </row>
    <row r="14" spans="1:1">
      <c r="A14" t="s">
        <v>4969</v>
      </c>
    </row>
    <row r="15" spans="1:1">
      <c r="A15" t="s">
        <v>5039</v>
      </c>
    </row>
    <row r="16" spans="1:1">
      <c r="A16" t="s">
        <v>5114</v>
      </c>
    </row>
    <row r="17" spans="1:1">
      <c r="A17" t="s">
        <v>5537</v>
      </c>
    </row>
    <row r="18" spans="1:1">
      <c r="A18" t="s">
        <v>5628</v>
      </c>
    </row>
    <row r="19" spans="1:1">
      <c r="A19" t="s">
        <v>5640</v>
      </c>
    </row>
    <row r="20" spans="1:1">
      <c r="A20" t="s">
        <v>5649</v>
      </c>
    </row>
    <row r="21" spans="1:1">
      <c r="A21" t="s">
        <v>5654</v>
      </c>
    </row>
    <row r="22" spans="1:1">
      <c r="A22" t="s">
        <v>5661</v>
      </c>
    </row>
    <row r="23" spans="1:1">
      <c r="A23" t="s">
        <v>5666</v>
      </c>
    </row>
    <row r="24" spans="1:1">
      <c r="A24" t="s">
        <v>5677</v>
      </c>
    </row>
    <row r="25" spans="1:1">
      <c r="A25" t="s">
        <v>5696</v>
      </c>
    </row>
    <row r="26" spans="1:1">
      <c r="A26" t="s">
        <v>5709</v>
      </c>
    </row>
    <row r="27" spans="1:1">
      <c r="A27" t="s">
        <v>5714</v>
      </c>
    </row>
    <row r="28" spans="1:1">
      <c r="A28" t="s">
        <v>5717</v>
      </c>
    </row>
    <row r="29" spans="1:1">
      <c r="A29" t="s">
        <v>5739</v>
      </c>
    </row>
    <row r="30" spans="1:1">
      <c r="A30" t="s">
        <v>5742</v>
      </c>
    </row>
    <row r="31" spans="1:1">
      <c r="A31" t="s">
        <v>5746</v>
      </c>
    </row>
    <row r="32" spans="1:1">
      <c r="A32" t="s">
        <v>5751</v>
      </c>
    </row>
    <row r="33" spans="1:1">
      <c r="A33" t="s">
        <v>5763</v>
      </c>
    </row>
    <row r="34" spans="1:1">
      <c r="A34" t="s">
        <v>5772</v>
      </c>
    </row>
    <row r="35" spans="1:1">
      <c r="A35" t="s">
        <v>5807</v>
      </c>
    </row>
    <row r="36" spans="1:1">
      <c r="A36" t="s">
        <v>5819</v>
      </c>
    </row>
    <row r="37" spans="1:1">
      <c r="A37" t="s">
        <v>5834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0AE1-7B90-42D0-B4E0-6834780A2408}">
  <sheetPr filterMode="1"/>
  <dimension ref="A1:AB1261"/>
  <sheetViews>
    <sheetView workbookViewId="0">
      <selection activeCell="J84" sqref="J84:J1259"/>
    </sheetView>
  </sheetViews>
  <sheetFormatPr baseColWidth="10" defaultRowHeight="15"/>
  <cols>
    <col min="1" max="1" width="11.85546875" customWidth="1"/>
    <col min="10" max="10" width="12.42578125" customWidth="1"/>
    <col min="22" max="22" width="30" customWidth="1"/>
    <col min="23" max="23" width="14.140625" customWidth="1"/>
    <col min="24" max="24" width="17.5703125" customWidth="1"/>
    <col min="25" max="25" width="19.140625" customWidth="1"/>
    <col min="26" max="26" width="17.28515625" customWidth="1"/>
  </cols>
  <sheetData>
    <row r="1" spans="1:28">
      <c r="A1" s="106" t="s">
        <v>2547</v>
      </c>
      <c r="B1" s="106" t="s">
        <v>3306</v>
      </c>
      <c r="C1" s="106" t="s">
        <v>2551</v>
      </c>
      <c r="D1" s="106" t="s">
        <v>3307</v>
      </c>
      <c r="E1" s="106" t="s">
        <v>3308</v>
      </c>
      <c r="F1" s="106" t="s">
        <v>3309</v>
      </c>
      <c r="G1" s="106" t="s">
        <v>2726</v>
      </c>
      <c r="H1" s="106" t="s">
        <v>2548</v>
      </c>
      <c r="I1" s="106" t="s">
        <v>2727</v>
      </c>
      <c r="J1" s="106" t="s">
        <v>1726</v>
      </c>
      <c r="K1" s="106" t="s">
        <v>3310</v>
      </c>
      <c r="L1" s="106" t="s">
        <v>3311</v>
      </c>
      <c r="M1" s="106" t="s">
        <v>1751</v>
      </c>
      <c r="N1" s="106" t="s">
        <v>3</v>
      </c>
      <c r="O1" s="106" t="s">
        <v>4</v>
      </c>
      <c r="P1" s="106" t="s">
        <v>5</v>
      </c>
      <c r="Q1" s="106" t="s">
        <v>3312</v>
      </c>
      <c r="R1" s="106" t="s">
        <v>1752</v>
      </c>
      <c r="S1" s="106" t="s">
        <v>3313</v>
      </c>
      <c r="T1" s="106" t="s">
        <v>3314</v>
      </c>
      <c r="U1" s="106" t="s">
        <v>3315</v>
      </c>
      <c r="V1" s="106" t="s">
        <v>3316</v>
      </c>
      <c r="W1" s="106" t="s">
        <v>3317</v>
      </c>
      <c r="X1" s="106" t="s">
        <v>3318</v>
      </c>
      <c r="Y1" s="106" t="s">
        <v>3319</v>
      </c>
      <c r="Z1" s="106" t="s">
        <v>3320</v>
      </c>
      <c r="AB1" s="95" t="s">
        <v>3321</v>
      </c>
    </row>
    <row r="2" spans="1:28" hidden="1">
      <c r="A2" s="96" t="s">
        <v>2522</v>
      </c>
      <c r="B2" s="96" t="s">
        <v>11</v>
      </c>
      <c r="C2" s="96" t="s">
        <v>2552</v>
      </c>
      <c r="D2" s="96" t="s">
        <v>3322</v>
      </c>
      <c r="E2" s="96" t="s">
        <v>3323</v>
      </c>
      <c r="F2" s="96" t="s">
        <v>3324</v>
      </c>
      <c r="G2" s="96" t="s">
        <v>820</v>
      </c>
      <c r="H2" s="96" t="s">
        <v>1091</v>
      </c>
      <c r="I2" s="96" t="s">
        <v>822</v>
      </c>
      <c r="J2" s="96" t="s">
        <v>821</v>
      </c>
      <c r="K2" s="96" t="s">
        <v>3325</v>
      </c>
      <c r="L2" s="96" t="s">
        <v>3326</v>
      </c>
      <c r="M2" s="97">
        <v>45000</v>
      </c>
      <c r="N2" s="97">
        <v>4898</v>
      </c>
      <c r="O2" s="97">
        <v>1368</v>
      </c>
      <c r="P2" s="97">
        <v>1291.5</v>
      </c>
      <c r="Q2" s="97">
        <v>26607.41</v>
      </c>
      <c r="R2" s="97">
        <v>18392.59</v>
      </c>
      <c r="S2" s="96" t="s">
        <v>3327</v>
      </c>
      <c r="T2" s="96" t="s">
        <v>3328</v>
      </c>
      <c r="U2" s="98"/>
      <c r="V2" s="97">
        <v>1500</v>
      </c>
      <c r="W2" s="97">
        <v>17424.91</v>
      </c>
      <c r="X2" s="97">
        <v>100</v>
      </c>
      <c r="Y2" s="97">
        <v>25</v>
      </c>
      <c r="Z2" s="98"/>
      <c r="AB2" s="98"/>
    </row>
    <row r="3" spans="1:28" hidden="1">
      <c r="A3" s="96" t="s">
        <v>2522</v>
      </c>
      <c r="B3" s="96" t="s">
        <v>11</v>
      </c>
      <c r="C3" s="96" t="s">
        <v>2552</v>
      </c>
      <c r="D3" s="96" t="s">
        <v>3322</v>
      </c>
      <c r="E3" s="96" t="s">
        <v>3323</v>
      </c>
      <c r="F3" s="96" t="s">
        <v>3329</v>
      </c>
      <c r="G3" s="96" t="s">
        <v>1023</v>
      </c>
      <c r="H3" s="96" t="s">
        <v>1753</v>
      </c>
      <c r="I3" s="96" t="s">
        <v>55</v>
      </c>
      <c r="J3" s="96" t="s">
        <v>821</v>
      </c>
      <c r="K3" s="96" t="s">
        <v>3330</v>
      </c>
      <c r="L3" s="96" t="s">
        <v>3326</v>
      </c>
      <c r="M3" s="97">
        <v>25000</v>
      </c>
      <c r="N3" s="98">
        <v>0</v>
      </c>
      <c r="O3" s="97">
        <v>760</v>
      </c>
      <c r="P3" s="97">
        <v>717.5</v>
      </c>
      <c r="Q3" s="97">
        <v>1502.5</v>
      </c>
      <c r="R3" s="97">
        <v>23497.5</v>
      </c>
      <c r="S3" s="96" t="s">
        <v>3327</v>
      </c>
      <c r="T3" s="96" t="s">
        <v>3331</v>
      </c>
      <c r="U3" s="98"/>
      <c r="V3" s="98"/>
      <c r="W3" s="98"/>
      <c r="X3" s="98"/>
      <c r="Y3" s="97">
        <v>25</v>
      </c>
      <c r="Z3" s="98"/>
      <c r="AB3" s="98"/>
    </row>
    <row r="4" spans="1:28" hidden="1">
      <c r="A4" s="96" t="s">
        <v>2522</v>
      </c>
      <c r="B4" s="96" t="s">
        <v>11</v>
      </c>
      <c r="C4" s="96" t="s">
        <v>2552</v>
      </c>
      <c r="D4" s="96" t="s">
        <v>3322</v>
      </c>
      <c r="E4" s="96" t="s">
        <v>3323</v>
      </c>
      <c r="F4" s="96" t="s">
        <v>3332</v>
      </c>
      <c r="G4" s="96" t="s">
        <v>303</v>
      </c>
      <c r="H4" s="96" t="s">
        <v>1754</v>
      </c>
      <c r="I4" s="96" t="s">
        <v>192</v>
      </c>
      <c r="J4" s="96" t="s">
        <v>304</v>
      </c>
      <c r="K4" s="96" t="s">
        <v>3333</v>
      </c>
      <c r="L4" s="96" t="s">
        <v>3326</v>
      </c>
      <c r="M4" s="97">
        <v>26250</v>
      </c>
      <c r="N4" s="98">
        <v>0</v>
      </c>
      <c r="O4" s="97">
        <v>798</v>
      </c>
      <c r="P4" s="97">
        <v>753.38</v>
      </c>
      <c r="Q4" s="97">
        <v>5086.97</v>
      </c>
      <c r="R4" s="97">
        <v>21163.03</v>
      </c>
      <c r="S4" s="96" t="s">
        <v>3327</v>
      </c>
      <c r="T4" s="96" t="s">
        <v>3334</v>
      </c>
      <c r="U4" s="98"/>
      <c r="V4" s="98"/>
      <c r="W4" s="97">
        <v>3510.59</v>
      </c>
      <c r="X4" s="98"/>
      <c r="Y4" s="97">
        <v>25</v>
      </c>
      <c r="Z4" s="98"/>
      <c r="AB4" s="98"/>
    </row>
    <row r="5" spans="1:28" hidden="1">
      <c r="A5" s="96" t="s">
        <v>2522</v>
      </c>
      <c r="B5" s="96" t="s">
        <v>11</v>
      </c>
      <c r="C5" s="96" t="s">
        <v>2552</v>
      </c>
      <c r="D5" s="96" t="s">
        <v>3322</v>
      </c>
      <c r="E5" s="96" t="s">
        <v>3323</v>
      </c>
      <c r="F5" s="96" t="s">
        <v>3332</v>
      </c>
      <c r="G5" s="96" t="s">
        <v>220</v>
      </c>
      <c r="H5" s="96" t="s">
        <v>2082</v>
      </c>
      <c r="I5" s="96" t="s">
        <v>59</v>
      </c>
      <c r="J5" s="96" t="s">
        <v>942</v>
      </c>
      <c r="K5" s="96" t="s">
        <v>3335</v>
      </c>
      <c r="L5" s="96" t="s">
        <v>3326</v>
      </c>
      <c r="M5" s="97">
        <v>115000</v>
      </c>
      <c r="N5" s="97">
        <v>15633.74</v>
      </c>
      <c r="O5" s="97">
        <v>3496</v>
      </c>
      <c r="P5" s="97">
        <v>3300.5</v>
      </c>
      <c r="Q5" s="97">
        <v>36729.550000000003</v>
      </c>
      <c r="R5" s="97">
        <v>78270.45</v>
      </c>
      <c r="S5" s="96" t="s">
        <v>3327</v>
      </c>
      <c r="T5" s="96" t="s">
        <v>3336</v>
      </c>
      <c r="U5" s="98"/>
      <c r="V5" s="98"/>
      <c r="W5" s="97">
        <v>14274.31</v>
      </c>
      <c r="X5" s="98"/>
      <c r="Y5" s="97">
        <v>25</v>
      </c>
      <c r="Z5" s="98"/>
      <c r="AB5" s="98"/>
    </row>
    <row r="6" spans="1:28" hidden="1">
      <c r="A6" s="96" t="s">
        <v>2522</v>
      </c>
      <c r="B6" s="96" t="s">
        <v>11</v>
      </c>
      <c r="C6" s="96" t="s">
        <v>2552</v>
      </c>
      <c r="D6" s="96" t="s">
        <v>3322</v>
      </c>
      <c r="E6" s="96" t="s">
        <v>3323</v>
      </c>
      <c r="F6" s="96" t="s">
        <v>3337</v>
      </c>
      <c r="G6" s="96" t="s">
        <v>1387</v>
      </c>
      <c r="H6" s="96" t="s">
        <v>1755</v>
      </c>
      <c r="I6" s="96" t="s">
        <v>8</v>
      </c>
      <c r="J6" s="96" t="s">
        <v>777</v>
      </c>
      <c r="K6" s="96" t="s">
        <v>3338</v>
      </c>
      <c r="L6" s="96" t="s">
        <v>3326</v>
      </c>
      <c r="M6" s="97">
        <v>15000</v>
      </c>
      <c r="N6" s="98">
        <v>0</v>
      </c>
      <c r="O6" s="97">
        <v>456</v>
      </c>
      <c r="P6" s="97">
        <v>430.5</v>
      </c>
      <c r="Q6" s="97">
        <v>911.5</v>
      </c>
      <c r="R6" s="97">
        <v>14088.5</v>
      </c>
      <c r="S6" s="96" t="s">
        <v>3327</v>
      </c>
      <c r="T6" s="96" t="s">
        <v>3339</v>
      </c>
      <c r="U6" s="98"/>
      <c r="V6" s="98"/>
      <c r="W6" s="98"/>
      <c r="X6" s="98"/>
      <c r="Y6" s="97">
        <v>25</v>
      </c>
      <c r="Z6" s="98"/>
      <c r="AB6" s="98"/>
    </row>
    <row r="7" spans="1:28" hidden="1">
      <c r="A7" s="96" t="s">
        <v>2522</v>
      </c>
      <c r="B7" s="96" t="s">
        <v>11</v>
      </c>
      <c r="C7" s="96" t="s">
        <v>2552</v>
      </c>
      <c r="D7" s="96" t="s">
        <v>3322</v>
      </c>
      <c r="E7" s="96" t="s">
        <v>3323</v>
      </c>
      <c r="F7" s="96" t="s">
        <v>3329</v>
      </c>
      <c r="G7" s="96" t="s">
        <v>1388</v>
      </c>
      <c r="H7" s="96" t="s">
        <v>1756</v>
      </c>
      <c r="I7" s="96" t="s">
        <v>10</v>
      </c>
      <c r="J7" s="96" t="s">
        <v>942</v>
      </c>
      <c r="K7" s="96" t="s">
        <v>3340</v>
      </c>
      <c r="L7" s="96" t="s">
        <v>3326</v>
      </c>
      <c r="M7" s="97">
        <v>90000</v>
      </c>
      <c r="N7" s="97">
        <v>9753.1200000000008</v>
      </c>
      <c r="O7" s="97">
        <v>2736</v>
      </c>
      <c r="P7" s="97">
        <v>2583</v>
      </c>
      <c r="Q7" s="97">
        <v>15097.12</v>
      </c>
      <c r="R7" s="97">
        <v>74902.880000000005</v>
      </c>
      <c r="S7" s="96" t="s">
        <v>3327</v>
      </c>
      <c r="T7" s="96" t="s">
        <v>3341</v>
      </c>
      <c r="U7" s="98"/>
      <c r="V7" s="98"/>
      <c r="W7" s="98"/>
      <c r="X7" s="98"/>
      <c r="Y7" s="97">
        <v>25</v>
      </c>
      <c r="Z7" s="98"/>
      <c r="AB7" s="98"/>
    </row>
    <row r="8" spans="1:28" hidden="1">
      <c r="A8" s="96" t="s">
        <v>2522</v>
      </c>
      <c r="B8" s="96" t="s">
        <v>11</v>
      </c>
      <c r="C8" s="96" t="s">
        <v>2552</v>
      </c>
      <c r="D8" s="96" t="s">
        <v>3322</v>
      </c>
      <c r="E8" s="96" t="s">
        <v>3323</v>
      </c>
      <c r="F8" s="96" t="s">
        <v>3337</v>
      </c>
      <c r="G8" s="96" t="s">
        <v>1024</v>
      </c>
      <c r="H8" s="96" t="s">
        <v>1757</v>
      </c>
      <c r="I8" s="96" t="s">
        <v>214</v>
      </c>
      <c r="J8" s="96" t="s">
        <v>942</v>
      </c>
      <c r="K8" s="96" t="s">
        <v>3342</v>
      </c>
      <c r="L8" s="96" t="s">
        <v>3326</v>
      </c>
      <c r="M8" s="97">
        <v>20000</v>
      </c>
      <c r="N8" s="98">
        <v>0</v>
      </c>
      <c r="O8" s="97">
        <v>608</v>
      </c>
      <c r="P8" s="97">
        <v>574</v>
      </c>
      <c r="Q8" s="97">
        <v>1207</v>
      </c>
      <c r="R8" s="97">
        <v>18793</v>
      </c>
      <c r="S8" s="96" t="s">
        <v>3327</v>
      </c>
      <c r="T8" s="96" t="s">
        <v>3343</v>
      </c>
      <c r="U8" s="98"/>
      <c r="V8" s="98"/>
      <c r="W8" s="98"/>
      <c r="X8" s="98"/>
      <c r="Y8" s="97">
        <v>25</v>
      </c>
      <c r="Z8" s="98"/>
      <c r="AB8" s="98"/>
    </row>
    <row r="9" spans="1:28" hidden="1">
      <c r="A9" s="96" t="s">
        <v>2522</v>
      </c>
      <c r="B9" s="96" t="s">
        <v>11</v>
      </c>
      <c r="C9" s="96" t="s">
        <v>2552</v>
      </c>
      <c r="D9" s="96" t="s">
        <v>3322</v>
      </c>
      <c r="E9" s="96" t="s">
        <v>3323</v>
      </c>
      <c r="F9" s="96" t="s">
        <v>3344</v>
      </c>
      <c r="G9" s="96" t="s">
        <v>313</v>
      </c>
      <c r="H9" s="96" t="s">
        <v>1758</v>
      </c>
      <c r="I9" s="96" t="s">
        <v>254</v>
      </c>
      <c r="J9" s="96" t="s">
        <v>314</v>
      </c>
      <c r="K9" s="96" t="s">
        <v>3345</v>
      </c>
      <c r="L9" s="96" t="s">
        <v>3326</v>
      </c>
      <c r="M9" s="97">
        <v>60000</v>
      </c>
      <c r="N9" s="97">
        <v>3486.68</v>
      </c>
      <c r="O9" s="97">
        <v>1824</v>
      </c>
      <c r="P9" s="97">
        <v>1722</v>
      </c>
      <c r="Q9" s="97">
        <v>14649.25</v>
      </c>
      <c r="R9" s="97">
        <v>45350.75</v>
      </c>
      <c r="S9" s="96" t="s">
        <v>3327</v>
      </c>
      <c r="T9" s="96" t="s">
        <v>3346</v>
      </c>
      <c r="U9" s="98"/>
      <c r="V9" s="97">
        <v>400</v>
      </c>
      <c r="W9" s="97">
        <v>7091.57</v>
      </c>
      <c r="X9" s="97">
        <v>100</v>
      </c>
      <c r="Y9" s="97">
        <v>25</v>
      </c>
      <c r="Z9" s="98"/>
      <c r="AB9" s="98"/>
    </row>
    <row r="10" spans="1:28" hidden="1">
      <c r="A10" s="96" t="s">
        <v>2522</v>
      </c>
      <c r="B10" s="96" t="s">
        <v>11</v>
      </c>
      <c r="C10" s="96" t="s">
        <v>2552</v>
      </c>
      <c r="D10" s="96" t="s">
        <v>3322</v>
      </c>
      <c r="E10" s="96" t="s">
        <v>3323</v>
      </c>
      <c r="F10" s="96" t="s">
        <v>3347</v>
      </c>
      <c r="G10" s="96" t="s">
        <v>188</v>
      </c>
      <c r="H10" s="96" t="s">
        <v>1759</v>
      </c>
      <c r="I10" s="96" t="s">
        <v>190</v>
      </c>
      <c r="J10" s="96" t="s">
        <v>201</v>
      </c>
      <c r="K10" s="96" t="s">
        <v>3348</v>
      </c>
      <c r="L10" s="96" t="s">
        <v>3326</v>
      </c>
      <c r="M10" s="97">
        <v>30000</v>
      </c>
      <c r="N10" s="98">
        <v>0</v>
      </c>
      <c r="O10" s="97">
        <v>912</v>
      </c>
      <c r="P10" s="97">
        <v>861</v>
      </c>
      <c r="Q10" s="97">
        <v>5962.2</v>
      </c>
      <c r="R10" s="97">
        <v>24037.8</v>
      </c>
      <c r="S10" s="96" t="s">
        <v>3327</v>
      </c>
      <c r="T10" s="96" t="s">
        <v>3349</v>
      </c>
      <c r="U10" s="98"/>
      <c r="V10" s="98"/>
      <c r="W10" s="97">
        <v>3964.2</v>
      </c>
      <c r="X10" s="97">
        <v>200</v>
      </c>
      <c r="Y10" s="97">
        <v>25</v>
      </c>
      <c r="Z10" s="98"/>
      <c r="AB10" s="98"/>
    </row>
    <row r="11" spans="1:28" hidden="1">
      <c r="A11" s="96" t="s">
        <v>2522</v>
      </c>
      <c r="B11" s="96" t="s">
        <v>11</v>
      </c>
      <c r="C11" s="96" t="s">
        <v>2552</v>
      </c>
      <c r="D11" s="96" t="s">
        <v>3322</v>
      </c>
      <c r="E11" s="96" t="s">
        <v>3323</v>
      </c>
      <c r="F11" s="96" t="s">
        <v>3350</v>
      </c>
      <c r="G11" s="96" t="s">
        <v>571</v>
      </c>
      <c r="H11" s="96" t="s">
        <v>1761</v>
      </c>
      <c r="I11" s="96" t="s">
        <v>30</v>
      </c>
      <c r="J11" s="96" t="s">
        <v>572</v>
      </c>
      <c r="K11" s="96" t="s">
        <v>3351</v>
      </c>
      <c r="L11" s="96" t="s">
        <v>3326</v>
      </c>
      <c r="M11" s="97">
        <v>45000</v>
      </c>
      <c r="N11" s="97">
        <v>1148.33</v>
      </c>
      <c r="O11" s="97">
        <v>1368</v>
      </c>
      <c r="P11" s="97">
        <v>1291.5</v>
      </c>
      <c r="Q11" s="97">
        <v>33422.559999999998</v>
      </c>
      <c r="R11" s="97">
        <v>11577.44</v>
      </c>
      <c r="S11" s="96" t="s">
        <v>3327</v>
      </c>
      <c r="T11" s="96" t="s">
        <v>3352</v>
      </c>
      <c r="U11" s="98"/>
      <c r="V11" s="98"/>
      <c r="W11" s="97">
        <v>29589.73</v>
      </c>
      <c r="X11" s="98"/>
      <c r="Y11" s="97">
        <v>25</v>
      </c>
      <c r="Z11" s="98"/>
      <c r="AB11" s="98"/>
    </row>
    <row r="12" spans="1:28" hidden="1">
      <c r="A12" s="96" t="s">
        <v>2522</v>
      </c>
      <c r="B12" s="96" t="s">
        <v>11</v>
      </c>
      <c r="C12" s="96" t="s">
        <v>2552</v>
      </c>
      <c r="D12" s="96" t="s">
        <v>3322</v>
      </c>
      <c r="E12" s="96" t="s">
        <v>3323</v>
      </c>
      <c r="F12" s="96" t="s">
        <v>3324</v>
      </c>
      <c r="G12" s="96" t="s">
        <v>268</v>
      </c>
      <c r="H12" s="96" t="s">
        <v>1762</v>
      </c>
      <c r="I12" s="96" t="s">
        <v>254</v>
      </c>
      <c r="J12" s="96" t="s">
        <v>269</v>
      </c>
      <c r="K12" s="96" t="s">
        <v>3353</v>
      </c>
      <c r="L12" s="96" t="s">
        <v>3326</v>
      </c>
      <c r="M12" s="97">
        <v>65000</v>
      </c>
      <c r="N12" s="97">
        <v>4427.58</v>
      </c>
      <c r="O12" s="97">
        <v>1976</v>
      </c>
      <c r="P12" s="97">
        <v>1865.5</v>
      </c>
      <c r="Q12" s="97">
        <v>18041.09</v>
      </c>
      <c r="R12" s="97">
        <v>46958.91</v>
      </c>
      <c r="S12" s="96" t="s">
        <v>3327</v>
      </c>
      <c r="T12" s="96" t="s">
        <v>3354</v>
      </c>
      <c r="U12" s="98"/>
      <c r="V12" s="97">
        <v>300</v>
      </c>
      <c r="W12" s="97">
        <v>9397.01</v>
      </c>
      <c r="X12" s="97">
        <v>50</v>
      </c>
      <c r="Y12" s="97">
        <v>25</v>
      </c>
      <c r="Z12" s="98"/>
      <c r="AB12" s="98"/>
    </row>
    <row r="13" spans="1:28" hidden="1">
      <c r="A13" s="96" t="s">
        <v>2522</v>
      </c>
      <c r="B13" s="96" t="s">
        <v>11</v>
      </c>
      <c r="C13" s="96" t="s">
        <v>2552</v>
      </c>
      <c r="D13" s="96" t="s">
        <v>3322</v>
      </c>
      <c r="E13" s="96" t="s">
        <v>3323</v>
      </c>
      <c r="F13" s="96" t="s">
        <v>3337</v>
      </c>
      <c r="G13" s="96" t="s">
        <v>940</v>
      </c>
      <c r="H13" s="96" t="s">
        <v>1763</v>
      </c>
      <c r="I13" s="96" t="s">
        <v>192</v>
      </c>
      <c r="J13" s="96" t="s">
        <v>941</v>
      </c>
      <c r="K13" s="96" t="s">
        <v>3355</v>
      </c>
      <c r="L13" s="96" t="s">
        <v>3326</v>
      </c>
      <c r="M13" s="97">
        <v>35000</v>
      </c>
      <c r="N13" s="98">
        <v>0</v>
      </c>
      <c r="O13" s="97">
        <v>1064</v>
      </c>
      <c r="P13" s="97">
        <v>1004.5</v>
      </c>
      <c r="Q13" s="97">
        <v>2093.5</v>
      </c>
      <c r="R13" s="97">
        <v>32906.5</v>
      </c>
      <c r="S13" s="96" t="s">
        <v>3327</v>
      </c>
      <c r="T13" s="96" t="s">
        <v>3356</v>
      </c>
      <c r="U13" s="98"/>
      <c r="V13" s="98"/>
      <c r="W13" s="98"/>
      <c r="X13" s="98"/>
      <c r="Y13" s="97">
        <v>25</v>
      </c>
      <c r="Z13" s="98"/>
      <c r="AB13" s="98"/>
    </row>
    <row r="14" spans="1:28" hidden="1">
      <c r="A14" s="96" t="s">
        <v>2522</v>
      </c>
      <c r="B14" s="96" t="s">
        <v>11</v>
      </c>
      <c r="C14" s="96" t="s">
        <v>2552</v>
      </c>
      <c r="D14" s="96" t="s">
        <v>3322</v>
      </c>
      <c r="E14" s="96" t="s">
        <v>3323</v>
      </c>
      <c r="F14" s="96" t="s">
        <v>3329</v>
      </c>
      <c r="G14" s="96" t="s">
        <v>968</v>
      </c>
      <c r="H14" s="96" t="s">
        <v>2005</v>
      </c>
      <c r="I14" s="96" t="s">
        <v>8</v>
      </c>
      <c r="J14" s="96" t="s">
        <v>821</v>
      </c>
      <c r="K14" s="96" t="s">
        <v>3357</v>
      </c>
      <c r="L14" s="96" t="s">
        <v>3326</v>
      </c>
      <c r="M14" s="97">
        <v>20000</v>
      </c>
      <c r="N14" s="98">
        <v>0</v>
      </c>
      <c r="O14" s="97">
        <v>608</v>
      </c>
      <c r="P14" s="97">
        <v>574</v>
      </c>
      <c r="Q14" s="97">
        <v>3999</v>
      </c>
      <c r="R14" s="97">
        <v>16001</v>
      </c>
      <c r="S14" s="96" t="s">
        <v>3327</v>
      </c>
      <c r="T14" s="96" t="s">
        <v>3358</v>
      </c>
      <c r="U14" s="98"/>
      <c r="V14" s="98"/>
      <c r="W14" s="97">
        <v>2792</v>
      </c>
      <c r="X14" s="98"/>
      <c r="Y14" s="97">
        <v>25</v>
      </c>
      <c r="Z14" s="98"/>
      <c r="AB14" s="98"/>
    </row>
    <row r="15" spans="1:28" hidden="1">
      <c r="A15" s="96" t="s">
        <v>2522</v>
      </c>
      <c r="B15" s="96" t="s">
        <v>11</v>
      </c>
      <c r="C15" s="96" t="s">
        <v>2552</v>
      </c>
      <c r="D15" s="96" t="s">
        <v>3322</v>
      </c>
      <c r="E15" s="96" t="s">
        <v>3323</v>
      </c>
      <c r="F15" s="96" t="s">
        <v>3359</v>
      </c>
      <c r="G15" s="96" t="s">
        <v>322</v>
      </c>
      <c r="H15" s="96" t="s">
        <v>1764</v>
      </c>
      <c r="I15" s="96" t="s">
        <v>100</v>
      </c>
      <c r="J15" s="96" t="s">
        <v>323</v>
      </c>
      <c r="K15" s="96" t="s">
        <v>3360</v>
      </c>
      <c r="L15" s="96" t="s">
        <v>3326</v>
      </c>
      <c r="M15" s="97">
        <v>60000</v>
      </c>
      <c r="N15" s="97">
        <v>3171.19</v>
      </c>
      <c r="O15" s="97">
        <v>1824</v>
      </c>
      <c r="P15" s="97">
        <v>1722</v>
      </c>
      <c r="Q15" s="97">
        <v>9919.64</v>
      </c>
      <c r="R15" s="97">
        <v>50080.36</v>
      </c>
      <c r="S15" s="96" t="s">
        <v>3327</v>
      </c>
      <c r="T15" s="96" t="s">
        <v>3361</v>
      </c>
      <c r="U15" s="98"/>
      <c r="V15" s="97">
        <v>1600</v>
      </c>
      <c r="W15" s="98"/>
      <c r="X15" s="98"/>
      <c r="Y15" s="97">
        <v>25</v>
      </c>
      <c r="Z15" s="98"/>
      <c r="AB15" s="97">
        <v>1577.45</v>
      </c>
    </row>
    <row r="16" spans="1:28" hidden="1">
      <c r="A16" s="96" t="s">
        <v>2522</v>
      </c>
      <c r="B16" s="96" t="s">
        <v>11</v>
      </c>
      <c r="C16" s="96" t="s">
        <v>2552</v>
      </c>
      <c r="D16" s="96" t="s">
        <v>3322</v>
      </c>
      <c r="E16" s="96" t="s">
        <v>3323</v>
      </c>
      <c r="F16" s="96" t="s">
        <v>3332</v>
      </c>
      <c r="G16" s="96" t="s">
        <v>823</v>
      </c>
      <c r="H16" s="96" t="s">
        <v>1093</v>
      </c>
      <c r="I16" s="96" t="s">
        <v>824</v>
      </c>
      <c r="J16" s="96" t="s">
        <v>821</v>
      </c>
      <c r="K16" s="96" t="s">
        <v>3362</v>
      </c>
      <c r="L16" s="96" t="s">
        <v>3326</v>
      </c>
      <c r="M16" s="97">
        <v>45000</v>
      </c>
      <c r="N16" s="97">
        <v>1148.33</v>
      </c>
      <c r="O16" s="97">
        <v>1368</v>
      </c>
      <c r="P16" s="97">
        <v>1291.5</v>
      </c>
      <c r="Q16" s="97">
        <v>19599.419999999998</v>
      </c>
      <c r="R16" s="97">
        <v>25400.58</v>
      </c>
      <c r="S16" s="96" t="s">
        <v>3327</v>
      </c>
      <c r="T16" s="96" t="s">
        <v>3363</v>
      </c>
      <c r="U16" s="98"/>
      <c r="V16" s="97">
        <v>300</v>
      </c>
      <c r="W16" s="97">
        <v>15366.59</v>
      </c>
      <c r="X16" s="97">
        <v>100</v>
      </c>
      <c r="Y16" s="97">
        <v>25</v>
      </c>
      <c r="Z16" s="98"/>
      <c r="AB16" s="98"/>
    </row>
    <row r="17" spans="1:28" hidden="1">
      <c r="A17" s="96" t="s">
        <v>2522</v>
      </c>
      <c r="B17" s="96" t="s">
        <v>11</v>
      </c>
      <c r="C17" s="96" t="s">
        <v>2552</v>
      </c>
      <c r="D17" s="96" t="s">
        <v>3322</v>
      </c>
      <c r="E17" s="96" t="s">
        <v>3323</v>
      </c>
      <c r="F17" s="96" t="s">
        <v>3344</v>
      </c>
      <c r="G17" s="96" t="s">
        <v>700</v>
      </c>
      <c r="H17" s="96" t="s">
        <v>1765</v>
      </c>
      <c r="I17" s="96" t="s">
        <v>32</v>
      </c>
      <c r="J17" s="96" t="s">
        <v>942</v>
      </c>
      <c r="K17" s="96" t="s">
        <v>3364</v>
      </c>
      <c r="L17" s="96" t="s">
        <v>3326</v>
      </c>
      <c r="M17" s="97">
        <v>70000</v>
      </c>
      <c r="N17" s="97">
        <v>4737.5</v>
      </c>
      <c r="O17" s="97">
        <v>2128</v>
      </c>
      <c r="P17" s="97">
        <v>2009</v>
      </c>
      <c r="Q17" s="97">
        <v>14200.4</v>
      </c>
      <c r="R17" s="97">
        <v>55799.6</v>
      </c>
      <c r="S17" s="96" t="s">
        <v>3327</v>
      </c>
      <c r="T17" s="96" t="s">
        <v>3365</v>
      </c>
      <c r="U17" s="98"/>
      <c r="V17" s="98"/>
      <c r="W17" s="97">
        <v>2146</v>
      </c>
      <c r="X17" s="98"/>
      <c r="Y17" s="97">
        <v>25</v>
      </c>
      <c r="Z17" s="98"/>
      <c r="AB17" s="97">
        <v>3154.9</v>
      </c>
    </row>
    <row r="18" spans="1:28" hidden="1">
      <c r="A18" s="96" t="s">
        <v>2522</v>
      </c>
      <c r="B18" s="96" t="s">
        <v>11</v>
      </c>
      <c r="C18" s="96" t="s">
        <v>2552</v>
      </c>
      <c r="D18" s="96" t="s">
        <v>3322</v>
      </c>
      <c r="E18" s="96" t="s">
        <v>3323</v>
      </c>
      <c r="F18" s="96" t="s">
        <v>3329</v>
      </c>
      <c r="G18" s="96" t="s">
        <v>1622</v>
      </c>
      <c r="H18" s="96" t="s">
        <v>2273</v>
      </c>
      <c r="I18" s="96" t="s">
        <v>647</v>
      </c>
      <c r="J18" s="96" t="s">
        <v>942</v>
      </c>
      <c r="K18" s="96" t="s">
        <v>3366</v>
      </c>
      <c r="L18" s="96" t="s">
        <v>3326</v>
      </c>
      <c r="M18" s="97">
        <v>180000</v>
      </c>
      <c r="N18" s="97">
        <v>30923.37</v>
      </c>
      <c r="O18" s="97">
        <v>5472</v>
      </c>
      <c r="P18" s="97">
        <v>5166</v>
      </c>
      <c r="Q18" s="97">
        <v>41586.370000000003</v>
      </c>
      <c r="R18" s="97">
        <v>138413.63</v>
      </c>
      <c r="S18" s="96" t="s">
        <v>3327</v>
      </c>
      <c r="T18" s="96" t="s">
        <v>3367</v>
      </c>
      <c r="U18" s="98"/>
      <c r="V18" s="98"/>
      <c r="W18" s="98"/>
      <c r="X18" s="98"/>
      <c r="Y18" s="97">
        <v>25</v>
      </c>
      <c r="Z18" s="98"/>
      <c r="AB18" s="98"/>
    </row>
    <row r="19" spans="1:28" hidden="1">
      <c r="A19" s="96" t="s">
        <v>2522</v>
      </c>
      <c r="B19" s="96" t="s">
        <v>11</v>
      </c>
      <c r="C19" s="96" t="s">
        <v>2552</v>
      </c>
      <c r="D19" s="96" t="s">
        <v>3322</v>
      </c>
      <c r="E19" s="96" t="s">
        <v>3323</v>
      </c>
      <c r="F19" s="96" t="s">
        <v>3337</v>
      </c>
      <c r="G19" s="96" t="s">
        <v>2553</v>
      </c>
      <c r="H19" s="96" t="s">
        <v>2554</v>
      </c>
      <c r="I19" s="96" t="s">
        <v>10</v>
      </c>
      <c r="J19" s="96" t="s">
        <v>777</v>
      </c>
      <c r="K19" s="96" t="s">
        <v>3368</v>
      </c>
      <c r="L19" s="96" t="s">
        <v>3326</v>
      </c>
      <c r="M19" s="97">
        <v>25000</v>
      </c>
      <c r="N19" s="98">
        <v>0</v>
      </c>
      <c r="O19" s="97">
        <v>760</v>
      </c>
      <c r="P19" s="97">
        <v>717.5</v>
      </c>
      <c r="Q19" s="97">
        <v>1502.5</v>
      </c>
      <c r="R19" s="97">
        <v>23497.5</v>
      </c>
      <c r="S19" s="96" t="s">
        <v>3327</v>
      </c>
      <c r="T19" s="96" t="s">
        <v>3369</v>
      </c>
      <c r="U19" s="98"/>
      <c r="V19" s="98"/>
      <c r="W19" s="98"/>
      <c r="X19" s="98"/>
      <c r="Y19" s="97">
        <v>25</v>
      </c>
      <c r="Z19" s="98"/>
      <c r="AB19" s="98"/>
    </row>
    <row r="20" spans="1:28" hidden="1">
      <c r="A20" s="96" t="s">
        <v>2522</v>
      </c>
      <c r="B20" s="96" t="s">
        <v>11</v>
      </c>
      <c r="C20" s="96" t="s">
        <v>2552</v>
      </c>
      <c r="D20" s="96" t="s">
        <v>3322</v>
      </c>
      <c r="E20" s="96" t="s">
        <v>3323</v>
      </c>
      <c r="F20" s="96" t="s">
        <v>3337</v>
      </c>
      <c r="G20" s="96" t="s">
        <v>2640</v>
      </c>
      <c r="H20" s="96" t="s">
        <v>2655</v>
      </c>
      <c r="I20" s="96" t="s">
        <v>55</v>
      </c>
      <c r="J20" s="96" t="s">
        <v>314</v>
      </c>
      <c r="K20" s="96" t="s">
        <v>3370</v>
      </c>
      <c r="L20" s="96" t="s">
        <v>3326</v>
      </c>
      <c r="M20" s="97">
        <v>25000</v>
      </c>
      <c r="N20" s="98">
        <v>0</v>
      </c>
      <c r="O20" s="97">
        <v>760</v>
      </c>
      <c r="P20" s="97">
        <v>717.5</v>
      </c>
      <c r="Q20" s="97">
        <v>1502.5</v>
      </c>
      <c r="R20" s="97">
        <v>23497.5</v>
      </c>
      <c r="S20" s="96" t="s">
        <v>3327</v>
      </c>
      <c r="T20" s="96" t="s">
        <v>3371</v>
      </c>
      <c r="U20" s="98"/>
      <c r="V20" s="98"/>
      <c r="W20" s="98"/>
      <c r="X20" s="98"/>
      <c r="Y20" s="97">
        <v>25</v>
      </c>
      <c r="Z20" s="98"/>
      <c r="AB20" s="98"/>
    </row>
    <row r="21" spans="1:28" hidden="1">
      <c r="A21" s="96" t="s">
        <v>2522</v>
      </c>
      <c r="B21" s="96" t="s">
        <v>11</v>
      </c>
      <c r="C21" s="96" t="s">
        <v>2552</v>
      </c>
      <c r="D21" s="96" t="s">
        <v>3322</v>
      </c>
      <c r="E21" s="96" t="s">
        <v>3323</v>
      </c>
      <c r="F21" s="96" t="s">
        <v>3372</v>
      </c>
      <c r="G21" s="96" t="s">
        <v>315</v>
      </c>
      <c r="H21" s="96" t="s">
        <v>1766</v>
      </c>
      <c r="I21" s="96" t="s">
        <v>254</v>
      </c>
      <c r="J21" s="96" t="s">
        <v>314</v>
      </c>
      <c r="K21" s="96" t="s">
        <v>3373</v>
      </c>
      <c r="L21" s="96" t="s">
        <v>3326</v>
      </c>
      <c r="M21" s="97">
        <v>75000</v>
      </c>
      <c r="N21" s="97">
        <v>5678.4</v>
      </c>
      <c r="O21" s="97">
        <v>2280</v>
      </c>
      <c r="P21" s="97">
        <v>2152.5</v>
      </c>
      <c r="Q21" s="97">
        <v>21198.799999999999</v>
      </c>
      <c r="R21" s="97">
        <v>53801.2</v>
      </c>
      <c r="S21" s="96" t="s">
        <v>3327</v>
      </c>
      <c r="T21" s="96" t="s">
        <v>3374</v>
      </c>
      <c r="U21" s="98"/>
      <c r="V21" s="97">
        <v>400</v>
      </c>
      <c r="W21" s="97">
        <v>7388</v>
      </c>
      <c r="X21" s="97">
        <v>120</v>
      </c>
      <c r="Y21" s="97">
        <v>25</v>
      </c>
      <c r="Z21" s="98"/>
      <c r="AB21" s="97">
        <v>3154.9</v>
      </c>
    </row>
    <row r="22" spans="1:28" hidden="1">
      <c r="A22" s="96" t="s">
        <v>2522</v>
      </c>
      <c r="B22" s="96" t="s">
        <v>11</v>
      </c>
      <c r="C22" s="96" t="s">
        <v>2552</v>
      </c>
      <c r="D22" s="96" t="s">
        <v>3322</v>
      </c>
      <c r="E22" s="96" t="s">
        <v>3323</v>
      </c>
      <c r="F22" s="96" t="s">
        <v>3344</v>
      </c>
      <c r="G22" s="96" t="s">
        <v>203</v>
      </c>
      <c r="H22" s="96" t="s">
        <v>1096</v>
      </c>
      <c r="I22" s="96" t="s">
        <v>205</v>
      </c>
      <c r="J22" s="96" t="s">
        <v>942</v>
      </c>
      <c r="K22" s="96" t="s">
        <v>3375</v>
      </c>
      <c r="L22" s="96" t="s">
        <v>3326</v>
      </c>
      <c r="M22" s="97">
        <v>65000</v>
      </c>
      <c r="N22" s="97">
        <v>4112.09</v>
      </c>
      <c r="O22" s="97">
        <v>1976</v>
      </c>
      <c r="P22" s="97">
        <v>1865.5</v>
      </c>
      <c r="Q22" s="97">
        <v>9856.0400000000009</v>
      </c>
      <c r="R22" s="97">
        <v>55143.96</v>
      </c>
      <c r="S22" s="96" t="s">
        <v>3327</v>
      </c>
      <c r="T22" s="96" t="s">
        <v>3376</v>
      </c>
      <c r="U22" s="98"/>
      <c r="V22" s="97">
        <v>300</v>
      </c>
      <c r="W22" s="98"/>
      <c r="X22" s="98"/>
      <c r="Y22" s="97">
        <v>25</v>
      </c>
      <c r="Z22" s="98"/>
      <c r="AB22" s="97">
        <v>1577.45</v>
      </c>
    </row>
    <row r="23" spans="1:28" hidden="1">
      <c r="A23" s="96" t="s">
        <v>2522</v>
      </c>
      <c r="B23" s="96" t="s">
        <v>11</v>
      </c>
      <c r="C23" s="96" t="s">
        <v>2552</v>
      </c>
      <c r="D23" s="96" t="s">
        <v>3322</v>
      </c>
      <c r="E23" s="96" t="s">
        <v>3323</v>
      </c>
      <c r="F23" s="96" t="s">
        <v>3332</v>
      </c>
      <c r="G23" s="96" t="s">
        <v>825</v>
      </c>
      <c r="H23" s="96" t="s">
        <v>1097</v>
      </c>
      <c r="I23" s="96" t="s">
        <v>824</v>
      </c>
      <c r="J23" s="96" t="s">
        <v>821</v>
      </c>
      <c r="K23" s="96" t="s">
        <v>3377</v>
      </c>
      <c r="L23" s="96" t="s">
        <v>3326</v>
      </c>
      <c r="M23" s="97">
        <v>45000</v>
      </c>
      <c r="N23" s="97">
        <v>1148.33</v>
      </c>
      <c r="O23" s="97">
        <v>1368</v>
      </c>
      <c r="P23" s="97">
        <v>1291.5</v>
      </c>
      <c r="Q23" s="97">
        <v>8944.92</v>
      </c>
      <c r="R23" s="97">
        <v>36055.08</v>
      </c>
      <c r="S23" s="96" t="s">
        <v>3327</v>
      </c>
      <c r="T23" s="96" t="s">
        <v>3378</v>
      </c>
      <c r="U23" s="98"/>
      <c r="V23" s="98"/>
      <c r="W23" s="97">
        <v>5012.09</v>
      </c>
      <c r="X23" s="97">
        <v>100</v>
      </c>
      <c r="Y23" s="97">
        <v>25</v>
      </c>
      <c r="Z23" s="98"/>
      <c r="AB23" s="98"/>
    </row>
    <row r="24" spans="1:28" hidden="1">
      <c r="A24" s="96" t="s">
        <v>2522</v>
      </c>
      <c r="B24" s="96" t="s">
        <v>11</v>
      </c>
      <c r="C24" s="96" t="s">
        <v>2552</v>
      </c>
      <c r="D24" s="96" t="s">
        <v>3322</v>
      </c>
      <c r="E24" s="96" t="s">
        <v>3323</v>
      </c>
      <c r="F24" s="96" t="s">
        <v>3359</v>
      </c>
      <c r="G24" s="96" t="s">
        <v>233</v>
      </c>
      <c r="H24" s="96" t="s">
        <v>1767</v>
      </c>
      <c r="I24" s="96" t="s">
        <v>235</v>
      </c>
      <c r="J24" s="96" t="s">
        <v>234</v>
      </c>
      <c r="K24" s="96" t="s">
        <v>3379</v>
      </c>
      <c r="L24" s="96" t="s">
        <v>3326</v>
      </c>
      <c r="M24" s="97">
        <v>60000</v>
      </c>
      <c r="N24" s="97">
        <v>3486.68</v>
      </c>
      <c r="O24" s="97">
        <v>1824</v>
      </c>
      <c r="P24" s="97">
        <v>1722</v>
      </c>
      <c r="Q24" s="97">
        <v>7157.68</v>
      </c>
      <c r="R24" s="97">
        <v>52842.32</v>
      </c>
      <c r="S24" s="96" t="s">
        <v>3327</v>
      </c>
      <c r="T24" s="96" t="s">
        <v>3380</v>
      </c>
      <c r="U24" s="98"/>
      <c r="V24" s="98"/>
      <c r="W24" s="98"/>
      <c r="X24" s="97">
        <v>100</v>
      </c>
      <c r="Y24" s="97">
        <v>25</v>
      </c>
      <c r="Z24" s="98"/>
      <c r="AB24" s="98"/>
    </row>
    <row r="25" spans="1:28" hidden="1">
      <c r="A25" s="96" t="s">
        <v>2522</v>
      </c>
      <c r="B25" s="96" t="s">
        <v>11</v>
      </c>
      <c r="C25" s="96" t="s">
        <v>2552</v>
      </c>
      <c r="D25" s="96" t="s">
        <v>3322</v>
      </c>
      <c r="E25" s="96" t="s">
        <v>3323</v>
      </c>
      <c r="F25" s="96" t="s">
        <v>3359</v>
      </c>
      <c r="G25" s="96" t="s">
        <v>3381</v>
      </c>
      <c r="H25" s="96" t="s">
        <v>1768</v>
      </c>
      <c r="I25" s="96" t="s">
        <v>8</v>
      </c>
      <c r="J25" s="96" t="s">
        <v>942</v>
      </c>
      <c r="K25" s="96" t="s">
        <v>3382</v>
      </c>
      <c r="L25" s="96" t="s">
        <v>3326</v>
      </c>
      <c r="M25" s="97">
        <v>11000</v>
      </c>
      <c r="N25" s="98">
        <v>0</v>
      </c>
      <c r="O25" s="97">
        <v>334.4</v>
      </c>
      <c r="P25" s="97">
        <v>315.7</v>
      </c>
      <c r="Q25" s="97">
        <v>675.1</v>
      </c>
      <c r="R25" s="97">
        <v>10324.9</v>
      </c>
      <c r="S25" s="96" t="s">
        <v>3327</v>
      </c>
      <c r="T25" s="96" t="s">
        <v>3383</v>
      </c>
      <c r="U25" s="98"/>
      <c r="V25" s="98"/>
      <c r="W25" s="98"/>
      <c r="X25" s="98"/>
      <c r="Y25" s="97">
        <v>25</v>
      </c>
      <c r="Z25" s="98"/>
      <c r="AB25" s="98"/>
    </row>
    <row r="26" spans="1:28" hidden="1">
      <c r="A26" s="96" t="s">
        <v>2522</v>
      </c>
      <c r="B26" s="96" t="s">
        <v>11</v>
      </c>
      <c r="C26" s="96" t="s">
        <v>2552</v>
      </c>
      <c r="D26" s="96" t="s">
        <v>3322</v>
      </c>
      <c r="E26" s="96" t="s">
        <v>3323</v>
      </c>
      <c r="F26" s="96" t="s">
        <v>3359</v>
      </c>
      <c r="G26" s="96" t="s">
        <v>641</v>
      </c>
      <c r="H26" s="96" t="s">
        <v>1769</v>
      </c>
      <c r="I26" s="96" t="s">
        <v>369</v>
      </c>
      <c r="J26" s="96" t="s">
        <v>942</v>
      </c>
      <c r="K26" s="96" t="s">
        <v>3384</v>
      </c>
      <c r="L26" s="96" t="s">
        <v>3326</v>
      </c>
      <c r="M26" s="97">
        <v>11000</v>
      </c>
      <c r="N26" s="98">
        <v>0</v>
      </c>
      <c r="O26" s="97">
        <v>334.4</v>
      </c>
      <c r="P26" s="97">
        <v>315.7</v>
      </c>
      <c r="Q26" s="97">
        <v>1025.0999999999999</v>
      </c>
      <c r="R26" s="97">
        <v>9974.9</v>
      </c>
      <c r="S26" s="96" t="s">
        <v>3327</v>
      </c>
      <c r="T26" s="96" t="s">
        <v>3385</v>
      </c>
      <c r="U26" s="98"/>
      <c r="V26" s="97">
        <v>300</v>
      </c>
      <c r="W26" s="98"/>
      <c r="X26" s="97">
        <v>50</v>
      </c>
      <c r="Y26" s="97">
        <v>25</v>
      </c>
      <c r="Z26" s="98"/>
      <c r="AB26" s="98"/>
    </row>
    <row r="27" spans="1:28" hidden="1">
      <c r="A27" s="96" t="s">
        <v>2522</v>
      </c>
      <c r="B27" s="96" t="s">
        <v>11</v>
      </c>
      <c r="C27" s="96" t="s">
        <v>2552</v>
      </c>
      <c r="D27" s="96" t="s">
        <v>3322</v>
      </c>
      <c r="E27" s="96" t="s">
        <v>3323</v>
      </c>
      <c r="F27" s="96" t="s">
        <v>3386</v>
      </c>
      <c r="G27" s="96" t="s">
        <v>642</v>
      </c>
      <c r="H27" s="96" t="s">
        <v>1770</v>
      </c>
      <c r="I27" s="96" t="s">
        <v>69</v>
      </c>
      <c r="J27" s="96" t="s">
        <v>777</v>
      </c>
      <c r="K27" s="96" t="s">
        <v>3387</v>
      </c>
      <c r="L27" s="96" t="s">
        <v>3326</v>
      </c>
      <c r="M27" s="97">
        <v>26250</v>
      </c>
      <c r="N27" s="98">
        <v>0</v>
      </c>
      <c r="O27" s="97">
        <v>798</v>
      </c>
      <c r="P27" s="97">
        <v>753.38</v>
      </c>
      <c r="Q27" s="97">
        <v>2622.38</v>
      </c>
      <c r="R27" s="97">
        <v>23627.62</v>
      </c>
      <c r="S27" s="96" t="s">
        <v>3327</v>
      </c>
      <c r="T27" s="96" t="s">
        <v>3388</v>
      </c>
      <c r="U27" s="98"/>
      <c r="V27" s="98"/>
      <c r="W27" s="97">
        <v>1046</v>
      </c>
      <c r="X27" s="98"/>
      <c r="Y27" s="97">
        <v>25</v>
      </c>
      <c r="Z27" s="98"/>
      <c r="AB27" s="98"/>
    </row>
    <row r="28" spans="1:28" hidden="1">
      <c r="A28" s="96" t="s">
        <v>2522</v>
      </c>
      <c r="B28" s="96" t="s">
        <v>11</v>
      </c>
      <c r="C28" s="96" t="s">
        <v>2552</v>
      </c>
      <c r="D28" s="96" t="s">
        <v>3322</v>
      </c>
      <c r="E28" s="96" t="s">
        <v>3323</v>
      </c>
      <c r="F28" s="96" t="s">
        <v>3337</v>
      </c>
      <c r="G28" s="96" t="s">
        <v>1064</v>
      </c>
      <c r="H28" s="96" t="s">
        <v>1771</v>
      </c>
      <c r="I28" s="96" t="s">
        <v>402</v>
      </c>
      <c r="J28" s="96" t="s">
        <v>572</v>
      </c>
      <c r="K28" s="96" t="s">
        <v>3389</v>
      </c>
      <c r="L28" s="96" t="s">
        <v>3326</v>
      </c>
      <c r="M28" s="97">
        <v>20000</v>
      </c>
      <c r="N28" s="98">
        <v>0</v>
      </c>
      <c r="O28" s="97">
        <v>608</v>
      </c>
      <c r="P28" s="97">
        <v>574</v>
      </c>
      <c r="Q28" s="97">
        <v>2784.45</v>
      </c>
      <c r="R28" s="97">
        <v>17215.55</v>
      </c>
      <c r="S28" s="96" t="s">
        <v>3327</v>
      </c>
      <c r="T28" s="96" t="s">
        <v>3390</v>
      </c>
      <c r="U28" s="98"/>
      <c r="V28" s="98"/>
      <c r="W28" s="98"/>
      <c r="X28" s="98"/>
      <c r="Y28" s="97">
        <v>25</v>
      </c>
      <c r="Z28" s="98"/>
      <c r="AB28" s="97">
        <v>1577.45</v>
      </c>
    </row>
    <row r="29" spans="1:28" hidden="1">
      <c r="A29" s="96" t="s">
        <v>2522</v>
      </c>
      <c r="B29" s="96" t="s">
        <v>11</v>
      </c>
      <c r="C29" s="96" t="s">
        <v>2552</v>
      </c>
      <c r="D29" s="96" t="s">
        <v>3322</v>
      </c>
      <c r="E29" s="96" t="s">
        <v>3323</v>
      </c>
      <c r="F29" s="96" t="s">
        <v>3344</v>
      </c>
      <c r="G29" s="96" t="s">
        <v>1602</v>
      </c>
      <c r="H29" s="96" t="s">
        <v>1603</v>
      </c>
      <c r="I29" s="96" t="s">
        <v>3391</v>
      </c>
      <c r="J29" s="96" t="s">
        <v>204</v>
      </c>
      <c r="K29" s="96" t="s">
        <v>3392</v>
      </c>
      <c r="L29" s="96" t="s">
        <v>3326</v>
      </c>
      <c r="M29" s="97">
        <v>100000</v>
      </c>
      <c r="N29" s="97">
        <v>11316.64</v>
      </c>
      <c r="O29" s="97">
        <v>3040</v>
      </c>
      <c r="P29" s="97">
        <v>2870</v>
      </c>
      <c r="Q29" s="97">
        <v>23452.54</v>
      </c>
      <c r="R29" s="97">
        <v>76547.460000000006</v>
      </c>
      <c r="S29" s="96" t="s">
        <v>3327</v>
      </c>
      <c r="T29" s="96" t="s">
        <v>3393</v>
      </c>
      <c r="U29" s="98"/>
      <c r="V29" s="98"/>
      <c r="W29" s="97">
        <v>3046</v>
      </c>
      <c r="X29" s="98"/>
      <c r="Y29" s="97">
        <v>25</v>
      </c>
      <c r="Z29" s="98"/>
      <c r="AB29" s="97">
        <v>3154.9</v>
      </c>
    </row>
    <row r="30" spans="1:28" hidden="1">
      <c r="A30" s="96" t="s">
        <v>2522</v>
      </c>
      <c r="B30" s="96" t="s">
        <v>11</v>
      </c>
      <c r="C30" s="96" t="s">
        <v>2552</v>
      </c>
      <c r="D30" s="96" t="s">
        <v>3322</v>
      </c>
      <c r="E30" s="96" t="s">
        <v>3323</v>
      </c>
      <c r="F30" s="96" t="s">
        <v>3332</v>
      </c>
      <c r="G30" s="96" t="s">
        <v>191</v>
      </c>
      <c r="H30" s="96" t="s">
        <v>1100</v>
      </c>
      <c r="I30" s="96" t="s">
        <v>192</v>
      </c>
      <c r="J30" s="96" t="s">
        <v>189</v>
      </c>
      <c r="K30" s="96" t="s">
        <v>3394</v>
      </c>
      <c r="L30" s="96" t="s">
        <v>3326</v>
      </c>
      <c r="M30" s="97">
        <v>35000</v>
      </c>
      <c r="N30" s="98">
        <v>0</v>
      </c>
      <c r="O30" s="97">
        <v>1064</v>
      </c>
      <c r="P30" s="97">
        <v>1004.5</v>
      </c>
      <c r="Q30" s="97">
        <v>3239.5</v>
      </c>
      <c r="R30" s="97">
        <v>31760.5</v>
      </c>
      <c r="S30" s="96" t="s">
        <v>3327</v>
      </c>
      <c r="T30" s="96" t="s">
        <v>3395</v>
      </c>
      <c r="U30" s="98"/>
      <c r="V30" s="98"/>
      <c r="W30" s="97">
        <v>1096</v>
      </c>
      <c r="X30" s="97">
        <v>50</v>
      </c>
      <c r="Y30" s="97">
        <v>25</v>
      </c>
      <c r="Z30" s="98"/>
      <c r="AB30" s="98"/>
    </row>
    <row r="31" spans="1:28" hidden="1">
      <c r="A31" s="96" t="s">
        <v>2522</v>
      </c>
      <c r="B31" s="96" t="s">
        <v>11</v>
      </c>
      <c r="C31" s="96" t="s">
        <v>2552</v>
      </c>
      <c r="D31" s="96" t="s">
        <v>3322</v>
      </c>
      <c r="E31" s="96" t="s">
        <v>3323</v>
      </c>
      <c r="F31" s="96" t="s">
        <v>3359</v>
      </c>
      <c r="G31" s="96" t="s">
        <v>2775</v>
      </c>
      <c r="H31" s="96" t="s">
        <v>2776</v>
      </c>
      <c r="I31" s="96" t="s">
        <v>360</v>
      </c>
      <c r="J31" s="96" t="s">
        <v>269</v>
      </c>
      <c r="K31" s="96" t="s">
        <v>3396</v>
      </c>
      <c r="L31" s="96" t="s">
        <v>3326</v>
      </c>
      <c r="M31" s="97">
        <v>35000</v>
      </c>
      <c r="N31" s="98">
        <v>0</v>
      </c>
      <c r="O31" s="97">
        <v>1064</v>
      </c>
      <c r="P31" s="97">
        <v>1004.5</v>
      </c>
      <c r="Q31" s="97">
        <v>2093.5</v>
      </c>
      <c r="R31" s="97">
        <v>32906.5</v>
      </c>
      <c r="S31" s="96" t="s">
        <v>3327</v>
      </c>
      <c r="T31" s="96" t="s">
        <v>3397</v>
      </c>
      <c r="U31" s="98"/>
      <c r="V31" s="98"/>
      <c r="W31" s="98"/>
      <c r="X31" s="98"/>
      <c r="Y31" s="97">
        <v>25</v>
      </c>
      <c r="Z31" s="98"/>
      <c r="AB31" s="98"/>
    </row>
    <row r="32" spans="1:28" hidden="1">
      <c r="A32" s="96" t="s">
        <v>2522</v>
      </c>
      <c r="B32" s="96" t="s">
        <v>11</v>
      </c>
      <c r="C32" s="96" t="s">
        <v>2552</v>
      </c>
      <c r="D32" s="96" t="s">
        <v>3322</v>
      </c>
      <c r="E32" s="96" t="s">
        <v>3323</v>
      </c>
      <c r="F32" s="96" t="s">
        <v>3329</v>
      </c>
      <c r="G32" s="96" t="s">
        <v>963</v>
      </c>
      <c r="H32" s="96" t="s">
        <v>1772</v>
      </c>
      <c r="I32" s="96" t="s">
        <v>360</v>
      </c>
      <c r="J32" s="96" t="s">
        <v>250</v>
      </c>
      <c r="K32" s="96" t="s">
        <v>3398</v>
      </c>
      <c r="L32" s="96" t="s">
        <v>3326</v>
      </c>
      <c r="M32" s="97">
        <v>20000</v>
      </c>
      <c r="N32" s="98">
        <v>0</v>
      </c>
      <c r="O32" s="97">
        <v>608</v>
      </c>
      <c r="P32" s="97">
        <v>574</v>
      </c>
      <c r="Q32" s="97">
        <v>1207</v>
      </c>
      <c r="R32" s="97">
        <v>18793</v>
      </c>
      <c r="S32" s="96" t="s">
        <v>3327</v>
      </c>
      <c r="T32" s="96" t="s">
        <v>3399</v>
      </c>
      <c r="U32" s="98"/>
      <c r="V32" s="98"/>
      <c r="W32" s="98"/>
      <c r="X32" s="98"/>
      <c r="Y32" s="97">
        <v>25</v>
      </c>
      <c r="Z32" s="98"/>
      <c r="AB32" s="98"/>
    </row>
    <row r="33" spans="1:28" hidden="1">
      <c r="A33" s="96" t="s">
        <v>2522</v>
      </c>
      <c r="B33" s="96" t="s">
        <v>11</v>
      </c>
      <c r="C33" s="96" t="s">
        <v>2552</v>
      </c>
      <c r="D33" s="96" t="s">
        <v>3322</v>
      </c>
      <c r="E33" s="96" t="s">
        <v>3323</v>
      </c>
      <c r="F33" s="96" t="s">
        <v>3359</v>
      </c>
      <c r="G33" s="96" t="s">
        <v>230</v>
      </c>
      <c r="H33" s="96" t="s">
        <v>1773</v>
      </c>
      <c r="I33" s="96" t="s">
        <v>8</v>
      </c>
      <c r="J33" s="96" t="s">
        <v>231</v>
      </c>
      <c r="K33" s="96" t="s">
        <v>3400</v>
      </c>
      <c r="L33" s="96" t="s">
        <v>3326</v>
      </c>
      <c r="M33" s="97">
        <v>11000</v>
      </c>
      <c r="N33" s="98">
        <v>0</v>
      </c>
      <c r="O33" s="97">
        <v>334.4</v>
      </c>
      <c r="P33" s="97">
        <v>315.7</v>
      </c>
      <c r="Q33" s="97">
        <v>8761.2800000000007</v>
      </c>
      <c r="R33" s="97">
        <v>2238.7199999999998</v>
      </c>
      <c r="S33" s="96" t="s">
        <v>3327</v>
      </c>
      <c r="T33" s="96" t="s">
        <v>3401</v>
      </c>
      <c r="U33" s="98"/>
      <c r="V33" s="98"/>
      <c r="W33" s="97">
        <v>7966.18</v>
      </c>
      <c r="X33" s="97">
        <v>120</v>
      </c>
      <c r="Y33" s="97">
        <v>25</v>
      </c>
      <c r="Z33" s="98"/>
      <c r="AB33" s="98"/>
    </row>
    <row r="34" spans="1:28" hidden="1">
      <c r="A34" s="96" t="s">
        <v>2522</v>
      </c>
      <c r="B34" s="96" t="s">
        <v>11</v>
      </c>
      <c r="C34" s="96" t="s">
        <v>2552</v>
      </c>
      <c r="D34" s="96" t="s">
        <v>3322</v>
      </c>
      <c r="E34" s="96" t="s">
        <v>3323</v>
      </c>
      <c r="F34" s="96" t="s">
        <v>3329</v>
      </c>
      <c r="G34" s="96" t="s">
        <v>643</v>
      </c>
      <c r="H34" s="96" t="s">
        <v>1101</v>
      </c>
      <c r="I34" s="96" t="s">
        <v>8</v>
      </c>
      <c r="J34" s="96" t="s">
        <v>942</v>
      </c>
      <c r="K34" s="96" t="s">
        <v>3402</v>
      </c>
      <c r="L34" s="96" t="s">
        <v>3326</v>
      </c>
      <c r="M34" s="97">
        <v>10000</v>
      </c>
      <c r="N34" s="98">
        <v>0</v>
      </c>
      <c r="O34" s="97">
        <v>304</v>
      </c>
      <c r="P34" s="97">
        <v>287</v>
      </c>
      <c r="Q34" s="97">
        <v>666</v>
      </c>
      <c r="R34" s="97">
        <v>9334</v>
      </c>
      <c r="S34" s="96" t="s">
        <v>3327</v>
      </c>
      <c r="T34" s="96" t="s">
        <v>3403</v>
      </c>
      <c r="U34" s="98"/>
      <c r="V34" s="98"/>
      <c r="W34" s="98"/>
      <c r="X34" s="97">
        <v>50</v>
      </c>
      <c r="Y34" s="97">
        <v>25</v>
      </c>
      <c r="Z34" s="98"/>
      <c r="AB34" s="98"/>
    </row>
    <row r="35" spans="1:28" hidden="1">
      <c r="A35" s="96" t="s">
        <v>2522</v>
      </c>
      <c r="B35" s="96" t="s">
        <v>11</v>
      </c>
      <c r="C35" s="96" t="s">
        <v>2552</v>
      </c>
      <c r="D35" s="96" t="s">
        <v>3322</v>
      </c>
      <c r="E35" s="96" t="s">
        <v>3323</v>
      </c>
      <c r="F35" s="96" t="s">
        <v>3329</v>
      </c>
      <c r="G35" s="96" t="s">
        <v>943</v>
      </c>
      <c r="H35" s="96" t="s">
        <v>1774</v>
      </c>
      <c r="I35" s="96" t="s">
        <v>192</v>
      </c>
      <c r="J35" s="96" t="s">
        <v>814</v>
      </c>
      <c r="K35" s="96" t="s">
        <v>3404</v>
      </c>
      <c r="L35" s="96" t="s">
        <v>3326</v>
      </c>
      <c r="M35" s="97">
        <v>35000</v>
      </c>
      <c r="N35" s="98">
        <v>0</v>
      </c>
      <c r="O35" s="97">
        <v>1064</v>
      </c>
      <c r="P35" s="97">
        <v>1004.5</v>
      </c>
      <c r="Q35" s="97">
        <v>2093.5</v>
      </c>
      <c r="R35" s="97">
        <v>32906.5</v>
      </c>
      <c r="S35" s="96" t="s">
        <v>3327</v>
      </c>
      <c r="T35" s="96" t="s">
        <v>3405</v>
      </c>
      <c r="U35" s="98"/>
      <c r="V35" s="98"/>
      <c r="W35" s="98"/>
      <c r="X35" s="98"/>
      <c r="Y35" s="97">
        <v>25</v>
      </c>
      <c r="Z35" s="98"/>
      <c r="AB35" s="98"/>
    </row>
    <row r="36" spans="1:28" hidden="1">
      <c r="A36" s="96" t="s">
        <v>2522</v>
      </c>
      <c r="B36" s="96" t="s">
        <v>11</v>
      </c>
      <c r="C36" s="96" t="s">
        <v>2552</v>
      </c>
      <c r="D36" s="96" t="s">
        <v>3322</v>
      </c>
      <c r="E36" s="96" t="s">
        <v>3323</v>
      </c>
      <c r="F36" s="96" t="s">
        <v>3332</v>
      </c>
      <c r="G36" s="96" t="s">
        <v>193</v>
      </c>
      <c r="H36" s="96" t="s">
        <v>1775</v>
      </c>
      <c r="I36" s="96" t="s">
        <v>194</v>
      </c>
      <c r="J36" s="96" t="s">
        <v>189</v>
      </c>
      <c r="K36" s="96" t="s">
        <v>3406</v>
      </c>
      <c r="L36" s="96" t="s">
        <v>3326</v>
      </c>
      <c r="M36" s="97">
        <v>31500</v>
      </c>
      <c r="N36" s="98">
        <v>0</v>
      </c>
      <c r="O36" s="97">
        <v>957.6</v>
      </c>
      <c r="P36" s="97">
        <v>904.05</v>
      </c>
      <c r="Q36" s="97">
        <v>8199.5499999999993</v>
      </c>
      <c r="R36" s="97">
        <v>23300.45</v>
      </c>
      <c r="S36" s="96" t="s">
        <v>3327</v>
      </c>
      <c r="T36" s="96" t="s">
        <v>3407</v>
      </c>
      <c r="U36" s="98"/>
      <c r="V36" s="97">
        <v>300</v>
      </c>
      <c r="W36" s="97">
        <v>6012.9</v>
      </c>
      <c r="X36" s="98"/>
      <c r="Y36" s="97">
        <v>25</v>
      </c>
      <c r="Z36" s="98"/>
      <c r="AB36" s="98"/>
    </row>
    <row r="37" spans="1:28" hidden="1">
      <c r="A37" s="96" t="s">
        <v>2522</v>
      </c>
      <c r="B37" s="96" t="s">
        <v>11</v>
      </c>
      <c r="C37" s="96" t="s">
        <v>2552</v>
      </c>
      <c r="D37" s="96" t="s">
        <v>3322</v>
      </c>
      <c r="E37" s="96" t="s">
        <v>3323</v>
      </c>
      <c r="F37" s="96" t="s">
        <v>3329</v>
      </c>
      <c r="G37" s="96" t="s">
        <v>644</v>
      </c>
      <c r="H37" s="96" t="s">
        <v>1776</v>
      </c>
      <c r="I37" s="96" t="s">
        <v>645</v>
      </c>
      <c r="J37" s="96" t="s">
        <v>942</v>
      </c>
      <c r="K37" s="96" t="s">
        <v>3408</v>
      </c>
      <c r="L37" s="96" t="s">
        <v>3326</v>
      </c>
      <c r="M37" s="97">
        <v>10000</v>
      </c>
      <c r="N37" s="98">
        <v>0</v>
      </c>
      <c r="O37" s="97">
        <v>304</v>
      </c>
      <c r="P37" s="97">
        <v>287</v>
      </c>
      <c r="Q37" s="97">
        <v>916</v>
      </c>
      <c r="R37" s="97">
        <v>9084</v>
      </c>
      <c r="S37" s="96" t="s">
        <v>3327</v>
      </c>
      <c r="T37" s="96" t="s">
        <v>3409</v>
      </c>
      <c r="U37" s="98"/>
      <c r="V37" s="97">
        <v>300</v>
      </c>
      <c r="W37" s="98"/>
      <c r="X37" s="98"/>
      <c r="Y37" s="97">
        <v>25</v>
      </c>
      <c r="Z37" s="98"/>
      <c r="AB37" s="98"/>
    </row>
    <row r="38" spans="1:28" hidden="1">
      <c r="A38" s="96" t="s">
        <v>2522</v>
      </c>
      <c r="B38" s="96" t="s">
        <v>11</v>
      </c>
      <c r="C38" s="96" t="s">
        <v>2552</v>
      </c>
      <c r="D38" s="96" t="s">
        <v>3322</v>
      </c>
      <c r="E38" s="96" t="s">
        <v>3323</v>
      </c>
      <c r="F38" s="96" t="s">
        <v>3332</v>
      </c>
      <c r="G38" s="96" t="s">
        <v>2543</v>
      </c>
      <c r="H38" s="96" t="s">
        <v>2531</v>
      </c>
      <c r="I38" s="96" t="s">
        <v>598</v>
      </c>
      <c r="J38" s="96" t="s">
        <v>591</v>
      </c>
      <c r="K38" s="96" t="s">
        <v>3410</v>
      </c>
      <c r="L38" s="96" t="s">
        <v>3326</v>
      </c>
      <c r="M38" s="97">
        <v>24000</v>
      </c>
      <c r="N38" s="98">
        <v>0</v>
      </c>
      <c r="O38" s="97">
        <v>729.6</v>
      </c>
      <c r="P38" s="97">
        <v>688.8</v>
      </c>
      <c r="Q38" s="97">
        <v>1443.4</v>
      </c>
      <c r="R38" s="97">
        <v>22556.6</v>
      </c>
      <c r="S38" s="96" t="s">
        <v>3327</v>
      </c>
      <c r="T38" s="96" t="s">
        <v>3411</v>
      </c>
      <c r="U38" s="98"/>
      <c r="V38" s="98"/>
      <c r="W38" s="98"/>
      <c r="X38" s="98"/>
      <c r="Y38" s="97">
        <v>25</v>
      </c>
      <c r="Z38" s="98"/>
      <c r="AB38" s="98"/>
    </row>
    <row r="39" spans="1:28" hidden="1">
      <c r="A39" s="96" t="s">
        <v>2522</v>
      </c>
      <c r="B39" s="96" t="s">
        <v>11</v>
      </c>
      <c r="C39" s="96" t="s">
        <v>2552</v>
      </c>
      <c r="D39" s="96" t="s">
        <v>3322</v>
      </c>
      <c r="E39" s="96" t="s">
        <v>3323</v>
      </c>
      <c r="F39" s="96" t="s">
        <v>3344</v>
      </c>
      <c r="G39" s="96" t="s">
        <v>826</v>
      </c>
      <c r="H39" s="96" t="s">
        <v>1777</v>
      </c>
      <c r="I39" s="96" t="s">
        <v>59</v>
      </c>
      <c r="J39" s="96" t="s">
        <v>821</v>
      </c>
      <c r="K39" s="96" t="s">
        <v>3412</v>
      </c>
      <c r="L39" s="96" t="s">
        <v>3326</v>
      </c>
      <c r="M39" s="97">
        <v>130000</v>
      </c>
      <c r="N39" s="97">
        <v>19162.12</v>
      </c>
      <c r="O39" s="97">
        <v>3952</v>
      </c>
      <c r="P39" s="97">
        <v>3731</v>
      </c>
      <c r="Q39" s="97">
        <v>42138.239999999998</v>
      </c>
      <c r="R39" s="97">
        <v>87861.759999999995</v>
      </c>
      <c r="S39" s="96" t="s">
        <v>3327</v>
      </c>
      <c r="T39" s="96" t="s">
        <v>3413</v>
      </c>
      <c r="U39" s="98"/>
      <c r="V39" s="97">
        <v>4194</v>
      </c>
      <c r="W39" s="97">
        <v>11024.12</v>
      </c>
      <c r="X39" s="97">
        <v>50</v>
      </c>
      <c r="Y39" s="97">
        <v>25</v>
      </c>
      <c r="Z39" s="98"/>
      <c r="AB39" s="98"/>
    </row>
    <row r="40" spans="1:28" hidden="1">
      <c r="A40" s="96" t="s">
        <v>2522</v>
      </c>
      <c r="B40" s="96" t="s">
        <v>11</v>
      </c>
      <c r="C40" s="96" t="s">
        <v>2552</v>
      </c>
      <c r="D40" s="96" t="s">
        <v>3322</v>
      </c>
      <c r="E40" s="96" t="s">
        <v>3323</v>
      </c>
      <c r="F40" s="96" t="s">
        <v>3359</v>
      </c>
      <c r="G40" s="96" t="s">
        <v>577</v>
      </c>
      <c r="H40" s="96" t="s">
        <v>1778</v>
      </c>
      <c r="I40" s="96" t="s">
        <v>8</v>
      </c>
      <c r="J40" s="96" t="s">
        <v>777</v>
      </c>
      <c r="K40" s="96" t="s">
        <v>3414</v>
      </c>
      <c r="L40" s="96" t="s">
        <v>3326</v>
      </c>
      <c r="M40" s="97">
        <v>10000</v>
      </c>
      <c r="N40" s="98">
        <v>0</v>
      </c>
      <c r="O40" s="97">
        <v>304</v>
      </c>
      <c r="P40" s="97">
        <v>287</v>
      </c>
      <c r="Q40" s="97">
        <v>966</v>
      </c>
      <c r="R40" s="97">
        <v>9034</v>
      </c>
      <c r="S40" s="96" t="s">
        <v>3327</v>
      </c>
      <c r="T40" s="96" t="s">
        <v>3415</v>
      </c>
      <c r="U40" s="98"/>
      <c r="V40" s="97">
        <v>300</v>
      </c>
      <c r="W40" s="98"/>
      <c r="X40" s="97">
        <v>50</v>
      </c>
      <c r="Y40" s="97">
        <v>25</v>
      </c>
      <c r="Z40" s="98"/>
      <c r="AB40" s="98"/>
    </row>
    <row r="41" spans="1:28" hidden="1">
      <c r="A41" s="96" t="s">
        <v>2522</v>
      </c>
      <c r="B41" s="96" t="s">
        <v>11</v>
      </c>
      <c r="C41" s="96" t="s">
        <v>2552</v>
      </c>
      <c r="D41" s="96" t="s">
        <v>3322</v>
      </c>
      <c r="E41" s="96" t="s">
        <v>3323</v>
      </c>
      <c r="F41" s="96" t="s">
        <v>3337</v>
      </c>
      <c r="G41" s="96" t="s">
        <v>646</v>
      </c>
      <c r="H41" s="96" t="s">
        <v>1779</v>
      </c>
      <c r="I41" s="96" t="s">
        <v>100</v>
      </c>
      <c r="J41" s="96" t="s">
        <v>942</v>
      </c>
      <c r="K41" s="96" t="s">
        <v>3416</v>
      </c>
      <c r="L41" s="96" t="s">
        <v>3326</v>
      </c>
      <c r="M41" s="97">
        <v>180000</v>
      </c>
      <c r="N41" s="97">
        <v>30923.37</v>
      </c>
      <c r="O41" s="97">
        <v>5472</v>
      </c>
      <c r="P41" s="97">
        <v>5166</v>
      </c>
      <c r="Q41" s="97">
        <v>42586.37</v>
      </c>
      <c r="R41" s="97">
        <v>137413.63</v>
      </c>
      <c r="S41" s="96" t="s">
        <v>3327</v>
      </c>
      <c r="T41" s="96" t="s">
        <v>3417</v>
      </c>
      <c r="U41" s="98"/>
      <c r="V41" s="97">
        <v>1000</v>
      </c>
      <c r="W41" s="98"/>
      <c r="X41" s="98"/>
      <c r="Y41" s="97">
        <v>25</v>
      </c>
      <c r="Z41" s="98"/>
      <c r="AB41" s="98"/>
    </row>
    <row r="42" spans="1:28" hidden="1">
      <c r="A42" s="96" t="s">
        <v>2522</v>
      </c>
      <c r="B42" s="96" t="s">
        <v>11</v>
      </c>
      <c r="C42" s="96" t="s">
        <v>2552</v>
      </c>
      <c r="D42" s="96" t="s">
        <v>3322</v>
      </c>
      <c r="E42" s="96" t="s">
        <v>3323</v>
      </c>
      <c r="F42" s="96" t="s">
        <v>3337</v>
      </c>
      <c r="G42" s="96" t="s">
        <v>2778</v>
      </c>
      <c r="H42" s="96" t="s">
        <v>2779</v>
      </c>
      <c r="I42" s="96" t="s">
        <v>8</v>
      </c>
      <c r="J42" s="96" t="s">
        <v>777</v>
      </c>
      <c r="K42" s="96" t="s">
        <v>3418</v>
      </c>
      <c r="L42" s="96" t="s">
        <v>3326</v>
      </c>
      <c r="M42" s="97">
        <v>17000</v>
      </c>
      <c r="N42" s="98">
        <v>0</v>
      </c>
      <c r="O42" s="97">
        <v>516.79999999999995</v>
      </c>
      <c r="P42" s="97">
        <v>487.9</v>
      </c>
      <c r="Q42" s="97">
        <v>1029.7</v>
      </c>
      <c r="R42" s="97">
        <v>15970.3</v>
      </c>
      <c r="S42" s="96" t="s">
        <v>3327</v>
      </c>
      <c r="T42" s="96" t="s">
        <v>3419</v>
      </c>
      <c r="U42" s="98"/>
      <c r="V42" s="98"/>
      <c r="W42" s="98"/>
      <c r="X42" s="98"/>
      <c r="Y42" s="97">
        <v>25</v>
      </c>
      <c r="Z42" s="98"/>
      <c r="AB42" s="98"/>
    </row>
    <row r="43" spans="1:28" hidden="1">
      <c r="A43" s="96" t="s">
        <v>2522</v>
      </c>
      <c r="B43" s="96" t="s">
        <v>11</v>
      </c>
      <c r="C43" s="96" t="s">
        <v>2552</v>
      </c>
      <c r="D43" s="96" t="s">
        <v>3322</v>
      </c>
      <c r="E43" s="96" t="s">
        <v>3323</v>
      </c>
      <c r="F43" s="96" t="s">
        <v>3329</v>
      </c>
      <c r="G43" s="96" t="s">
        <v>2635</v>
      </c>
      <c r="H43" s="96" t="s">
        <v>2651</v>
      </c>
      <c r="I43" s="96" t="s">
        <v>8</v>
      </c>
      <c r="J43" s="96" t="s">
        <v>576</v>
      </c>
      <c r="K43" s="96" t="s">
        <v>3420</v>
      </c>
      <c r="L43" s="96" t="s">
        <v>3326</v>
      </c>
      <c r="M43" s="97">
        <v>17000</v>
      </c>
      <c r="N43" s="98">
        <v>0</v>
      </c>
      <c r="O43" s="97">
        <v>516.79999999999995</v>
      </c>
      <c r="P43" s="97">
        <v>487.9</v>
      </c>
      <c r="Q43" s="97">
        <v>3095.7</v>
      </c>
      <c r="R43" s="97">
        <v>13904.3</v>
      </c>
      <c r="S43" s="96" t="s">
        <v>3327</v>
      </c>
      <c r="T43" s="96" t="s">
        <v>3421</v>
      </c>
      <c r="U43" s="98"/>
      <c r="V43" s="98"/>
      <c r="W43" s="97">
        <v>2066</v>
      </c>
      <c r="X43" s="98"/>
      <c r="Y43" s="97">
        <v>25</v>
      </c>
      <c r="Z43" s="98"/>
      <c r="AB43" s="98"/>
    </row>
    <row r="44" spans="1:28" hidden="1">
      <c r="A44" s="96" t="s">
        <v>2522</v>
      </c>
      <c r="B44" s="96" t="s">
        <v>11</v>
      </c>
      <c r="C44" s="96" t="s">
        <v>2552</v>
      </c>
      <c r="D44" s="96" t="s">
        <v>3322</v>
      </c>
      <c r="E44" s="96" t="s">
        <v>3323</v>
      </c>
      <c r="F44" s="96" t="s">
        <v>3337</v>
      </c>
      <c r="G44" s="96" t="s">
        <v>944</v>
      </c>
      <c r="H44" s="96" t="s">
        <v>1780</v>
      </c>
      <c r="I44" s="96" t="s">
        <v>192</v>
      </c>
      <c r="J44" s="96" t="s">
        <v>941</v>
      </c>
      <c r="K44" s="96" t="s">
        <v>3422</v>
      </c>
      <c r="L44" s="96" t="s">
        <v>3326</v>
      </c>
      <c r="M44" s="97">
        <v>35000</v>
      </c>
      <c r="N44" s="98">
        <v>0</v>
      </c>
      <c r="O44" s="97">
        <v>1064</v>
      </c>
      <c r="P44" s="97">
        <v>1004.5</v>
      </c>
      <c r="Q44" s="97">
        <v>2093.5</v>
      </c>
      <c r="R44" s="97">
        <v>32906.5</v>
      </c>
      <c r="S44" s="96" t="s">
        <v>3327</v>
      </c>
      <c r="T44" s="96" t="s">
        <v>3423</v>
      </c>
      <c r="U44" s="98"/>
      <c r="V44" s="98"/>
      <c r="W44" s="98"/>
      <c r="X44" s="98"/>
      <c r="Y44" s="97">
        <v>25</v>
      </c>
      <c r="Z44" s="98"/>
      <c r="AB44" s="98"/>
    </row>
    <row r="45" spans="1:28" hidden="1">
      <c r="A45" s="96" t="s">
        <v>2522</v>
      </c>
      <c r="B45" s="96" t="s">
        <v>11</v>
      </c>
      <c r="C45" s="96" t="s">
        <v>2552</v>
      </c>
      <c r="D45" s="96" t="s">
        <v>3322</v>
      </c>
      <c r="E45" s="96" t="s">
        <v>3323</v>
      </c>
      <c r="F45" s="96" t="s">
        <v>3337</v>
      </c>
      <c r="G45" s="96" t="s">
        <v>1383</v>
      </c>
      <c r="H45" s="96" t="s">
        <v>1781</v>
      </c>
      <c r="I45" s="96" t="s">
        <v>1384</v>
      </c>
      <c r="J45" s="96" t="s">
        <v>942</v>
      </c>
      <c r="K45" s="96" t="s">
        <v>3424</v>
      </c>
      <c r="L45" s="96" t="s">
        <v>3326</v>
      </c>
      <c r="M45" s="97">
        <v>24000</v>
      </c>
      <c r="N45" s="98">
        <v>0</v>
      </c>
      <c r="O45" s="97">
        <v>729.6</v>
      </c>
      <c r="P45" s="97">
        <v>688.8</v>
      </c>
      <c r="Q45" s="97">
        <v>14030.16</v>
      </c>
      <c r="R45" s="97">
        <v>9969.84</v>
      </c>
      <c r="S45" s="96" t="s">
        <v>3327</v>
      </c>
      <c r="T45" s="96" t="s">
        <v>3425</v>
      </c>
      <c r="U45" s="98"/>
      <c r="V45" s="98"/>
      <c r="W45" s="97">
        <v>12586.76</v>
      </c>
      <c r="X45" s="98"/>
      <c r="Y45" s="97">
        <v>25</v>
      </c>
      <c r="Z45" s="98"/>
      <c r="AB45" s="98"/>
    </row>
    <row r="46" spans="1:28" hidden="1">
      <c r="A46" s="96" t="s">
        <v>2522</v>
      </c>
      <c r="B46" s="96" t="s">
        <v>11</v>
      </c>
      <c r="C46" s="96" t="s">
        <v>2552</v>
      </c>
      <c r="D46" s="96" t="s">
        <v>3322</v>
      </c>
      <c r="E46" s="96" t="s">
        <v>3323</v>
      </c>
      <c r="F46" s="96" t="s">
        <v>3350</v>
      </c>
      <c r="G46" s="96" t="s">
        <v>212</v>
      </c>
      <c r="H46" s="96" t="s">
        <v>1782</v>
      </c>
      <c r="I46" s="96" t="s">
        <v>15</v>
      </c>
      <c r="J46" s="96" t="s">
        <v>1727</v>
      </c>
      <c r="K46" s="96" t="s">
        <v>3426</v>
      </c>
      <c r="L46" s="96" t="s">
        <v>3326</v>
      </c>
      <c r="M46" s="97">
        <v>31500</v>
      </c>
      <c r="N46" s="98">
        <v>0</v>
      </c>
      <c r="O46" s="97">
        <v>957.6</v>
      </c>
      <c r="P46" s="97">
        <v>904.05</v>
      </c>
      <c r="Q46" s="97">
        <v>5342.65</v>
      </c>
      <c r="R46" s="97">
        <v>26157.35</v>
      </c>
      <c r="S46" s="96" t="s">
        <v>3327</v>
      </c>
      <c r="T46" s="96" t="s">
        <v>3427</v>
      </c>
      <c r="U46" s="98"/>
      <c r="V46" s="97">
        <v>300</v>
      </c>
      <c r="W46" s="97">
        <v>3106</v>
      </c>
      <c r="X46" s="97">
        <v>50</v>
      </c>
      <c r="Y46" s="97">
        <v>25</v>
      </c>
      <c r="Z46" s="98"/>
      <c r="AB46" s="98"/>
    </row>
    <row r="47" spans="1:28" hidden="1">
      <c r="A47" s="96" t="s">
        <v>2522</v>
      </c>
      <c r="B47" s="96" t="s">
        <v>11</v>
      </c>
      <c r="C47" s="96" t="s">
        <v>2552</v>
      </c>
      <c r="D47" s="96" t="s">
        <v>3322</v>
      </c>
      <c r="E47" s="96" t="s">
        <v>3323</v>
      </c>
      <c r="F47" s="96" t="s">
        <v>3337</v>
      </c>
      <c r="G47" s="96" t="s">
        <v>1385</v>
      </c>
      <c r="H47" s="96" t="s">
        <v>1783</v>
      </c>
      <c r="I47" s="96" t="s">
        <v>8</v>
      </c>
      <c r="J47" s="96" t="s">
        <v>261</v>
      </c>
      <c r="K47" s="96" t="s">
        <v>3428</v>
      </c>
      <c r="L47" s="96" t="s">
        <v>3326</v>
      </c>
      <c r="M47" s="97">
        <v>16000</v>
      </c>
      <c r="N47" s="98">
        <v>0</v>
      </c>
      <c r="O47" s="97">
        <v>486.4</v>
      </c>
      <c r="P47" s="97">
        <v>459.2</v>
      </c>
      <c r="Q47" s="97">
        <v>4016.6</v>
      </c>
      <c r="R47" s="97">
        <v>11983.4</v>
      </c>
      <c r="S47" s="96" t="s">
        <v>3327</v>
      </c>
      <c r="T47" s="96" t="s">
        <v>3429</v>
      </c>
      <c r="U47" s="98"/>
      <c r="V47" s="98"/>
      <c r="W47" s="97">
        <v>3046</v>
      </c>
      <c r="X47" s="98"/>
      <c r="Y47" s="97">
        <v>25</v>
      </c>
      <c r="Z47" s="98"/>
      <c r="AB47" s="98"/>
    </row>
    <row r="48" spans="1:28" hidden="1">
      <c r="A48" s="96" t="s">
        <v>2522</v>
      </c>
      <c r="B48" s="96" t="s">
        <v>11</v>
      </c>
      <c r="C48" s="96" t="s">
        <v>2552</v>
      </c>
      <c r="D48" s="96" t="s">
        <v>3322</v>
      </c>
      <c r="E48" s="96" t="s">
        <v>3323</v>
      </c>
      <c r="F48" s="96" t="s">
        <v>3350</v>
      </c>
      <c r="G48" s="96" t="s">
        <v>473</v>
      </c>
      <c r="H48" s="96" t="s">
        <v>1103</v>
      </c>
      <c r="I48" s="96" t="s">
        <v>108</v>
      </c>
      <c r="J48" s="96" t="s">
        <v>474</v>
      </c>
      <c r="K48" s="96" t="s">
        <v>3430</v>
      </c>
      <c r="L48" s="96" t="s">
        <v>3326</v>
      </c>
      <c r="M48" s="97">
        <v>65000</v>
      </c>
      <c r="N48" s="97">
        <v>3796.6</v>
      </c>
      <c r="O48" s="97">
        <v>1976</v>
      </c>
      <c r="P48" s="97">
        <v>1865.5</v>
      </c>
      <c r="Q48" s="97">
        <v>34041.410000000003</v>
      </c>
      <c r="R48" s="97">
        <v>30958.59</v>
      </c>
      <c r="S48" s="96" t="s">
        <v>3327</v>
      </c>
      <c r="T48" s="96" t="s">
        <v>3431</v>
      </c>
      <c r="U48" s="98"/>
      <c r="V48" s="97">
        <v>300</v>
      </c>
      <c r="W48" s="97">
        <v>22923.41</v>
      </c>
      <c r="X48" s="98"/>
      <c r="Y48" s="97">
        <v>25</v>
      </c>
      <c r="Z48" s="98"/>
      <c r="AB48" s="97">
        <v>3154.9</v>
      </c>
    </row>
    <row r="49" spans="1:28" hidden="1">
      <c r="A49" s="96" t="s">
        <v>2522</v>
      </c>
      <c r="B49" s="96" t="s">
        <v>11</v>
      </c>
      <c r="C49" s="96" t="s">
        <v>2552</v>
      </c>
      <c r="D49" s="96" t="s">
        <v>3322</v>
      </c>
      <c r="E49" s="96" t="s">
        <v>3323</v>
      </c>
      <c r="F49" s="96" t="s">
        <v>3432</v>
      </c>
      <c r="G49" s="96" t="s">
        <v>778</v>
      </c>
      <c r="H49" s="96" t="s">
        <v>1784</v>
      </c>
      <c r="I49" s="96" t="s">
        <v>100</v>
      </c>
      <c r="J49" s="96" t="s">
        <v>777</v>
      </c>
      <c r="K49" s="96" t="s">
        <v>3433</v>
      </c>
      <c r="L49" s="96" t="s">
        <v>3326</v>
      </c>
      <c r="M49" s="97">
        <v>10000</v>
      </c>
      <c r="N49" s="98">
        <v>0</v>
      </c>
      <c r="O49" s="97">
        <v>304</v>
      </c>
      <c r="P49" s="97">
        <v>287</v>
      </c>
      <c r="Q49" s="97">
        <v>616</v>
      </c>
      <c r="R49" s="97">
        <v>9384</v>
      </c>
      <c r="S49" s="96" t="s">
        <v>3327</v>
      </c>
      <c r="T49" s="96" t="s">
        <v>3434</v>
      </c>
      <c r="U49" s="98"/>
      <c r="V49" s="98"/>
      <c r="W49" s="98"/>
      <c r="X49" s="98"/>
      <c r="Y49" s="97">
        <v>25</v>
      </c>
      <c r="Z49" s="98"/>
      <c r="AB49" s="98"/>
    </row>
    <row r="50" spans="1:28" hidden="1">
      <c r="A50" s="96" t="s">
        <v>2522</v>
      </c>
      <c r="B50" s="96" t="s">
        <v>11</v>
      </c>
      <c r="C50" s="96" t="s">
        <v>2552</v>
      </c>
      <c r="D50" s="96" t="s">
        <v>3322</v>
      </c>
      <c r="E50" s="96" t="s">
        <v>3323</v>
      </c>
      <c r="F50" s="96" t="s">
        <v>3332</v>
      </c>
      <c r="G50" s="96" t="s">
        <v>2732</v>
      </c>
      <c r="H50" s="96" t="s">
        <v>1785</v>
      </c>
      <c r="I50" s="96" t="s">
        <v>647</v>
      </c>
      <c r="J50" s="96" t="s">
        <v>942</v>
      </c>
      <c r="K50" s="96" t="s">
        <v>3435</v>
      </c>
      <c r="L50" s="96" t="s">
        <v>3326</v>
      </c>
      <c r="M50" s="97">
        <v>100000</v>
      </c>
      <c r="N50" s="97">
        <v>12105.37</v>
      </c>
      <c r="O50" s="97">
        <v>3040</v>
      </c>
      <c r="P50" s="97">
        <v>2870</v>
      </c>
      <c r="Q50" s="97">
        <v>18040.37</v>
      </c>
      <c r="R50" s="97">
        <v>81959.63</v>
      </c>
      <c r="S50" s="96" t="s">
        <v>3327</v>
      </c>
      <c r="T50" s="96" t="s">
        <v>3436</v>
      </c>
      <c r="U50" s="98"/>
      <c r="V50" s="98"/>
      <c r="W50" s="98"/>
      <c r="X50" s="98"/>
      <c r="Y50" s="97">
        <v>25</v>
      </c>
      <c r="Z50" s="98"/>
      <c r="AB50" s="98"/>
    </row>
    <row r="51" spans="1:28" hidden="1">
      <c r="A51" s="96" t="s">
        <v>2522</v>
      </c>
      <c r="B51" s="96" t="s">
        <v>11</v>
      </c>
      <c r="C51" s="96" t="s">
        <v>2552</v>
      </c>
      <c r="D51" s="96" t="s">
        <v>3322</v>
      </c>
      <c r="E51" s="96" t="s">
        <v>3323</v>
      </c>
      <c r="F51" s="96" t="s">
        <v>3344</v>
      </c>
      <c r="G51" s="96" t="s">
        <v>779</v>
      </c>
      <c r="H51" s="96" t="s">
        <v>1786</v>
      </c>
      <c r="I51" s="96" t="s">
        <v>111</v>
      </c>
      <c r="J51" s="96" t="s">
        <v>777</v>
      </c>
      <c r="K51" s="96" t="s">
        <v>3437</v>
      </c>
      <c r="L51" s="96" t="s">
        <v>3326</v>
      </c>
      <c r="M51" s="97">
        <v>11000</v>
      </c>
      <c r="N51" s="98">
        <v>0</v>
      </c>
      <c r="O51" s="97">
        <v>334.4</v>
      </c>
      <c r="P51" s="97">
        <v>315.7</v>
      </c>
      <c r="Q51" s="97">
        <v>675.1</v>
      </c>
      <c r="R51" s="97">
        <v>10324.9</v>
      </c>
      <c r="S51" s="96" t="s">
        <v>3327</v>
      </c>
      <c r="T51" s="96" t="s">
        <v>3438</v>
      </c>
      <c r="U51" s="98"/>
      <c r="V51" s="98"/>
      <c r="W51" s="98"/>
      <c r="X51" s="98"/>
      <c r="Y51" s="97">
        <v>25</v>
      </c>
      <c r="Z51" s="98"/>
      <c r="AB51" s="98"/>
    </row>
    <row r="52" spans="1:28" hidden="1">
      <c r="A52" s="96" t="s">
        <v>2522</v>
      </c>
      <c r="B52" s="96" t="s">
        <v>11</v>
      </c>
      <c r="C52" s="96" t="s">
        <v>2552</v>
      </c>
      <c r="D52" s="96" t="s">
        <v>3322</v>
      </c>
      <c r="E52" s="96" t="s">
        <v>3323</v>
      </c>
      <c r="F52" s="96" t="s">
        <v>3344</v>
      </c>
      <c r="G52" s="96" t="s">
        <v>593</v>
      </c>
      <c r="H52" s="96" t="s">
        <v>1787</v>
      </c>
      <c r="I52" s="96" t="s">
        <v>2676</v>
      </c>
      <c r="J52" s="96" t="s">
        <v>576</v>
      </c>
      <c r="K52" s="96" t="s">
        <v>3439</v>
      </c>
      <c r="L52" s="96" t="s">
        <v>3326</v>
      </c>
      <c r="M52" s="97">
        <v>35000</v>
      </c>
      <c r="N52" s="98">
        <v>0</v>
      </c>
      <c r="O52" s="97">
        <v>1064</v>
      </c>
      <c r="P52" s="97">
        <v>1004.5</v>
      </c>
      <c r="Q52" s="97">
        <v>18015.759999999998</v>
      </c>
      <c r="R52" s="97">
        <v>16984.240000000002</v>
      </c>
      <c r="S52" s="96" t="s">
        <v>3327</v>
      </c>
      <c r="T52" s="96" t="s">
        <v>3440</v>
      </c>
      <c r="U52" s="98"/>
      <c r="V52" s="98"/>
      <c r="W52" s="97">
        <v>15922.26</v>
      </c>
      <c r="X52" s="98"/>
      <c r="Y52" s="97">
        <v>25</v>
      </c>
      <c r="Z52" s="98"/>
      <c r="AB52" s="98"/>
    </row>
    <row r="53" spans="1:28" hidden="1">
      <c r="A53" s="96" t="s">
        <v>2522</v>
      </c>
      <c r="B53" s="96" t="s">
        <v>11</v>
      </c>
      <c r="C53" s="96" t="s">
        <v>2552</v>
      </c>
      <c r="D53" s="96" t="s">
        <v>3322</v>
      </c>
      <c r="E53" s="96" t="s">
        <v>3323</v>
      </c>
      <c r="F53" s="96" t="s">
        <v>3337</v>
      </c>
      <c r="G53" s="96" t="s">
        <v>1386</v>
      </c>
      <c r="H53" s="96" t="s">
        <v>1788</v>
      </c>
      <c r="I53" s="96" t="s">
        <v>27</v>
      </c>
      <c r="J53" s="96" t="s">
        <v>261</v>
      </c>
      <c r="K53" s="96" t="s">
        <v>3441</v>
      </c>
      <c r="L53" s="96" t="s">
        <v>3326</v>
      </c>
      <c r="M53" s="97">
        <v>16500</v>
      </c>
      <c r="N53" s="98">
        <v>0</v>
      </c>
      <c r="O53" s="97">
        <v>501.6</v>
      </c>
      <c r="P53" s="97">
        <v>473.55</v>
      </c>
      <c r="Q53" s="97">
        <v>1000.15</v>
      </c>
      <c r="R53" s="97">
        <v>15499.85</v>
      </c>
      <c r="S53" s="96" t="s">
        <v>3327</v>
      </c>
      <c r="T53" s="96" t="s">
        <v>3442</v>
      </c>
      <c r="U53" s="98"/>
      <c r="V53" s="98"/>
      <c r="W53" s="98"/>
      <c r="X53" s="98"/>
      <c r="Y53" s="97">
        <v>25</v>
      </c>
      <c r="Z53" s="98"/>
      <c r="AB53" s="98"/>
    </row>
    <row r="54" spans="1:28" hidden="1">
      <c r="A54" s="96" t="s">
        <v>2522</v>
      </c>
      <c r="B54" s="96" t="s">
        <v>11</v>
      </c>
      <c r="C54" s="96" t="s">
        <v>2552</v>
      </c>
      <c r="D54" s="96" t="s">
        <v>3322</v>
      </c>
      <c r="E54" s="96" t="s">
        <v>3323</v>
      </c>
      <c r="F54" s="96" t="s">
        <v>3350</v>
      </c>
      <c r="G54" s="96" t="s">
        <v>594</v>
      </c>
      <c r="H54" s="96" t="s">
        <v>1789</v>
      </c>
      <c r="I54" s="96" t="s">
        <v>132</v>
      </c>
      <c r="J54" s="96" t="s">
        <v>591</v>
      </c>
      <c r="K54" s="96" t="s">
        <v>3443</v>
      </c>
      <c r="L54" s="96" t="s">
        <v>3326</v>
      </c>
      <c r="M54" s="97">
        <v>30000</v>
      </c>
      <c r="N54" s="98">
        <v>0</v>
      </c>
      <c r="O54" s="97">
        <v>912</v>
      </c>
      <c r="P54" s="97">
        <v>861</v>
      </c>
      <c r="Q54" s="97">
        <v>15353.71</v>
      </c>
      <c r="R54" s="97">
        <v>14646.29</v>
      </c>
      <c r="S54" s="96" t="s">
        <v>3327</v>
      </c>
      <c r="T54" s="96" t="s">
        <v>3444</v>
      </c>
      <c r="U54" s="98"/>
      <c r="V54" s="98"/>
      <c r="W54" s="97">
        <v>13505.71</v>
      </c>
      <c r="X54" s="97">
        <v>50</v>
      </c>
      <c r="Y54" s="97">
        <v>25</v>
      </c>
      <c r="Z54" s="98"/>
      <c r="AB54" s="98"/>
    </row>
    <row r="55" spans="1:28" hidden="1">
      <c r="A55" s="96" t="s">
        <v>2522</v>
      </c>
      <c r="B55" s="96" t="s">
        <v>11</v>
      </c>
      <c r="C55" s="96" t="s">
        <v>2552</v>
      </c>
      <c r="D55" s="96" t="s">
        <v>3322</v>
      </c>
      <c r="E55" s="96" t="s">
        <v>3323</v>
      </c>
      <c r="F55" s="96" t="s">
        <v>3359</v>
      </c>
      <c r="G55" s="96" t="s">
        <v>578</v>
      </c>
      <c r="H55" s="96" t="s">
        <v>1790</v>
      </c>
      <c r="I55" s="96" t="s">
        <v>8</v>
      </c>
      <c r="J55" s="96" t="s">
        <v>576</v>
      </c>
      <c r="K55" s="96" t="s">
        <v>3445</v>
      </c>
      <c r="L55" s="96" t="s">
        <v>3326</v>
      </c>
      <c r="M55" s="97">
        <v>11000</v>
      </c>
      <c r="N55" s="98">
        <v>0</v>
      </c>
      <c r="O55" s="97">
        <v>334.4</v>
      </c>
      <c r="P55" s="97">
        <v>315.7</v>
      </c>
      <c r="Q55" s="97">
        <v>1101.0999999999999</v>
      </c>
      <c r="R55" s="97">
        <v>9898.9</v>
      </c>
      <c r="S55" s="96" t="s">
        <v>3327</v>
      </c>
      <c r="T55" s="96" t="s">
        <v>3446</v>
      </c>
      <c r="U55" s="98"/>
      <c r="V55" s="98"/>
      <c r="W55" s="97">
        <v>376</v>
      </c>
      <c r="X55" s="97">
        <v>50</v>
      </c>
      <c r="Y55" s="97">
        <v>25</v>
      </c>
      <c r="Z55" s="98"/>
      <c r="AB55" s="98"/>
    </row>
    <row r="56" spans="1:28" hidden="1">
      <c r="A56" s="96" t="s">
        <v>2522</v>
      </c>
      <c r="B56" s="96" t="s">
        <v>11</v>
      </c>
      <c r="C56" s="96" t="s">
        <v>2552</v>
      </c>
      <c r="D56" s="96" t="s">
        <v>3322</v>
      </c>
      <c r="E56" s="96" t="s">
        <v>3323</v>
      </c>
      <c r="F56" s="96" t="s">
        <v>3344</v>
      </c>
      <c r="G56" s="96" t="s">
        <v>306</v>
      </c>
      <c r="H56" s="96" t="s">
        <v>1104</v>
      </c>
      <c r="I56" s="96" t="s">
        <v>10</v>
      </c>
      <c r="J56" s="96" t="s">
        <v>304</v>
      </c>
      <c r="K56" s="96" t="s">
        <v>3447</v>
      </c>
      <c r="L56" s="96" t="s">
        <v>3326</v>
      </c>
      <c r="M56" s="97">
        <v>35000</v>
      </c>
      <c r="N56" s="98">
        <v>0</v>
      </c>
      <c r="O56" s="97">
        <v>1064</v>
      </c>
      <c r="P56" s="97">
        <v>1004.5</v>
      </c>
      <c r="Q56" s="97">
        <v>3489.5</v>
      </c>
      <c r="R56" s="97">
        <v>31510.5</v>
      </c>
      <c r="S56" s="96" t="s">
        <v>3327</v>
      </c>
      <c r="T56" s="96" t="s">
        <v>3448</v>
      </c>
      <c r="U56" s="98"/>
      <c r="V56" s="97">
        <v>300</v>
      </c>
      <c r="W56" s="97">
        <v>1096</v>
      </c>
      <c r="X56" s="98"/>
      <c r="Y56" s="97">
        <v>25</v>
      </c>
      <c r="Z56" s="98"/>
      <c r="AB56" s="98"/>
    </row>
    <row r="57" spans="1:28" hidden="1">
      <c r="A57" s="96" t="s">
        <v>2522</v>
      </c>
      <c r="B57" s="96" t="s">
        <v>11</v>
      </c>
      <c r="C57" s="96" t="s">
        <v>2552</v>
      </c>
      <c r="D57" s="96" t="s">
        <v>3322</v>
      </c>
      <c r="E57" s="96" t="s">
        <v>3323</v>
      </c>
      <c r="F57" s="96" t="s">
        <v>3337</v>
      </c>
      <c r="G57" s="96" t="s">
        <v>2733</v>
      </c>
      <c r="H57" s="96" t="s">
        <v>2734</v>
      </c>
      <c r="I57" s="96" t="s">
        <v>1431</v>
      </c>
      <c r="J57" s="96" t="s">
        <v>942</v>
      </c>
      <c r="K57" s="96" t="s">
        <v>3449</v>
      </c>
      <c r="L57" s="96" t="s">
        <v>3326</v>
      </c>
      <c r="M57" s="97">
        <v>135000</v>
      </c>
      <c r="N57" s="97">
        <v>20338.240000000002</v>
      </c>
      <c r="O57" s="97">
        <v>4104</v>
      </c>
      <c r="P57" s="97">
        <v>3874.5</v>
      </c>
      <c r="Q57" s="97">
        <v>28341.74</v>
      </c>
      <c r="R57" s="97">
        <v>106658.26</v>
      </c>
      <c r="S57" s="96" t="s">
        <v>3327</v>
      </c>
      <c r="T57" s="96" t="s">
        <v>3450</v>
      </c>
      <c r="U57" s="98"/>
      <c r="V57" s="98"/>
      <c r="W57" s="98"/>
      <c r="X57" s="98"/>
      <c r="Y57" s="97">
        <v>25</v>
      </c>
      <c r="Z57" s="98"/>
      <c r="AB57" s="98"/>
    </row>
    <row r="58" spans="1:28" hidden="1">
      <c r="A58" s="96" t="s">
        <v>2522</v>
      </c>
      <c r="B58" s="96" t="s">
        <v>11</v>
      </c>
      <c r="C58" s="96" t="s">
        <v>2552</v>
      </c>
      <c r="D58" s="96" t="s">
        <v>3322</v>
      </c>
      <c r="E58" s="96" t="s">
        <v>3323</v>
      </c>
      <c r="F58" s="96" t="s">
        <v>3332</v>
      </c>
      <c r="G58" s="96" t="s">
        <v>883</v>
      </c>
      <c r="H58" s="96" t="s">
        <v>1791</v>
      </c>
      <c r="I58" s="96" t="s">
        <v>289</v>
      </c>
      <c r="J58" s="96" t="s">
        <v>283</v>
      </c>
      <c r="K58" s="96" t="s">
        <v>3451</v>
      </c>
      <c r="L58" s="96" t="s">
        <v>3326</v>
      </c>
      <c r="M58" s="97">
        <v>45000</v>
      </c>
      <c r="N58" s="97">
        <v>1148.33</v>
      </c>
      <c r="O58" s="97">
        <v>1368</v>
      </c>
      <c r="P58" s="97">
        <v>1291.5</v>
      </c>
      <c r="Q58" s="97">
        <v>5228.83</v>
      </c>
      <c r="R58" s="97">
        <v>39771.17</v>
      </c>
      <c r="S58" s="96" t="s">
        <v>3327</v>
      </c>
      <c r="T58" s="96" t="s">
        <v>3452</v>
      </c>
      <c r="U58" s="98"/>
      <c r="V58" s="98"/>
      <c r="W58" s="97">
        <v>1396</v>
      </c>
      <c r="X58" s="98"/>
      <c r="Y58" s="97">
        <v>25</v>
      </c>
      <c r="Z58" s="98"/>
      <c r="AB58" s="98"/>
    </row>
    <row r="59" spans="1:28" hidden="1">
      <c r="A59" s="96" t="s">
        <v>2522</v>
      </c>
      <c r="B59" s="96" t="s">
        <v>11</v>
      </c>
      <c r="C59" s="96" t="s">
        <v>2552</v>
      </c>
      <c r="D59" s="96" t="s">
        <v>3322</v>
      </c>
      <c r="E59" s="96" t="s">
        <v>3323</v>
      </c>
      <c r="F59" s="96" t="s">
        <v>3337</v>
      </c>
      <c r="G59" s="96" t="s">
        <v>1051</v>
      </c>
      <c r="H59" s="96" t="s">
        <v>1792</v>
      </c>
      <c r="I59" s="96" t="s">
        <v>8</v>
      </c>
      <c r="J59" s="96" t="s">
        <v>576</v>
      </c>
      <c r="K59" s="96" t="s">
        <v>3453</v>
      </c>
      <c r="L59" s="96" t="s">
        <v>3326</v>
      </c>
      <c r="M59" s="97">
        <v>16000</v>
      </c>
      <c r="N59" s="98">
        <v>0</v>
      </c>
      <c r="O59" s="97">
        <v>486.4</v>
      </c>
      <c r="P59" s="97">
        <v>459.2</v>
      </c>
      <c r="Q59" s="97">
        <v>2016.6</v>
      </c>
      <c r="R59" s="97">
        <v>13983.4</v>
      </c>
      <c r="S59" s="96" t="s">
        <v>3327</v>
      </c>
      <c r="T59" s="96" t="s">
        <v>3454</v>
      </c>
      <c r="U59" s="98"/>
      <c r="V59" s="98"/>
      <c r="W59" s="97">
        <v>1046</v>
      </c>
      <c r="X59" s="98"/>
      <c r="Y59" s="97">
        <v>25</v>
      </c>
      <c r="Z59" s="98"/>
      <c r="AB59" s="98"/>
    </row>
    <row r="60" spans="1:28" hidden="1">
      <c r="A60" s="96" t="s">
        <v>2522</v>
      </c>
      <c r="B60" s="96" t="s">
        <v>11</v>
      </c>
      <c r="C60" s="96" t="s">
        <v>2552</v>
      </c>
      <c r="D60" s="96" t="s">
        <v>3322</v>
      </c>
      <c r="E60" s="96" t="s">
        <v>3323</v>
      </c>
      <c r="F60" s="96" t="s">
        <v>3337</v>
      </c>
      <c r="G60" s="96" t="s">
        <v>1600</v>
      </c>
      <c r="H60" s="96" t="s">
        <v>1793</v>
      </c>
      <c r="I60" s="96" t="s">
        <v>287</v>
      </c>
      <c r="J60" s="96" t="s">
        <v>283</v>
      </c>
      <c r="K60" s="96" t="s">
        <v>3455</v>
      </c>
      <c r="L60" s="96" t="s">
        <v>3326</v>
      </c>
      <c r="M60" s="97">
        <v>30000</v>
      </c>
      <c r="N60" s="98">
        <v>0</v>
      </c>
      <c r="O60" s="97">
        <v>912</v>
      </c>
      <c r="P60" s="97">
        <v>861</v>
      </c>
      <c r="Q60" s="97">
        <v>1798</v>
      </c>
      <c r="R60" s="97">
        <v>28202</v>
      </c>
      <c r="S60" s="96" t="s">
        <v>3327</v>
      </c>
      <c r="T60" s="96" t="s">
        <v>3456</v>
      </c>
      <c r="U60" s="98"/>
      <c r="V60" s="98"/>
      <c r="W60" s="98"/>
      <c r="X60" s="98"/>
      <c r="Y60" s="97">
        <v>25</v>
      </c>
      <c r="Z60" s="98"/>
      <c r="AB60" s="98"/>
    </row>
    <row r="61" spans="1:28" hidden="1">
      <c r="A61" s="96" t="s">
        <v>2522</v>
      </c>
      <c r="B61" s="96" t="s">
        <v>11</v>
      </c>
      <c r="C61" s="96" t="s">
        <v>2552</v>
      </c>
      <c r="D61" s="96" t="s">
        <v>3322</v>
      </c>
      <c r="E61" s="96" t="s">
        <v>3323</v>
      </c>
      <c r="F61" s="96" t="s">
        <v>3359</v>
      </c>
      <c r="G61" s="96" t="s">
        <v>330</v>
      </c>
      <c r="H61" s="96" t="s">
        <v>2109</v>
      </c>
      <c r="I61" s="96" t="s">
        <v>292</v>
      </c>
      <c r="J61" s="96" t="s">
        <v>814</v>
      </c>
      <c r="K61" s="96" t="s">
        <v>3457</v>
      </c>
      <c r="L61" s="96" t="s">
        <v>3326</v>
      </c>
      <c r="M61" s="97">
        <v>115000</v>
      </c>
      <c r="N61" s="97">
        <v>15633.74</v>
      </c>
      <c r="O61" s="97">
        <v>3496</v>
      </c>
      <c r="P61" s="97">
        <v>3300.5</v>
      </c>
      <c r="Q61" s="97">
        <v>22455.24</v>
      </c>
      <c r="R61" s="97">
        <v>92544.76</v>
      </c>
      <c r="S61" s="96" t="s">
        <v>3327</v>
      </c>
      <c r="T61" s="96" t="s">
        <v>3458</v>
      </c>
      <c r="U61" s="98"/>
      <c r="V61" s="98"/>
      <c r="W61" s="98"/>
      <c r="X61" s="98"/>
      <c r="Y61" s="97">
        <v>25</v>
      </c>
      <c r="Z61" s="98"/>
      <c r="AB61" s="98"/>
    </row>
    <row r="62" spans="1:28" hidden="1">
      <c r="A62" s="96" t="s">
        <v>2522</v>
      </c>
      <c r="B62" s="96" t="s">
        <v>11</v>
      </c>
      <c r="C62" s="96" t="s">
        <v>2552</v>
      </c>
      <c r="D62" s="96" t="s">
        <v>3322</v>
      </c>
      <c r="E62" s="96" t="s">
        <v>3323</v>
      </c>
      <c r="F62" s="96" t="s">
        <v>3337</v>
      </c>
      <c r="G62" s="96" t="s">
        <v>3153</v>
      </c>
      <c r="H62" s="96" t="s">
        <v>3133</v>
      </c>
      <c r="I62" s="96" t="s">
        <v>466</v>
      </c>
      <c r="J62" s="96" t="s">
        <v>333</v>
      </c>
      <c r="K62" s="96" t="s">
        <v>3459</v>
      </c>
      <c r="L62" s="96" t="s">
        <v>3326</v>
      </c>
      <c r="M62" s="97">
        <v>45000</v>
      </c>
      <c r="N62" s="97">
        <v>1148.33</v>
      </c>
      <c r="O62" s="97">
        <v>1368</v>
      </c>
      <c r="P62" s="97">
        <v>1291.5</v>
      </c>
      <c r="Q62" s="97">
        <v>3832.83</v>
      </c>
      <c r="R62" s="97">
        <v>41167.17</v>
      </c>
      <c r="S62" s="96" t="s">
        <v>3327</v>
      </c>
      <c r="T62" s="96" t="s">
        <v>3460</v>
      </c>
      <c r="U62" s="98"/>
      <c r="V62" s="98"/>
      <c r="W62" s="98"/>
      <c r="X62" s="98"/>
      <c r="Y62" s="97">
        <v>25</v>
      </c>
      <c r="Z62" s="98"/>
      <c r="AB62" s="98"/>
    </row>
    <row r="63" spans="1:28" hidden="1">
      <c r="A63" s="96" t="s">
        <v>2522</v>
      </c>
      <c r="B63" s="96" t="s">
        <v>11</v>
      </c>
      <c r="C63" s="96" t="s">
        <v>2552</v>
      </c>
      <c r="D63" s="96" t="s">
        <v>3322</v>
      </c>
      <c r="E63" s="96" t="s">
        <v>3323</v>
      </c>
      <c r="F63" s="96" t="s">
        <v>3461</v>
      </c>
      <c r="G63" s="96" t="s">
        <v>649</v>
      </c>
      <c r="H63" s="96" t="s">
        <v>1105</v>
      </c>
      <c r="I63" s="96" t="s">
        <v>32</v>
      </c>
      <c r="J63" s="96" t="s">
        <v>814</v>
      </c>
      <c r="K63" s="96" t="s">
        <v>3462</v>
      </c>
      <c r="L63" s="96" t="s">
        <v>3326</v>
      </c>
      <c r="M63" s="97">
        <v>115000</v>
      </c>
      <c r="N63" s="97">
        <v>15239.38</v>
      </c>
      <c r="O63" s="97">
        <v>3496</v>
      </c>
      <c r="P63" s="97">
        <v>3300.5</v>
      </c>
      <c r="Q63" s="97">
        <v>23638.33</v>
      </c>
      <c r="R63" s="97">
        <v>91361.67</v>
      </c>
      <c r="S63" s="96" t="s">
        <v>3327</v>
      </c>
      <c r="T63" s="96" t="s">
        <v>3463</v>
      </c>
      <c r="U63" s="98"/>
      <c r="V63" s="98"/>
      <c r="W63" s="98"/>
      <c r="X63" s="98"/>
      <c r="Y63" s="97">
        <v>25</v>
      </c>
      <c r="Z63" s="98"/>
      <c r="AB63" s="97">
        <v>1577.45</v>
      </c>
    </row>
    <row r="64" spans="1:28" hidden="1">
      <c r="A64" s="96" t="s">
        <v>2522</v>
      </c>
      <c r="B64" s="96" t="s">
        <v>11</v>
      </c>
      <c r="C64" s="96" t="s">
        <v>2552</v>
      </c>
      <c r="D64" s="96" t="s">
        <v>3322</v>
      </c>
      <c r="E64" s="96" t="s">
        <v>3323</v>
      </c>
      <c r="F64" s="96" t="s">
        <v>3337</v>
      </c>
      <c r="G64" s="96" t="s">
        <v>1052</v>
      </c>
      <c r="H64" s="96" t="s">
        <v>1794</v>
      </c>
      <c r="I64" s="96" t="s">
        <v>127</v>
      </c>
      <c r="J64" s="96" t="s">
        <v>942</v>
      </c>
      <c r="K64" s="96" t="s">
        <v>3464</v>
      </c>
      <c r="L64" s="96" t="s">
        <v>3326</v>
      </c>
      <c r="M64" s="97">
        <v>15000</v>
      </c>
      <c r="N64" s="98">
        <v>0</v>
      </c>
      <c r="O64" s="97">
        <v>456</v>
      </c>
      <c r="P64" s="97">
        <v>430.5</v>
      </c>
      <c r="Q64" s="97">
        <v>911.5</v>
      </c>
      <c r="R64" s="97">
        <v>14088.5</v>
      </c>
      <c r="S64" s="96" t="s">
        <v>3327</v>
      </c>
      <c r="T64" s="96" t="s">
        <v>3465</v>
      </c>
      <c r="U64" s="98"/>
      <c r="V64" s="98"/>
      <c r="W64" s="98"/>
      <c r="X64" s="98"/>
      <c r="Y64" s="97">
        <v>25</v>
      </c>
      <c r="Z64" s="98"/>
      <c r="AB64" s="98"/>
    </row>
    <row r="65" spans="1:28" hidden="1">
      <c r="A65" s="96" t="s">
        <v>2522</v>
      </c>
      <c r="B65" s="96" t="s">
        <v>11</v>
      </c>
      <c r="C65" s="96" t="s">
        <v>2552</v>
      </c>
      <c r="D65" s="96" t="s">
        <v>3322</v>
      </c>
      <c r="E65" s="96" t="s">
        <v>3323</v>
      </c>
      <c r="F65" s="96" t="s">
        <v>3359</v>
      </c>
      <c r="G65" s="96" t="s">
        <v>1071</v>
      </c>
      <c r="H65" s="96" t="s">
        <v>1795</v>
      </c>
      <c r="I65" s="96" t="s">
        <v>8</v>
      </c>
      <c r="J65" s="96" t="s">
        <v>576</v>
      </c>
      <c r="K65" s="96" t="s">
        <v>3466</v>
      </c>
      <c r="L65" s="96" t="s">
        <v>3326</v>
      </c>
      <c r="M65" s="97">
        <v>20000</v>
      </c>
      <c r="N65" s="98">
        <v>0</v>
      </c>
      <c r="O65" s="97">
        <v>608</v>
      </c>
      <c r="P65" s="97">
        <v>574</v>
      </c>
      <c r="Q65" s="97">
        <v>14045.87</v>
      </c>
      <c r="R65" s="97">
        <v>5954.13</v>
      </c>
      <c r="S65" s="96" t="s">
        <v>3327</v>
      </c>
      <c r="T65" s="96" t="s">
        <v>3467</v>
      </c>
      <c r="U65" s="98"/>
      <c r="V65" s="98"/>
      <c r="W65" s="97">
        <v>12838.87</v>
      </c>
      <c r="X65" s="98"/>
      <c r="Y65" s="97">
        <v>25</v>
      </c>
      <c r="Z65" s="98"/>
      <c r="AB65" s="98"/>
    </row>
    <row r="66" spans="1:28" hidden="1">
      <c r="A66" s="96" t="s">
        <v>2522</v>
      </c>
      <c r="B66" s="96" t="s">
        <v>11</v>
      </c>
      <c r="C66" s="96" t="s">
        <v>2552</v>
      </c>
      <c r="D66" s="96" t="s">
        <v>3322</v>
      </c>
      <c r="E66" s="96" t="s">
        <v>3323</v>
      </c>
      <c r="F66" s="96" t="s">
        <v>3337</v>
      </c>
      <c r="G66" s="96" t="s">
        <v>1020</v>
      </c>
      <c r="H66" s="96" t="s">
        <v>1796</v>
      </c>
      <c r="I66" s="96" t="s">
        <v>287</v>
      </c>
      <c r="J66" s="96" t="s">
        <v>283</v>
      </c>
      <c r="K66" s="96" t="s">
        <v>3468</v>
      </c>
      <c r="L66" s="96" t="s">
        <v>3326</v>
      </c>
      <c r="M66" s="97">
        <v>30000</v>
      </c>
      <c r="N66" s="98">
        <v>0</v>
      </c>
      <c r="O66" s="97">
        <v>912</v>
      </c>
      <c r="P66" s="97">
        <v>861</v>
      </c>
      <c r="Q66" s="97">
        <v>1798</v>
      </c>
      <c r="R66" s="97">
        <v>28202</v>
      </c>
      <c r="S66" s="96" t="s">
        <v>3327</v>
      </c>
      <c r="T66" s="96" t="s">
        <v>3469</v>
      </c>
      <c r="U66" s="98"/>
      <c r="V66" s="98"/>
      <c r="W66" s="98"/>
      <c r="X66" s="98"/>
      <c r="Y66" s="97">
        <v>25</v>
      </c>
      <c r="Z66" s="98"/>
      <c r="AB66" s="98"/>
    </row>
    <row r="67" spans="1:28" hidden="1">
      <c r="A67" s="96" t="s">
        <v>2522</v>
      </c>
      <c r="B67" s="96" t="s">
        <v>11</v>
      </c>
      <c r="C67" s="96" t="s">
        <v>2552</v>
      </c>
      <c r="D67" s="96" t="s">
        <v>3322</v>
      </c>
      <c r="E67" s="96" t="s">
        <v>3323</v>
      </c>
      <c r="F67" s="96" t="s">
        <v>3329</v>
      </c>
      <c r="G67" s="96" t="s">
        <v>1059</v>
      </c>
      <c r="H67" s="96" t="s">
        <v>1797</v>
      </c>
      <c r="I67" s="96" t="s">
        <v>104</v>
      </c>
      <c r="J67" s="96" t="s">
        <v>942</v>
      </c>
      <c r="K67" s="96" t="s">
        <v>3470</v>
      </c>
      <c r="L67" s="96" t="s">
        <v>3326</v>
      </c>
      <c r="M67" s="97">
        <v>25000</v>
      </c>
      <c r="N67" s="98">
        <v>0</v>
      </c>
      <c r="O67" s="97">
        <v>760</v>
      </c>
      <c r="P67" s="97">
        <v>717.5</v>
      </c>
      <c r="Q67" s="97">
        <v>1502.5</v>
      </c>
      <c r="R67" s="97">
        <v>23497.5</v>
      </c>
      <c r="S67" s="96" t="s">
        <v>3327</v>
      </c>
      <c r="T67" s="96" t="s">
        <v>3471</v>
      </c>
      <c r="U67" s="98"/>
      <c r="V67" s="98"/>
      <c r="W67" s="98"/>
      <c r="X67" s="98"/>
      <c r="Y67" s="97">
        <v>25</v>
      </c>
      <c r="Z67" s="98"/>
      <c r="AB67" s="98"/>
    </row>
    <row r="68" spans="1:28" hidden="1">
      <c r="A68" s="96" t="s">
        <v>2522</v>
      </c>
      <c r="B68" s="96" t="s">
        <v>11</v>
      </c>
      <c r="C68" s="96" t="s">
        <v>2552</v>
      </c>
      <c r="D68" s="96" t="s">
        <v>3322</v>
      </c>
      <c r="E68" s="96" t="s">
        <v>3323</v>
      </c>
      <c r="F68" s="96" t="s">
        <v>3359</v>
      </c>
      <c r="G68" s="96" t="s">
        <v>284</v>
      </c>
      <c r="H68" s="96" t="s">
        <v>1798</v>
      </c>
      <c r="I68" s="96" t="s">
        <v>285</v>
      </c>
      <c r="J68" s="96" t="s">
        <v>283</v>
      </c>
      <c r="K68" s="96" t="s">
        <v>3472</v>
      </c>
      <c r="L68" s="96" t="s">
        <v>3326</v>
      </c>
      <c r="M68" s="97">
        <v>40000</v>
      </c>
      <c r="N68" s="97">
        <v>442.65</v>
      </c>
      <c r="O68" s="97">
        <v>1216</v>
      </c>
      <c r="P68" s="97">
        <v>1148</v>
      </c>
      <c r="Q68" s="97">
        <v>2831.65</v>
      </c>
      <c r="R68" s="97">
        <v>37168.35</v>
      </c>
      <c r="S68" s="96" t="s">
        <v>3327</v>
      </c>
      <c r="T68" s="96" t="s">
        <v>3473</v>
      </c>
      <c r="U68" s="98"/>
      <c r="V68" s="98"/>
      <c r="W68" s="98"/>
      <c r="X68" s="98"/>
      <c r="Y68" s="97">
        <v>25</v>
      </c>
      <c r="Z68" s="98"/>
      <c r="AB68" s="98"/>
    </row>
    <row r="69" spans="1:28" hidden="1">
      <c r="A69" s="96" t="s">
        <v>2522</v>
      </c>
      <c r="B69" s="96" t="s">
        <v>11</v>
      </c>
      <c r="C69" s="96" t="s">
        <v>2552</v>
      </c>
      <c r="D69" s="96" t="s">
        <v>3322</v>
      </c>
      <c r="E69" s="96" t="s">
        <v>3323</v>
      </c>
      <c r="F69" s="96" t="s">
        <v>3344</v>
      </c>
      <c r="G69" s="96" t="s">
        <v>780</v>
      </c>
      <c r="H69" s="96" t="s">
        <v>1799</v>
      </c>
      <c r="I69" s="96" t="s">
        <v>75</v>
      </c>
      <c r="J69" s="96" t="s">
        <v>777</v>
      </c>
      <c r="K69" s="96" t="s">
        <v>3474</v>
      </c>
      <c r="L69" s="96" t="s">
        <v>3326</v>
      </c>
      <c r="M69" s="97">
        <v>12320</v>
      </c>
      <c r="N69" s="98">
        <v>0</v>
      </c>
      <c r="O69" s="97">
        <v>374.53</v>
      </c>
      <c r="P69" s="97">
        <v>353.58</v>
      </c>
      <c r="Q69" s="97">
        <v>9509.41</v>
      </c>
      <c r="R69" s="97">
        <v>2810.59</v>
      </c>
      <c r="S69" s="96" t="s">
        <v>3327</v>
      </c>
      <c r="T69" s="96" t="s">
        <v>3475</v>
      </c>
      <c r="U69" s="98"/>
      <c r="V69" s="97">
        <v>300</v>
      </c>
      <c r="W69" s="97">
        <v>8456.2999999999993</v>
      </c>
      <c r="X69" s="98"/>
      <c r="Y69" s="97">
        <v>25</v>
      </c>
      <c r="Z69" s="98"/>
      <c r="AB69" s="98"/>
    </row>
    <row r="70" spans="1:28" hidden="1">
      <c r="A70" s="96" t="s">
        <v>2522</v>
      </c>
      <c r="B70" s="96" t="s">
        <v>11</v>
      </c>
      <c r="C70" s="96" t="s">
        <v>2552</v>
      </c>
      <c r="D70" s="96" t="s">
        <v>3322</v>
      </c>
      <c r="E70" s="96" t="s">
        <v>3323</v>
      </c>
      <c r="F70" s="96" t="s">
        <v>3332</v>
      </c>
      <c r="G70" s="96" t="s">
        <v>286</v>
      </c>
      <c r="H70" s="96" t="s">
        <v>1106</v>
      </c>
      <c r="I70" s="96" t="s">
        <v>287</v>
      </c>
      <c r="J70" s="96" t="s">
        <v>283</v>
      </c>
      <c r="K70" s="96" t="s">
        <v>3476</v>
      </c>
      <c r="L70" s="96" t="s">
        <v>3326</v>
      </c>
      <c r="M70" s="97">
        <v>65000</v>
      </c>
      <c r="N70" s="97">
        <v>4427.58</v>
      </c>
      <c r="O70" s="97">
        <v>1976</v>
      </c>
      <c r="P70" s="97">
        <v>1865.5</v>
      </c>
      <c r="Q70" s="97">
        <v>12690.08</v>
      </c>
      <c r="R70" s="97">
        <v>52309.919999999998</v>
      </c>
      <c r="S70" s="96" t="s">
        <v>3327</v>
      </c>
      <c r="T70" s="96" t="s">
        <v>3477</v>
      </c>
      <c r="U70" s="98"/>
      <c r="V70" s="97">
        <v>300</v>
      </c>
      <c r="W70" s="97">
        <v>4046</v>
      </c>
      <c r="X70" s="97">
        <v>50</v>
      </c>
      <c r="Y70" s="97">
        <v>25</v>
      </c>
      <c r="Z70" s="98"/>
      <c r="AB70" s="98"/>
    </row>
    <row r="71" spans="1:28" hidden="1">
      <c r="A71" s="96" t="s">
        <v>2522</v>
      </c>
      <c r="B71" s="96" t="s">
        <v>11</v>
      </c>
      <c r="C71" s="96" t="s">
        <v>2552</v>
      </c>
      <c r="D71" s="96" t="s">
        <v>3322</v>
      </c>
      <c r="E71" s="96" t="s">
        <v>3323</v>
      </c>
      <c r="F71" s="96" t="s">
        <v>3337</v>
      </c>
      <c r="G71" s="96" t="s">
        <v>1684</v>
      </c>
      <c r="H71" s="96" t="s">
        <v>1800</v>
      </c>
      <c r="I71" s="96" t="s">
        <v>360</v>
      </c>
      <c r="J71" s="96" t="s">
        <v>181</v>
      </c>
      <c r="K71" s="96" t="s">
        <v>3478</v>
      </c>
      <c r="L71" s="96" t="s">
        <v>3326</v>
      </c>
      <c r="M71" s="97">
        <v>25000</v>
      </c>
      <c r="N71" s="98">
        <v>0</v>
      </c>
      <c r="O71" s="97">
        <v>760</v>
      </c>
      <c r="P71" s="97">
        <v>717.5</v>
      </c>
      <c r="Q71" s="97">
        <v>1502.5</v>
      </c>
      <c r="R71" s="97">
        <v>23497.5</v>
      </c>
      <c r="S71" s="96" t="s">
        <v>3327</v>
      </c>
      <c r="T71" s="96" t="s">
        <v>3479</v>
      </c>
      <c r="U71" s="98"/>
      <c r="V71" s="98"/>
      <c r="W71" s="98"/>
      <c r="X71" s="98"/>
      <c r="Y71" s="97">
        <v>25</v>
      </c>
      <c r="Z71" s="98"/>
      <c r="AB71" s="98"/>
    </row>
    <row r="72" spans="1:28" hidden="1">
      <c r="A72" s="96" t="s">
        <v>2522</v>
      </c>
      <c r="B72" s="96" t="s">
        <v>11</v>
      </c>
      <c r="C72" s="96" t="s">
        <v>2552</v>
      </c>
      <c r="D72" s="96" t="s">
        <v>3322</v>
      </c>
      <c r="E72" s="96" t="s">
        <v>3323</v>
      </c>
      <c r="F72" s="96" t="s">
        <v>3329</v>
      </c>
      <c r="G72" s="96" t="s">
        <v>1019</v>
      </c>
      <c r="H72" s="96" t="s">
        <v>1801</v>
      </c>
      <c r="I72" s="96" t="s">
        <v>360</v>
      </c>
      <c r="J72" s="96" t="s">
        <v>858</v>
      </c>
      <c r="K72" s="96" t="s">
        <v>3480</v>
      </c>
      <c r="L72" s="96" t="s">
        <v>3326</v>
      </c>
      <c r="M72" s="97">
        <v>30000</v>
      </c>
      <c r="N72" s="98">
        <v>0</v>
      </c>
      <c r="O72" s="97">
        <v>912</v>
      </c>
      <c r="P72" s="97">
        <v>861</v>
      </c>
      <c r="Q72" s="97">
        <v>1798</v>
      </c>
      <c r="R72" s="97">
        <v>28202</v>
      </c>
      <c r="S72" s="96" t="s">
        <v>3327</v>
      </c>
      <c r="T72" s="96" t="s">
        <v>3481</v>
      </c>
      <c r="U72" s="98"/>
      <c r="V72" s="98"/>
      <c r="W72" s="98"/>
      <c r="X72" s="98"/>
      <c r="Y72" s="97">
        <v>25</v>
      </c>
      <c r="Z72" s="98"/>
      <c r="AB72" s="98"/>
    </row>
    <row r="73" spans="1:28" hidden="1">
      <c r="A73" s="96" t="s">
        <v>2522</v>
      </c>
      <c r="B73" s="96" t="s">
        <v>11</v>
      </c>
      <c r="C73" s="96" t="s">
        <v>2552</v>
      </c>
      <c r="D73" s="96" t="s">
        <v>3322</v>
      </c>
      <c r="E73" s="96" t="s">
        <v>3323</v>
      </c>
      <c r="F73" s="96" t="s">
        <v>3386</v>
      </c>
      <c r="G73" s="96" t="s">
        <v>150</v>
      </c>
      <c r="H73" s="96" t="s">
        <v>1107</v>
      </c>
      <c r="I73" s="96" t="s">
        <v>10</v>
      </c>
      <c r="J73" s="96" t="s">
        <v>314</v>
      </c>
      <c r="K73" s="96" t="s">
        <v>3482</v>
      </c>
      <c r="L73" s="96" t="s">
        <v>3326</v>
      </c>
      <c r="M73" s="97">
        <v>35000</v>
      </c>
      <c r="N73" s="98">
        <v>0</v>
      </c>
      <c r="O73" s="97">
        <v>1064</v>
      </c>
      <c r="P73" s="97">
        <v>1004.5</v>
      </c>
      <c r="Q73" s="97">
        <v>3589.5</v>
      </c>
      <c r="R73" s="97">
        <v>31410.5</v>
      </c>
      <c r="S73" s="96" t="s">
        <v>3327</v>
      </c>
      <c r="T73" s="96" t="s">
        <v>3483</v>
      </c>
      <c r="U73" s="98"/>
      <c r="V73" s="97">
        <v>300</v>
      </c>
      <c r="W73" s="97">
        <v>1096</v>
      </c>
      <c r="X73" s="97">
        <v>100</v>
      </c>
      <c r="Y73" s="97">
        <v>25</v>
      </c>
      <c r="Z73" s="98"/>
      <c r="AB73" s="98"/>
    </row>
    <row r="74" spans="1:28" hidden="1">
      <c r="A74" s="96" t="s">
        <v>2522</v>
      </c>
      <c r="B74" s="96" t="s">
        <v>11</v>
      </c>
      <c r="C74" s="96" t="s">
        <v>2552</v>
      </c>
      <c r="D74" s="96" t="s">
        <v>3322</v>
      </c>
      <c r="E74" s="96" t="s">
        <v>3323</v>
      </c>
      <c r="F74" s="96" t="s">
        <v>3386</v>
      </c>
      <c r="G74" s="96" t="s">
        <v>781</v>
      </c>
      <c r="H74" s="96" t="s">
        <v>1802</v>
      </c>
      <c r="I74" s="96" t="s">
        <v>782</v>
      </c>
      <c r="J74" s="96" t="s">
        <v>777</v>
      </c>
      <c r="K74" s="96" t="s">
        <v>3484</v>
      </c>
      <c r="L74" s="96" t="s">
        <v>3326</v>
      </c>
      <c r="M74" s="97">
        <v>10000</v>
      </c>
      <c r="N74" s="98">
        <v>0</v>
      </c>
      <c r="O74" s="97">
        <v>304</v>
      </c>
      <c r="P74" s="97">
        <v>287</v>
      </c>
      <c r="Q74" s="97">
        <v>616</v>
      </c>
      <c r="R74" s="97">
        <v>9384</v>
      </c>
      <c r="S74" s="96" t="s">
        <v>3327</v>
      </c>
      <c r="T74" s="96" t="s">
        <v>3485</v>
      </c>
      <c r="U74" s="98"/>
      <c r="V74" s="98"/>
      <c r="W74" s="98"/>
      <c r="X74" s="98"/>
      <c r="Y74" s="97">
        <v>25</v>
      </c>
      <c r="Z74" s="98"/>
      <c r="AB74" s="98"/>
    </row>
    <row r="75" spans="1:28" hidden="1">
      <c r="A75" s="96" t="s">
        <v>2522</v>
      </c>
      <c r="B75" s="96" t="s">
        <v>11</v>
      </c>
      <c r="C75" s="96" t="s">
        <v>2552</v>
      </c>
      <c r="D75" s="96" t="s">
        <v>3322</v>
      </c>
      <c r="E75" s="96" t="s">
        <v>3323</v>
      </c>
      <c r="F75" s="96" t="s">
        <v>3337</v>
      </c>
      <c r="G75" s="96" t="s">
        <v>1736</v>
      </c>
      <c r="H75" s="96" t="s">
        <v>1803</v>
      </c>
      <c r="I75" s="96" t="s">
        <v>32</v>
      </c>
      <c r="J75" s="96" t="s">
        <v>860</v>
      </c>
      <c r="K75" s="96" t="s">
        <v>3486</v>
      </c>
      <c r="L75" s="96" t="s">
        <v>3326</v>
      </c>
      <c r="M75" s="97">
        <v>50000</v>
      </c>
      <c r="N75" s="97">
        <v>1854</v>
      </c>
      <c r="O75" s="97">
        <v>1520</v>
      </c>
      <c r="P75" s="97">
        <v>1435</v>
      </c>
      <c r="Q75" s="97">
        <v>4834</v>
      </c>
      <c r="R75" s="97">
        <v>45166</v>
      </c>
      <c r="S75" s="96" t="s">
        <v>3327</v>
      </c>
      <c r="T75" s="96" t="s">
        <v>3487</v>
      </c>
      <c r="U75" s="98"/>
      <c r="V75" s="98"/>
      <c r="W75" s="98"/>
      <c r="X75" s="98"/>
      <c r="Y75" s="97">
        <v>25</v>
      </c>
      <c r="Z75" s="98"/>
      <c r="AB75" s="98"/>
    </row>
    <row r="76" spans="1:28" hidden="1">
      <c r="A76" s="96" t="s">
        <v>2522</v>
      </c>
      <c r="B76" s="96" t="s">
        <v>11</v>
      </c>
      <c r="C76" s="96" t="s">
        <v>2552</v>
      </c>
      <c r="D76" s="96" t="s">
        <v>3322</v>
      </c>
      <c r="E76" s="96" t="s">
        <v>3323</v>
      </c>
      <c r="F76" s="96" t="s">
        <v>3337</v>
      </c>
      <c r="G76" s="96" t="s">
        <v>2780</v>
      </c>
      <c r="H76" s="96" t="s">
        <v>2781</v>
      </c>
      <c r="I76" s="96" t="s">
        <v>10</v>
      </c>
      <c r="J76" s="96" t="s">
        <v>333</v>
      </c>
      <c r="K76" s="96" t="s">
        <v>3488</v>
      </c>
      <c r="L76" s="96" t="s">
        <v>3326</v>
      </c>
      <c r="M76" s="97">
        <v>35000</v>
      </c>
      <c r="N76" s="98">
        <v>0</v>
      </c>
      <c r="O76" s="97">
        <v>1064</v>
      </c>
      <c r="P76" s="97">
        <v>1004.5</v>
      </c>
      <c r="Q76" s="97">
        <v>2093.5</v>
      </c>
      <c r="R76" s="97">
        <v>32906.5</v>
      </c>
      <c r="S76" s="96" t="s">
        <v>3327</v>
      </c>
      <c r="T76" s="96" t="s">
        <v>3489</v>
      </c>
      <c r="U76" s="98"/>
      <c r="V76" s="98"/>
      <c r="W76" s="98"/>
      <c r="X76" s="98"/>
      <c r="Y76" s="97">
        <v>25</v>
      </c>
      <c r="Z76" s="98"/>
      <c r="AB76" s="98"/>
    </row>
    <row r="77" spans="1:28" hidden="1">
      <c r="A77" s="96" t="s">
        <v>2522</v>
      </c>
      <c r="B77" s="96" t="s">
        <v>11</v>
      </c>
      <c r="C77" s="96" t="s">
        <v>2552</v>
      </c>
      <c r="D77" s="96" t="s">
        <v>3322</v>
      </c>
      <c r="E77" s="96" t="s">
        <v>3323</v>
      </c>
      <c r="F77" s="96" t="s">
        <v>3359</v>
      </c>
      <c r="G77" s="96" t="s">
        <v>1018</v>
      </c>
      <c r="H77" s="96" t="s">
        <v>1804</v>
      </c>
      <c r="I77" s="96" t="s">
        <v>10</v>
      </c>
      <c r="J77" s="96" t="s">
        <v>569</v>
      </c>
      <c r="K77" s="96" t="s">
        <v>3490</v>
      </c>
      <c r="L77" s="96" t="s">
        <v>3326</v>
      </c>
      <c r="M77" s="97">
        <v>24000</v>
      </c>
      <c r="N77" s="98">
        <v>0</v>
      </c>
      <c r="O77" s="97">
        <v>729.6</v>
      </c>
      <c r="P77" s="97">
        <v>688.8</v>
      </c>
      <c r="Q77" s="97">
        <v>9896.68</v>
      </c>
      <c r="R77" s="97">
        <v>14103.32</v>
      </c>
      <c r="S77" s="96" t="s">
        <v>3327</v>
      </c>
      <c r="T77" s="96" t="s">
        <v>3491</v>
      </c>
      <c r="U77" s="98"/>
      <c r="V77" s="98"/>
      <c r="W77" s="97">
        <v>8453.2800000000007</v>
      </c>
      <c r="X77" s="98"/>
      <c r="Y77" s="97">
        <v>25</v>
      </c>
      <c r="Z77" s="98"/>
      <c r="AB77" s="98"/>
    </row>
    <row r="78" spans="1:28" hidden="1">
      <c r="A78" s="96" t="s">
        <v>2522</v>
      </c>
      <c r="B78" s="96" t="s">
        <v>11</v>
      </c>
      <c r="C78" s="96" t="s">
        <v>2552</v>
      </c>
      <c r="D78" s="96" t="s">
        <v>3322</v>
      </c>
      <c r="E78" s="96" t="s">
        <v>3323</v>
      </c>
      <c r="F78" s="96" t="s">
        <v>3359</v>
      </c>
      <c r="G78" s="96" t="s">
        <v>288</v>
      </c>
      <c r="H78" s="96" t="s">
        <v>1805</v>
      </c>
      <c r="I78" s="96" t="s">
        <v>289</v>
      </c>
      <c r="J78" s="96" t="s">
        <v>283</v>
      </c>
      <c r="K78" s="96" t="s">
        <v>3492</v>
      </c>
      <c r="L78" s="96" t="s">
        <v>3326</v>
      </c>
      <c r="M78" s="97">
        <v>31500</v>
      </c>
      <c r="N78" s="98">
        <v>0</v>
      </c>
      <c r="O78" s="97">
        <v>957.6</v>
      </c>
      <c r="P78" s="97">
        <v>904.05</v>
      </c>
      <c r="Q78" s="97">
        <v>1936.65</v>
      </c>
      <c r="R78" s="97">
        <v>29563.35</v>
      </c>
      <c r="S78" s="96" t="s">
        <v>3327</v>
      </c>
      <c r="T78" s="96" t="s">
        <v>3493</v>
      </c>
      <c r="U78" s="98"/>
      <c r="V78" s="98"/>
      <c r="W78" s="98"/>
      <c r="X78" s="97">
        <v>50</v>
      </c>
      <c r="Y78" s="97">
        <v>25</v>
      </c>
      <c r="Z78" s="98"/>
      <c r="AB78" s="98"/>
    </row>
    <row r="79" spans="1:28" hidden="1">
      <c r="A79" s="96" t="s">
        <v>2522</v>
      </c>
      <c r="B79" s="96" t="s">
        <v>11</v>
      </c>
      <c r="C79" s="96" t="s">
        <v>2552</v>
      </c>
      <c r="D79" s="96" t="s">
        <v>3322</v>
      </c>
      <c r="E79" s="96" t="s">
        <v>3323</v>
      </c>
      <c r="F79" s="96" t="s">
        <v>3386</v>
      </c>
      <c r="G79" s="96" t="s">
        <v>317</v>
      </c>
      <c r="H79" s="96" t="s">
        <v>1109</v>
      </c>
      <c r="I79" s="96" t="s">
        <v>3494</v>
      </c>
      <c r="J79" s="96" t="s">
        <v>821</v>
      </c>
      <c r="K79" s="96" t="s">
        <v>3495</v>
      </c>
      <c r="L79" s="96" t="s">
        <v>3326</v>
      </c>
      <c r="M79" s="97">
        <v>65000</v>
      </c>
      <c r="N79" s="97">
        <v>4427.58</v>
      </c>
      <c r="O79" s="97">
        <v>1976</v>
      </c>
      <c r="P79" s="97">
        <v>1865.5</v>
      </c>
      <c r="Q79" s="97">
        <v>28952.87</v>
      </c>
      <c r="R79" s="97">
        <v>36047.129999999997</v>
      </c>
      <c r="S79" s="96" t="s">
        <v>3327</v>
      </c>
      <c r="T79" s="96" t="s">
        <v>3496</v>
      </c>
      <c r="U79" s="98"/>
      <c r="V79" s="97">
        <v>2000</v>
      </c>
      <c r="W79" s="97">
        <v>18558.79</v>
      </c>
      <c r="X79" s="97">
        <v>100</v>
      </c>
      <c r="Y79" s="97">
        <v>25</v>
      </c>
      <c r="Z79" s="98"/>
      <c r="AB79" s="98"/>
    </row>
    <row r="80" spans="1:28" hidden="1">
      <c r="A80" s="96" t="s">
        <v>2522</v>
      </c>
      <c r="B80" s="96" t="s">
        <v>11</v>
      </c>
      <c r="C80" s="96" t="s">
        <v>2552</v>
      </c>
      <c r="D80" s="96" t="s">
        <v>3322</v>
      </c>
      <c r="E80" s="96" t="s">
        <v>3323</v>
      </c>
      <c r="F80" s="96" t="s">
        <v>3344</v>
      </c>
      <c r="G80" s="96" t="s">
        <v>213</v>
      </c>
      <c r="H80" s="96" t="s">
        <v>1110</v>
      </c>
      <c r="I80" s="96" t="s">
        <v>10</v>
      </c>
      <c r="J80" s="96" t="s">
        <v>1727</v>
      </c>
      <c r="K80" s="96" t="s">
        <v>3497</v>
      </c>
      <c r="L80" s="96" t="s">
        <v>3326</v>
      </c>
      <c r="M80" s="97">
        <v>35000</v>
      </c>
      <c r="N80" s="98">
        <v>0</v>
      </c>
      <c r="O80" s="97">
        <v>1064</v>
      </c>
      <c r="P80" s="97">
        <v>1004.5</v>
      </c>
      <c r="Q80" s="97">
        <v>8137.81</v>
      </c>
      <c r="R80" s="97">
        <v>26862.19</v>
      </c>
      <c r="S80" s="96" t="s">
        <v>3327</v>
      </c>
      <c r="T80" s="96" t="s">
        <v>3498</v>
      </c>
      <c r="U80" s="98"/>
      <c r="V80" s="97">
        <v>600</v>
      </c>
      <c r="W80" s="97">
        <v>3816.86</v>
      </c>
      <c r="X80" s="97">
        <v>50</v>
      </c>
      <c r="Y80" s="97">
        <v>25</v>
      </c>
      <c r="Z80" s="98"/>
      <c r="AB80" s="97">
        <v>1577.45</v>
      </c>
    </row>
    <row r="81" spans="1:28" hidden="1">
      <c r="A81" s="96" t="s">
        <v>2522</v>
      </c>
      <c r="B81" s="96" t="s">
        <v>11</v>
      </c>
      <c r="C81" s="96" t="s">
        <v>2552</v>
      </c>
      <c r="D81" s="96" t="s">
        <v>3322</v>
      </c>
      <c r="E81" s="96" t="s">
        <v>3323</v>
      </c>
      <c r="F81" s="96" t="s">
        <v>3432</v>
      </c>
      <c r="G81" s="96" t="s">
        <v>195</v>
      </c>
      <c r="H81" s="96" t="s">
        <v>1806</v>
      </c>
      <c r="I81" s="96" t="s">
        <v>90</v>
      </c>
      <c r="J81" s="96" t="s">
        <v>189</v>
      </c>
      <c r="K81" s="96" t="s">
        <v>3499</v>
      </c>
      <c r="L81" s="96" t="s">
        <v>3326</v>
      </c>
      <c r="M81" s="97">
        <v>16500</v>
      </c>
      <c r="N81" s="98">
        <v>0</v>
      </c>
      <c r="O81" s="97">
        <v>501.6</v>
      </c>
      <c r="P81" s="97">
        <v>473.55</v>
      </c>
      <c r="Q81" s="97">
        <v>7813.57</v>
      </c>
      <c r="R81" s="97">
        <v>8686.43</v>
      </c>
      <c r="S81" s="96" t="s">
        <v>3327</v>
      </c>
      <c r="T81" s="96" t="s">
        <v>3500</v>
      </c>
      <c r="U81" s="98"/>
      <c r="V81" s="98"/>
      <c r="W81" s="97">
        <v>6813.42</v>
      </c>
      <c r="X81" s="98"/>
      <c r="Y81" s="97">
        <v>25</v>
      </c>
      <c r="Z81" s="98"/>
      <c r="AB81" s="98"/>
    </row>
    <row r="82" spans="1:28" hidden="1">
      <c r="A82" s="96" t="s">
        <v>2522</v>
      </c>
      <c r="B82" s="96" t="s">
        <v>11</v>
      </c>
      <c r="C82" s="96" t="s">
        <v>2552</v>
      </c>
      <c r="D82" s="96" t="s">
        <v>3322</v>
      </c>
      <c r="E82" s="96" t="s">
        <v>3323</v>
      </c>
      <c r="F82" s="96" t="s">
        <v>3332</v>
      </c>
      <c r="G82" s="96" t="s">
        <v>554</v>
      </c>
      <c r="H82" s="96" t="s">
        <v>1807</v>
      </c>
      <c r="I82" s="96" t="s">
        <v>555</v>
      </c>
      <c r="J82" s="96" t="s">
        <v>189</v>
      </c>
      <c r="K82" s="96" t="s">
        <v>3501</v>
      </c>
      <c r="L82" s="96" t="s">
        <v>3326</v>
      </c>
      <c r="M82" s="97">
        <v>29337</v>
      </c>
      <c r="N82" s="98">
        <v>0</v>
      </c>
      <c r="O82" s="97">
        <v>891.84</v>
      </c>
      <c r="P82" s="97">
        <v>841.97</v>
      </c>
      <c r="Q82" s="97">
        <v>22824.07</v>
      </c>
      <c r="R82" s="97">
        <v>6512.93</v>
      </c>
      <c r="S82" s="96" t="s">
        <v>3327</v>
      </c>
      <c r="T82" s="96" t="s">
        <v>3502</v>
      </c>
      <c r="U82" s="98"/>
      <c r="V82" s="98"/>
      <c r="W82" s="97">
        <v>21015.26</v>
      </c>
      <c r="X82" s="97">
        <v>50</v>
      </c>
      <c r="Y82" s="97">
        <v>25</v>
      </c>
      <c r="Z82" s="98"/>
      <c r="AB82" s="98"/>
    </row>
    <row r="83" spans="1:28" hidden="1">
      <c r="A83" s="96" t="s">
        <v>2522</v>
      </c>
      <c r="B83" s="96" t="s">
        <v>11</v>
      </c>
      <c r="C83" s="96" t="s">
        <v>2552</v>
      </c>
      <c r="D83" s="96" t="s">
        <v>3322</v>
      </c>
      <c r="E83" s="96" t="s">
        <v>3323</v>
      </c>
      <c r="F83" s="96" t="s">
        <v>3337</v>
      </c>
      <c r="G83" s="96" t="s">
        <v>964</v>
      </c>
      <c r="H83" s="96" t="s">
        <v>1808</v>
      </c>
      <c r="I83" s="96" t="s">
        <v>360</v>
      </c>
      <c r="J83" s="96" t="s">
        <v>552</v>
      </c>
      <c r="K83" s="96" t="s">
        <v>3503</v>
      </c>
      <c r="L83" s="96" t="s">
        <v>3326</v>
      </c>
      <c r="M83" s="97">
        <v>31500</v>
      </c>
      <c r="N83" s="98">
        <v>0</v>
      </c>
      <c r="O83" s="97">
        <v>957.6</v>
      </c>
      <c r="P83" s="97">
        <v>904.05</v>
      </c>
      <c r="Q83" s="97">
        <v>1886.65</v>
      </c>
      <c r="R83" s="97">
        <v>29613.35</v>
      </c>
      <c r="S83" s="96" t="s">
        <v>3327</v>
      </c>
      <c r="T83" s="96" t="s">
        <v>3504</v>
      </c>
      <c r="U83" s="98"/>
      <c r="V83" s="98"/>
      <c r="W83" s="98"/>
      <c r="X83" s="98"/>
      <c r="Y83" s="97">
        <v>25</v>
      </c>
      <c r="Z83" s="98"/>
      <c r="AB83" s="98"/>
    </row>
    <row r="84" spans="1:28">
      <c r="A84" s="96" t="s">
        <v>2522</v>
      </c>
      <c r="B84" s="96" t="s">
        <v>11</v>
      </c>
      <c r="C84" s="96" t="s">
        <v>2552</v>
      </c>
      <c r="D84" s="96" t="s">
        <v>3322</v>
      </c>
      <c r="E84" s="96" t="s">
        <v>3323</v>
      </c>
      <c r="F84" s="96" t="s">
        <v>3337</v>
      </c>
      <c r="G84" s="96" t="s">
        <v>3505</v>
      </c>
      <c r="H84" s="96" t="s">
        <v>3506</v>
      </c>
      <c r="I84" s="96" t="s">
        <v>360</v>
      </c>
      <c r="J84" s="96" t="s">
        <v>858</v>
      </c>
      <c r="K84" s="96" t="s">
        <v>3507</v>
      </c>
      <c r="L84" s="96" t="s">
        <v>3326</v>
      </c>
      <c r="M84" s="97">
        <v>25000</v>
      </c>
      <c r="N84" s="98">
        <v>0</v>
      </c>
      <c r="O84" s="97">
        <v>760</v>
      </c>
      <c r="P84" s="97">
        <v>717.5</v>
      </c>
      <c r="Q84" s="97">
        <v>1502.5</v>
      </c>
      <c r="R84" s="97">
        <v>23497.5</v>
      </c>
      <c r="S84" s="96" t="s">
        <v>3327</v>
      </c>
      <c r="T84" s="96" t="s">
        <v>3508</v>
      </c>
      <c r="U84" s="98"/>
      <c r="V84" s="98"/>
      <c r="W84" s="98"/>
      <c r="X84" s="98"/>
      <c r="Y84" s="97">
        <v>25</v>
      </c>
      <c r="Z84" s="98"/>
      <c r="AB84" s="98"/>
    </row>
    <row r="85" spans="1:28" hidden="1">
      <c r="A85" s="96" t="s">
        <v>2522</v>
      </c>
      <c r="B85" s="96" t="s">
        <v>11</v>
      </c>
      <c r="C85" s="96" t="s">
        <v>2552</v>
      </c>
      <c r="D85" s="96" t="s">
        <v>3322</v>
      </c>
      <c r="E85" s="96" t="s">
        <v>3323</v>
      </c>
      <c r="F85" s="96" t="s">
        <v>3337</v>
      </c>
      <c r="G85" s="96" t="s">
        <v>900</v>
      </c>
      <c r="H85" s="96" t="s">
        <v>1809</v>
      </c>
      <c r="I85" s="96" t="s">
        <v>901</v>
      </c>
      <c r="J85" s="96" t="s">
        <v>250</v>
      </c>
      <c r="K85" s="96" t="s">
        <v>3509</v>
      </c>
      <c r="L85" s="96" t="s">
        <v>3326</v>
      </c>
      <c r="M85" s="97">
        <v>60000</v>
      </c>
      <c r="N85" s="97">
        <v>3486.68</v>
      </c>
      <c r="O85" s="97">
        <v>1824</v>
      </c>
      <c r="P85" s="97">
        <v>1722</v>
      </c>
      <c r="Q85" s="97">
        <v>12271.34</v>
      </c>
      <c r="R85" s="97">
        <v>47728.66</v>
      </c>
      <c r="S85" s="96" t="s">
        <v>3327</v>
      </c>
      <c r="T85" s="96" t="s">
        <v>3510</v>
      </c>
      <c r="U85" s="98"/>
      <c r="V85" s="98"/>
      <c r="W85" s="97">
        <v>5213.66</v>
      </c>
      <c r="X85" s="98"/>
      <c r="Y85" s="97">
        <v>25</v>
      </c>
      <c r="Z85" s="98"/>
      <c r="AB85" s="98"/>
    </row>
    <row r="86" spans="1:28" hidden="1">
      <c r="A86" s="96" t="s">
        <v>2522</v>
      </c>
      <c r="B86" s="96" t="s">
        <v>11</v>
      </c>
      <c r="C86" s="96" t="s">
        <v>2552</v>
      </c>
      <c r="D86" s="96" t="s">
        <v>3322</v>
      </c>
      <c r="E86" s="96" t="s">
        <v>3323</v>
      </c>
      <c r="F86" s="96" t="s">
        <v>3337</v>
      </c>
      <c r="G86" s="96" t="s">
        <v>1053</v>
      </c>
      <c r="H86" s="96" t="s">
        <v>1810</v>
      </c>
      <c r="I86" s="96" t="s">
        <v>127</v>
      </c>
      <c r="J86" s="96" t="s">
        <v>942</v>
      </c>
      <c r="K86" s="96" t="s">
        <v>3511</v>
      </c>
      <c r="L86" s="96" t="s">
        <v>3326</v>
      </c>
      <c r="M86" s="97">
        <v>15000</v>
      </c>
      <c r="N86" s="98">
        <v>0</v>
      </c>
      <c r="O86" s="97">
        <v>456</v>
      </c>
      <c r="P86" s="97">
        <v>430.5</v>
      </c>
      <c r="Q86" s="97">
        <v>2957.5</v>
      </c>
      <c r="R86" s="97">
        <v>12042.5</v>
      </c>
      <c r="S86" s="96" t="s">
        <v>3327</v>
      </c>
      <c r="T86" s="96" t="s">
        <v>3512</v>
      </c>
      <c r="U86" s="98"/>
      <c r="V86" s="98"/>
      <c r="W86" s="97">
        <v>2046</v>
      </c>
      <c r="X86" s="98"/>
      <c r="Y86" s="97">
        <v>25</v>
      </c>
      <c r="Z86" s="98"/>
      <c r="AB86" s="98"/>
    </row>
    <row r="87" spans="1:28" hidden="1">
      <c r="A87" s="96" t="s">
        <v>2522</v>
      </c>
      <c r="B87" s="96" t="s">
        <v>11</v>
      </c>
      <c r="C87" s="96" t="s">
        <v>2552</v>
      </c>
      <c r="D87" s="96" t="s">
        <v>3322</v>
      </c>
      <c r="E87" s="96" t="s">
        <v>3323</v>
      </c>
      <c r="F87" s="96" t="s">
        <v>3332</v>
      </c>
      <c r="G87" s="96" t="s">
        <v>945</v>
      </c>
      <c r="H87" s="96" t="s">
        <v>1811</v>
      </c>
      <c r="I87" s="96" t="s">
        <v>192</v>
      </c>
      <c r="J87" s="96" t="s">
        <v>304</v>
      </c>
      <c r="K87" s="96" t="s">
        <v>3513</v>
      </c>
      <c r="L87" s="96" t="s">
        <v>3326</v>
      </c>
      <c r="M87" s="97">
        <v>26250</v>
      </c>
      <c r="N87" s="98">
        <v>0</v>
      </c>
      <c r="O87" s="97">
        <v>798</v>
      </c>
      <c r="P87" s="97">
        <v>753.38</v>
      </c>
      <c r="Q87" s="97">
        <v>1576.38</v>
      </c>
      <c r="R87" s="97">
        <v>24673.62</v>
      </c>
      <c r="S87" s="96" t="s">
        <v>3327</v>
      </c>
      <c r="T87" s="96" t="s">
        <v>3514</v>
      </c>
      <c r="U87" s="98"/>
      <c r="V87" s="98"/>
      <c r="W87" s="98"/>
      <c r="X87" s="98"/>
      <c r="Y87" s="97">
        <v>25</v>
      </c>
      <c r="Z87" s="98"/>
      <c r="AB87" s="98"/>
    </row>
    <row r="88" spans="1:28" hidden="1">
      <c r="A88" s="96" t="s">
        <v>2522</v>
      </c>
      <c r="B88" s="96" t="s">
        <v>11</v>
      </c>
      <c r="C88" s="96" t="s">
        <v>2552</v>
      </c>
      <c r="D88" s="96" t="s">
        <v>3322</v>
      </c>
      <c r="E88" s="96" t="s">
        <v>3323</v>
      </c>
      <c r="F88" s="96" t="s">
        <v>3359</v>
      </c>
      <c r="G88" s="96" t="s">
        <v>859</v>
      </c>
      <c r="H88" s="96" t="s">
        <v>1812</v>
      </c>
      <c r="I88" s="96" t="s">
        <v>32</v>
      </c>
      <c r="J88" s="96" t="s">
        <v>777</v>
      </c>
      <c r="K88" s="96" t="s">
        <v>3515</v>
      </c>
      <c r="L88" s="96" t="s">
        <v>3326</v>
      </c>
      <c r="M88" s="97">
        <v>50000</v>
      </c>
      <c r="N88" s="97">
        <v>1380.77</v>
      </c>
      <c r="O88" s="97">
        <v>1520</v>
      </c>
      <c r="P88" s="97">
        <v>1435</v>
      </c>
      <c r="Q88" s="97">
        <v>8115.67</v>
      </c>
      <c r="R88" s="97">
        <v>41884.33</v>
      </c>
      <c r="S88" s="96" t="s">
        <v>3327</v>
      </c>
      <c r="T88" s="96" t="s">
        <v>3516</v>
      </c>
      <c r="U88" s="98"/>
      <c r="V88" s="97">
        <v>600</v>
      </c>
      <c r="W88" s="98"/>
      <c r="X88" s="98"/>
      <c r="Y88" s="97">
        <v>25</v>
      </c>
      <c r="Z88" s="98"/>
      <c r="AB88" s="97">
        <v>3154.9</v>
      </c>
    </row>
    <row r="89" spans="1:28" hidden="1">
      <c r="A89" s="96" t="s">
        <v>2522</v>
      </c>
      <c r="B89" s="96" t="s">
        <v>11</v>
      </c>
      <c r="C89" s="96" t="s">
        <v>2552</v>
      </c>
      <c r="D89" s="96" t="s">
        <v>3322</v>
      </c>
      <c r="E89" s="96" t="s">
        <v>3323</v>
      </c>
      <c r="F89" s="96" t="s">
        <v>3329</v>
      </c>
      <c r="G89" s="96" t="s">
        <v>3242</v>
      </c>
      <c r="H89" s="96" t="s">
        <v>3243</v>
      </c>
      <c r="I89" s="96" t="s">
        <v>214</v>
      </c>
      <c r="J89" s="96" t="s">
        <v>1727</v>
      </c>
      <c r="K89" s="96" t="s">
        <v>3517</v>
      </c>
      <c r="L89" s="96" t="s">
        <v>3326</v>
      </c>
      <c r="M89" s="97">
        <v>22000</v>
      </c>
      <c r="N89" s="98">
        <v>0</v>
      </c>
      <c r="O89" s="97">
        <v>668.8</v>
      </c>
      <c r="P89" s="97">
        <v>631.4</v>
      </c>
      <c r="Q89" s="97">
        <v>1325.2</v>
      </c>
      <c r="R89" s="97">
        <v>20674.8</v>
      </c>
      <c r="S89" s="96" t="s">
        <v>3327</v>
      </c>
      <c r="T89" s="96" t="s">
        <v>3518</v>
      </c>
      <c r="U89" s="98"/>
      <c r="V89" s="98"/>
      <c r="W89" s="98"/>
      <c r="X89" s="98"/>
      <c r="Y89" s="97">
        <v>25</v>
      </c>
      <c r="Z89" s="98"/>
      <c r="AB89" s="98"/>
    </row>
    <row r="90" spans="1:28" hidden="1">
      <c r="A90" s="96" t="s">
        <v>2522</v>
      </c>
      <c r="B90" s="96" t="s">
        <v>11</v>
      </c>
      <c r="C90" s="96" t="s">
        <v>2552</v>
      </c>
      <c r="D90" s="96" t="s">
        <v>3322</v>
      </c>
      <c r="E90" s="96" t="s">
        <v>3323</v>
      </c>
      <c r="F90" s="96" t="s">
        <v>3337</v>
      </c>
      <c r="G90" s="96" t="s">
        <v>3244</v>
      </c>
      <c r="H90" s="96" t="s">
        <v>3245</v>
      </c>
      <c r="I90" s="96" t="s">
        <v>10</v>
      </c>
      <c r="J90" s="96" t="s">
        <v>591</v>
      </c>
      <c r="K90" s="96" t="s">
        <v>3519</v>
      </c>
      <c r="L90" s="96" t="s">
        <v>3326</v>
      </c>
      <c r="M90" s="97">
        <v>35000</v>
      </c>
      <c r="N90" s="98">
        <v>0</v>
      </c>
      <c r="O90" s="97">
        <v>1064</v>
      </c>
      <c r="P90" s="97">
        <v>1004.5</v>
      </c>
      <c r="Q90" s="97">
        <v>2093.5</v>
      </c>
      <c r="R90" s="97">
        <v>32906.5</v>
      </c>
      <c r="S90" s="96" t="s">
        <v>3327</v>
      </c>
      <c r="T90" s="96" t="s">
        <v>3520</v>
      </c>
      <c r="U90" s="98"/>
      <c r="V90" s="98"/>
      <c r="W90" s="98"/>
      <c r="X90" s="98"/>
      <c r="Y90" s="97">
        <v>25</v>
      </c>
      <c r="Z90" s="98"/>
      <c r="AB90" s="98"/>
    </row>
    <row r="91" spans="1:28" hidden="1">
      <c r="A91" s="96" t="s">
        <v>2522</v>
      </c>
      <c r="B91" s="96" t="s">
        <v>11</v>
      </c>
      <c r="C91" s="96" t="s">
        <v>2552</v>
      </c>
      <c r="D91" s="96" t="s">
        <v>3322</v>
      </c>
      <c r="E91" s="96" t="s">
        <v>3323</v>
      </c>
      <c r="F91" s="96" t="s">
        <v>3332</v>
      </c>
      <c r="G91" s="96" t="s">
        <v>290</v>
      </c>
      <c r="H91" s="96" t="s">
        <v>1111</v>
      </c>
      <c r="I91" s="96" t="s">
        <v>287</v>
      </c>
      <c r="J91" s="96" t="s">
        <v>283</v>
      </c>
      <c r="K91" s="96" t="s">
        <v>3521</v>
      </c>
      <c r="L91" s="96" t="s">
        <v>3326</v>
      </c>
      <c r="M91" s="97">
        <v>65000</v>
      </c>
      <c r="N91" s="97">
        <v>4427.58</v>
      </c>
      <c r="O91" s="97">
        <v>1976</v>
      </c>
      <c r="P91" s="97">
        <v>1865.5</v>
      </c>
      <c r="Q91" s="97">
        <v>48358.86</v>
      </c>
      <c r="R91" s="97">
        <v>16641.14</v>
      </c>
      <c r="S91" s="96" t="s">
        <v>3327</v>
      </c>
      <c r="T91" s="96" t="s">
        <v>3522</v>
      </c>
      <c r="U91" s="98"/>
      <c r="V91" s="97">
        <v>900</v>
      </c>
      <c r="W91" s="97">
        <v>39114.78</v>
      </c>
      <c r="X91" s="97">
        <v>50</v>
      </c>
      <c r="Y91" s="97">
        <v>25</v>
      </c>
      <c r="Z91" s="98"/>
      <c r="AB91" s="98"/>
    </row>
    <row r="92" spans="1:28" hidden="1">
      <c r="A92" s="96" t="s">
        <v>2522</v>
      </c>
      <c r="B92" s="96" t="s">
        <v>11</v>
      </c>
      <c r="C92" s="96" t="s">
        <v>2552</v>
      </c>
      <c r="D92" s="96" t="s">
        <v>3322</v>
      </c>
      <c r="E92" s="96" t="s">
        <v>3323</v>
      </c>
      <c r="F92" s="96" t="s">
        <v>3337</v>
      </c>
      <c r="G92" s="96" t="s">
        <v>2782</v>
      </c>
      <c r="H92" s="96" t="s">
        <v>2783</v>
      </c>
      <c r="I92" s="96" t="s">
        <v>2784</v>
      </c>
      <c r="J92" s="96" t="s">
        <v>569</v>
      </c>
      <c r="K92" s="96" t="s">
        <v>3523</v>
      </c>
      <c r="L92" s="96" t="s">
        <v>3326</v>
      </c>
      <c r="M92" s="97">
        <v>25000</v>
      </c>
      <c r="N92" s="98">
        <v>0</v>
      </c>
      <c r="O92" s="97">
        <v>760</v>
      </c>
      <c r="P92" s="97">
        <v>717.5</v>
      </c>
      <c r="Q92" s="97">
        <v>1502.5</v>
      </c>
      <c r="R92" s="97">
        <v>23497.5</v>
      </c>
      <c r="S92" s="96" t="s">
        <v>3327</v>
      </c>
      <c r="T92" s="96" t="s">
        <v>3524</v>
      </c>
      <c r="U92" s="98"/>
      <c r="V92" s="98"/>
      <c r="W92" s="98"/>
      <c r="X92" s="98"/>
      <c r="Y92" s="97">
        <v>25</v>
      </c>
      <c r="Z92" s="98"/>
      <c r="AB92" s="98"/>
    </row>
    <row r="93" spans="1:28" hidden="1">
      <c r="A93" s="96" t="s">
        <v>2522</v>
      </c>
      <c r="B93" s="96" t="s">
        <v>11</v>
      </c>
      <c r="C93" s="96" t="s">
        <v>2552</v>
      </c>
      <c r="D93" s="96" t="s">
        <v>3322</v>
      </c>
      <c r="E93" s="96" t="s">
        <v>3323</v>
      </c>
      <c r="F93" s="96" t="s">
        <v>3344</v>
      </c>
      <c r="G93" s="96" t="s">
        <v>579</v>
      </c>
      <c r="H93" s="96" t="s">
        <v>1112</v>
      </c>
      <c r="I93" s="96" t="s">
        <v>8</v>
      </c>
      <c r="J93" s="96" t="s">
        <v>576</v>
      </c>
      <c r="K93" s="96" t="s">
        <v>3525</v>
      </c>
      <c r="L93" s="96" t="s">
        <v>3326</v>
      </c>
      <c r="M93" s="97">
        <v>20000</v>
      </c>
      <c r="N93" s="98">
        <v>0</v>
      </c>
      <c r="O93" s="97">
        <v>608</v>
      </c>
      <c r="P93" s="97">
        <v>574</v>
      </c>
      <c r="Q93" s="97">
        <v>11359.22</v>
      </c>
      <c r="R93" s="97">
        <v>8640.7800000000007</v>
      </c>
      <c r="S93" s="96" t="s">
        <v>3327</v>
      </c>
      <c r="T93" s="96" t="s">
        <v>3526</v>
      </c>
      <c r="U93" s="98"/>
      <c r="V93" s="97">
        <v>300</v>
      </c>
      <c r="W93" s="97">
        <v>9852.2199999999993</v>
      </c>
      <c r="X93" s="98"/>
      <c r="Y93" s="97">
        <v>25</v>
      </c>
      <c r="Z93" s="98"/>
      <c r="AB93" s="98"/>
    </row>
    <row r="94" spans="1:28" hidden="1">
      <c r="A94" s="96" t="s">
        <v>2522</v>
      </c>
      <c r="B94" s="96" t="s">
        <v>11</v>
      </c>
      <c r="C94" s="96" t="s">
        <v>2552</v>
      </c>
      <c r="D94" s="96" t="s">
        <v>3322</v>
      </c>
      <c r="E94" s="96" t="s">
        <v>3323</v>
      </c>
      <c r="F94" s="96" t="s">
        <v>3527</v>
      </c>
      <c r="G94" s="96" t="s">
        <v>783</v>
      </c>
      <c r="H94" s="96" t="s">
        <v>1813</v>
      </c>
      <c r="I94" s="96" t="s">
        <v>111</v>
      </c>
      <c r="J94" s="96" t="s">
        <v>777</v>
      </c>
      <c r="K94" s="96" t="s">
        <v>3528</v>
      </c>
      <c r="L94" s="96" t="s">
        <v>3326</v>
      </c>
      <c r="M94" s="97">
        <v>13200</v>
      </c>
      <c r="N94" s="98">
        <v>0</v>
      </c>
      <c r="O94" s="97">
        <v>401.28</v>
      </c>
      <c r="P94" s="97">
        <v>378.84</v>
      </c>
      <c r="Q94" s="97">
        <v>3351.12</v>
      </c>
      <c r="R94" s="97">
        <v>9848.8799999999992</v>
      </c>
      <c r="S94" s="96" t="s">
        <v>3327</v>
      </c>
      <c r="T94" s="96" t="s">
        <v>3529</v>
      </c>
      <c r="U94" s="98"/>
      <c r="V94" s="98"/>
      <c r="W94" s="97">
        <v>2546</v>
      </c>
      <c r="X94" s="98"/>
      <c r="Y94" s="97">
        <v>25</v>
      </c>
      <c r="Z94" s="98"/>
      <c r="AB94" s="98"/>
    </row>
    <row r="95" spans="1:28" hidden="1">
      <c r="A95" s="96" t="s">
        <v>2522</v>
      </c>
      <c r="B95" s="96" t="s">
        <v>11</v>
      </c>
      <c r="C95" s="96" t="s">
        <v>2552</v>
      </c>
      <c r="D95" s="96" t="s">
        <v>3322</v>
      </c>
      <c r="E95" s="96" t="s">
        <v>3323</v>
      </c>
      <c r="F95" s="96" t="s">
        <v>3337</v>
      </c>
      <c r="G95" s="96" t="s">
        <v>1390</v>
      </c>
      <c r="H95" s="96" t="s">
        <v>1814</v>
      </c>
      <c r="I95" s="96" t="s">
        <v>360</v>
      </c>
      <c r="J95" s="96" t="s">
        <v>858</v>
      </c>
      <c r="K95" s="96" t="s">
        <v>3530</v>
      </c>
      <c r="L95" s="96" t="s">
        <v>3326</v>
      </c>
      <c r="M95" s="97">
        <v>35000</v>
      </c>
      <c r="N95" s="98">
        <v>0</v>
      </c>
      <c r="O95" s="97">
        <v>1064</v>
      </c>
      <c r="P95" s="97">
        <v>1004.5</v>
      </c>
      <c r="Q95" s="97">
        <v>2093.5</v>
      </c>
      <c r="R95" s="97">
        <v>32906.5</v>
      </c>
      <c r="S95" s="96" t="s">
        <v>3327</v>
      </c>
      <c r="T95" s="96" t="s">
        <v>3531</v>
      </c>
      <c r="U95" s="98"/>
      <c r="V95" s="98"/>
      <c r="W95" s="98"/>
      <c r="X95" s="98"/>
      <c r="Y95" s="97">
        <v>25</v>
      </c>
      <c r="Z95" s="98"/>
      <c r="AB95" s="98"/>
    </row>
    <row r="96" spans="1:28" hidden="1">
      <c r="A96" s="96" t="s">
        <v>2522</v>
      </c>
      <c r="B96" s="96" t="s">
        <v>11</v>
      </c>
      <c r="C96" s="96" t="s">
        <v>2552</v>
      </c>
      <c r="D96" s="96" t="s">
        <v>3322</v>
      </c>
      <c r="E96" s="96" t="s">
        <v>3323</v>
      </c>
      <c r="F96" s="96" t="s">
        <v>3337</v>
      </c>
      <c r="G96" s="96" t="s">
        <v>1815</v>
      </c>
      <c r="H96" s="96" t="s">
        <v>1816</v>
      </c>
      <c r="I96" s="96" t="s">
        <v>120</v>
      </c>
      <c r="J96" s="96" t="s">
        <v>572</v>
      </c>
      <c r="K96" s="96" t="s">
        <v>3532</v>
      </c>
      <c r="L96" s="96" t="s">
        <v>3326</v>
      </c>
      <c r="M96" s="97">
        <v>36000</v>
      </c>
      <c r="N96" s="98">
        <v>0</v>
      </c>
      <c r="O96" s="97">
        <v>1094.4000000000001</v>
      </c>
      <c r="P96" s="97">
        <v>1033.2</v>
      </c>
      <c r="Q96" s="97">
        <v>11178.6</v>
      </c>
      <c r="R96" s="97">
        <v>24821.4</v>
      </c>
      <c r="S96" s="96" t="s">
        <v>3327</v>
      </c>
      <c r="T96" s="96" t="s">
        <v>3533</v>
      </c>
      <c r="U96" s="98"/>
      <c r="V96" s="98"/>
      <c r="W96" s="97">
        <v>9026</v>
      </c>
      <c r="X96" s="98"/>
      <c r="Y96" s="97">
        <v>25</v>
      </c>
      <c r="Z96" s="98"/>
      <c r="AB96" s="98"/>
    </row>
    <row r="97" spans="1:28" hidden="1">
      <c r="A97" s="96" t="s">
        <v>2522</v>
      </c>
      <c r="B97" s="96" t="s">
        <v>11</v>
      </c>
      <c r="C97" s="96" t="s">
        <v>2552</v>
      </c>
      <c r="D97" s="96" t="s">
        <v>3322</v>
      </c>
      <c r="E97" s="96" t="s">
        <v>3323</v>
      </c>
      <c r="F97" s="96" t="s">
        <v>3337</v>
      </c>
      <c r="G97" s="96" t="s">
        <v>965</v>
      </c>
      <c r="H97" s="96" t="s">
        <v>1817</v>
      </c>
      <c r="I97" s="96" t="s">
        <v>972</v>
      </c>
      <c r="J97" s="96" t="s">
        <v>552</v>
      </c>
      <c r="K97" s="96" t="s">
        <v>3534</v>
      </c>
      <c r="L97" s="96" t="s">
        <v>3326</v>
      </c>
      <c r="M97" s="97">
        <v>25000</v>
      </c>
      <c r="N97" s="98">
        <v>0</v>
      </c>
      <c r="O97" s="97">
        <v>760</v>
      </c>
      <c r="P97" s="97">
        <v>717.5</v>
      </c>
      <c r="Q97" s="97">
        <v>1502.5</v>
      </c>
      <c r="R97" s="97">
        <v>23497.5</v>
      </c>
      <c r="S97" s="96" t="s">
        <v>3327</v>
      </c>
      <c r="T97" s="96" t="s">
        <v>3535</v>
      </c>
      <c r="U97" s="98"/>
      <c r="V97" s="98"/>
      <c r="W97" s="98"/>
      <c r="X97" s="98"/>
      <c r="Y97" s="97">
        <v>25</v>
      </c>
      <c r="Z97" s="98"/>
      <c r="AB97" s="98"/>
    </row>
    <row r="98" spans="1:28" hidden="1">
      <c r="A98" s="96" t="s">
        <v>2522</v>
      </c>
      <c r="B98" s="96" t="s">
        <v>11</v>
      </c>
      <c r="C98" s="96" t="s">
        <v>2552</v>
      </c>
      <c r="D98" s="96" t="s">
        <v>3322</v>
      </c>
      <c r="E98" s="96" t="s">
        <v>3323</v>
      </c>
      <c r="F98" s="96" t="s">
        <v>3337</v>
      </c>
      <c r="G98" s="96" t="s">
        <v>902</v>
      </c>
      <c r="H98" s="96" t="s">
        <v>1818</v>
      </c>
      <c r="I98" s="96" t="s">
        <v>127</v>
      </c>
      <c r="J98" s="96" t="s">
        <v>942</v>
      </c>
      <c r="K98" s="96" t="s">
        <v>3536</v>
      </c>
      <c r="L98" s="96" t="s">
        <v>3326</v>
      </c>
      <c r="M98" s="97">
        <v>15000</v>
      </c>
      <c r="N98" s="98">
        <v>0</v>
      </c>
      <c r="O98" s="97">
        <v>456</v>
      </c>
      <c r="P98" s="97">
        <v>430.5</v>
      </c>
      <c r="Q98" s="97">
        <v>4920.46</v>
      </c>
      <c r="R98" s="97">
        <v>10079.540000000001</v>
      </c>
      <c r="S98" s="96" t="s">
        <v>3327</v>
      </c>
      <c r="T98" s="96" t="s">
        <v>3537</v>
      </c>
      <c r="U98" s="98"/>
      <c r="V98" s="98"/>
      <c r="W98" s="97">
        <v>4008.96</v>
      </c>
      <c r="X98" s="98"/>
      <c r="Y98" s="97">
        <v>25</v>
      </c>
      <c r="Z98" s="98"/>
      <c r="AB98" s="98"/>
    </row>
    <row r="99" spans="1:28" hidden="1">
      <c r="A99" s="96" t="s">
        <v>2522</v>
      </c>
      <c r="B99" s="96" t="s">
        <v>11</v>
      </c>
      <c r="C99" s="96" t="s">
        <v>2552</v>
      </c>
      <c r="D99" s="96" t="s">
        <v>3322</v>
      </c>
      <c r="E99" s="96" t="s">
        <v>3323</v>
      </c>
      <c r="F99" s="96" t="s">
        <v>3344</v>
      </c>
      <c r="G99" s="96" t="s">
        <v>377</v>
      </c>
      <c r="H99" s="96" t="s">
        <v>1211</v>
      </c>
      <c r="I99" s="96" t="s">
        <v>338</v>
      </c>
      <c r="J99" s="96" t="s">
        <v>227</v>
      </c>
      <c r="K99" s="96" t="s">
        <v>3538</v>
      </c>
      <c r="L99" s="96" t="s">
        <v>3326</v>
      </c>
      <c r="M99" s="97">
        <v>28000</v>
      </c>
      <c r="N99" s="98">
        <v>0</v>
      </c>
      <c r="O99" s="97">
        <v>851.2</v>
      </c>
      <c r="P99" s="97">
        <v>803.6</v>
      </c>
      <c r="Q99" s="97">
        <v>5980.7</v>
      </c>
      <c r="R99" s="97">
        <v>22019.3</v>
      </c>
      <c r="S99" s="96" t="s">
        <v>3327</v>
      </c>
      <c r="T99" s="96" t="s">
        <v>3539</v>
      </c>
      <c r="U99" s="98"/>
      <c r="V99" s="98"/>
      <c r="W99" s="97">
        <v>1046</v>
      </c>
      <c r="X99" s="97">
        <v>100</v>
      </c>
      <c r="Y99" s="97">
        <v>25</v>
      </c>
      <c r="Z99" s="98"/>
      <c r="AB99" s="97">
        <v>3154.9</v>
      </c>
    </row>
    <row r="100" spans="1:28" hidden="1">
      <c r="A100" s="96" t="s">
        <v>2522</v>
      </c>
      <c r="B100" s="96" t="s">
        <v>11</v>
      </c>
      <c r="C100" s="96" t="s">
        <v>2552</v>
      </c>
      <c r="D100" s="96" t="s">
        <v>3322</v>
      </c>
      <c r="E100" s="96" t="s">
        <v>3323</v>
      </c>
      <c r="F100" s="96" t="s">
        <v>3329</v>
      </c>
      <c r="G100" s="96" t="s">
        <v>2681</v>
      </c>
      <c r="H100" s="96" t="s">
        <v>2709</v>
      </c>
      <c r="I100" s="96" t="s">
        <v>360</v>
      </c>
      <c r="J100" s="96" t="s">
        <v>277</v>
      </c>
      <c r="K100" s="96" t="s">
        <v>3540</v>
      </c>
      <c r="L100" s="96" t="s">
        <v>3326</v>
      </c>
      <c r="M100" s="97">
        <v>35000</v>
      </c>
      <c r="N100" s="98">
        <v>0</v>
      </c>
      <c r="O100" s="97">
        <v>1064</v>
      </c>
      <c r="P100" s="97">
        <v>1004.5</v>
      </c>
      <c r="Q100" s="97">
        <v>2093.5</v>
      </c>
      <c r="R100" s="97">
        <v>32906.5</v>
      </c>
      <c r="S100" s="96" t="s">
        <v>3327</v>
      </c>
      <c r="T100" s="96" t="s">
        <v>3541</v>
      </c>
      <c r="U100" s="98"/>
      <c r="V100" s="98"/>
      <c r="W100" s="98"/>
      <c r="X100" s="98"/>
      <c r="Y100" s="97">
        <v>25</v>
      </c>
      <c r="Z100" s="98"/>
      <c r="AB100" s="98"/>
    </row>
    <row r="101" spans="1:28" hidden="1">
      <c r="A101" s="96" t="s">
        <v>2522</v>
      </c>
      <c r="B101" s="96" t="s">
        <v>11</v>
      </c>
      <c r="C101" s="96" t="s">
        <v>2552</v>
      </c>
      <c r="D101" s="96" t="s">
        <v>3322</v>
      </c>
      <c r="E101" s="96" t="s">
        <v>3323</v>
      </c>
      <c r="F101" s="96" t="s">
        <v>3350</v>
      </c>
      <c r="G101" s="96" t="s">
        <v>887</v>
      </c>
      <c r="H101" s="96" t="s">
        <v>2014</v>
      </c>
      <c r="I101" s="96" t="s">
        <v>360</v>
      </c>
      <c r="J101" s="96" t="s">
        <v>311</v>
      </c>
      <c r="K101" s="96" t="s">
        <v>3542</v>
      </c>
      <c r="L101" s="96" t="s">
        <v>3326</v>
      </c>
      <c r="M101" s="97">
        <v>25000</v>
      </c>
      <c r="N101" s="98">
        <v>0</v>
      </c>
      <c r="O101" s="97">
        <v>760</v>
      </c>
      <c r="P101" s="97">
        <v>717.5</v>
      </c>
      <c r="Q101" s="97">
        <v>1502.5</v>
      </c>
      <c r="R101" s="97">
        <v>23497.5</v>
      </c>
      <c r="S101" s="96" t="s">
        <v>3327</v>
      </c>
      <c r="T101" s="96" t="s">
        <v>3543</v>
      </c>
      <c r="U101" s="98"/>
      <c r="V101" s="98"/>
      <c r="W101" s="98"/>
      <c r="X101" s="98"/>
      <c r="Y101" s="97">
        <v>25</v>
      </c>
      <c r="Z101" s="98"/>
      <c r="AB101" s="98"/>
    </row>
    <row r="102" spans="1:28" hidden="1">
      <c r="A102" s="96" t="s">
        <v>2522</v>
      </c>
      <c r="B102" s="96" t="s">
        <v>11</v>
      </c>
      <c r="C102" s="96" t="s">
        <v>2552</v>
      </c>
      <c r="D102" s="96" t="s">
        <v>3322</v>
      </c>
      <c r="E102" s="96" t="s">
        <v>3323</v>
      </c>
      <c r="F102" s="96" t="s">
        <v>3332</v>
      </c>
      <c r="G102" s="96" t="s">
        <v>291</v>
      </c>
      <c r="H102" s="96" t="s">
        <v>1113</v>
      </c>
      <c r="I102" s="96" t="s">
        <v>285</v>
      </c>
      <c r="J102" s="96" t="s">
        <v>283</v>
      </c>
      <c r="K102" s="96" t="s">
        <v>3544</v>
      </c>
      <c r="L102" s="96" t="s">
        <v>3326</v>
      </c>
      <c r="M102" s="97">
        <v>40000</v>
      </c>
      <c r="N102" s="97">
        <v>206.03</v>
      </c>
      <c r="O102" s="97">
        <v>1216</v>
      </c>
      <c r="P102" s="97">
        <v>1148</v>
      </c>
      <c r="Q102" s="97">
        <v>7468.48</v>
      </c>
      <c r="R102" s="97">
        <v>32531.52</v>
      </c>
      <c r="S102" s="96" t="s">
        <v>3327</v>
      </c>
      <c r="T102" s="96" t="s">
        <v>3545</v>
      </c>
      <c r="U102" s="98"/>
      <c r="V102" s="98"/>
      <c r="W102" s="97">
        <v>3246</v>
      </c>
      <c r="X102" s="97">
        <v>50</v>
      </c>
      <c r="Y102" s="97">
        <v>25</v>
      </c>
      <c r="Z102" s="98"/>
      <c r="AB102" s="97">
        <v>1577.45</v>
      </c>
    </row>
    <row r="103" spans="1:28" hidden="1">
      <c r="A103" s="96" t="s">
        <v>2522</v>
      </c>
      <c r="B103" s="96" t="s">
        <v>11</v>
      </c>
      <c r="C103" s="96" t="s">
        <v>2552</v>
      </c>
      <c r="D103" s="96" t="s">
        <v>3322</v>
      </c>
      <c r="E103" s="96" t="s">
        <v>3323</v>
      </c>
      <c r="F103" s="96" t="s">
        <v>3337</v>
      </c>
      <c r="G103" s="96" t="s">
        <v>1737</v>
      </c>
      <c r="H103" s="96" t="s">
        <v>1819</v>
      </c>
      <c r="I103" s="96" t="s">
        <v>8</v>
      </c>
      <c r="J103" s="96" t="s">
        <v>777</v>
      </c>
      <c r="K103" s="96" t="s">
        <v>3546</v>
      </c>
      <c r="L103" s="96" t="s">
        <v>3326</v>
      </c>
      <c r="M103" s="97">
        <v>10000</v>
      </c>
      <c r="N103" s="98">
        <v>0</v>
      </c>
      <c r="O103" s="97">
        <v>304</v>
      </c>
      <c r="P103" s="97">
        <v>287</v>
      </c>
      <c r="Q103" s="97">
        <v>616</v>
      </c>
      <c r="R103" s="97">
        <v>9384</v>
      </c>
      <c r="S103" s="96" t="s">
        <v>3327</v>
      </c>
      <c r="T103" s="96" t="s">
        <v>3547</v>
      </c>
      <c r="U103" s="98"/>
      <c r="V103" s="98"/>
      <c r="W103" s="98"/>
      <c r="X103" s="98"/>
      <c r="Y103" s="97">
        <v>25</v>
      </c>
      <c r="Z103" s="98"/>
      <c r="AB103" s="98"/>
    </row>
    <row r="104" spans="1:28" hidden="1">
      <c r="A104" s="96" t="s">
        <v>2522</v>
      </c>
      <c r="B104" s="96" t="s">
        <v>11</v>
      </c>
      <c r="C104" s="96" t="s">
        <v>2552</v>
      </c>
      <c r="D104" s="96" t="s">
        <v>3322</v>
      </c>
      <c r="E104" s="96" t="s">
        <v>3323</v>
      </c>
      <c r="F104" s="96" t="s">
        <v>3332</v>
      </c>
      <c r="G104" s="96" t="s">
        <v>2636</v>
      </c>
      <c r="H104" s="96" t="s">
        <v>2652</v>
      </c>
      <c r="I104" s="96" t="s">
        <v>129</v>
      </c>
      <c r="J104" s="96" t="s">
        <v>675</v>
      </c>
      <c r="K104" s="96" t="s">
        <v>3548</v>
      </c>
      <c r="L104" s="96" t="s">
        <v>3326</v>
      </c>
      <c r="M104" s="97">
        <v>100000</v>
      </c>
      <c r="N104" s="97">
        <v>11711.01</v>
      </c>
      <c r="O104" s="97">
        <v>3040</v>
      </c>
      <c r="P104" s="97">
        <v>2870</v>
      </c>
      <c r="Q104" s="97">
        <v>19223.46</v>
      </c>
      <c r="R104" s="97">
        <v>80776.539999999994</v>
      </c>
      <c r="S104" s="96" t="s">
        <v>3327</v>
      </c>
      <c r="T104" s="96" t="s">
        <v>3549</v>
      </c>
      <c r="U104" s="98"/>
      <c r="V104" s="98"/>
      <c r="W104" s="98"/>
      <c r="X104" s="98"/>
      <c r="Y104" s="97">
        <v>25</v>
      </c>
      <c r="Z104" s="98"/>
      <c r="AB104" s="97">
        <v>1577.45</v>
      </c>
    </row>
    <row r="105" spans="1:28" hidden="1">
      <c r="A105" s="96" t="s">
        <v>2522</v>
      </c>
      <c r="B105" s="96" t="s">
        <v>11</v>
      </c>
      <c r="C105" s="96" t="s">
        <v>2552</v>
      </c>
      <c r="D105" s="96" t="s">
        <v>3322</v>
      </c>
      <c r="E105" s="96" t="s">
        <v>3323</v>
      </c>
      <c r="F105" s="96" t="s">
        <v>3337</v>
      </c>
      <c r="G105" s="96" t="s">
        <v>2785</v>
      </c>
      <c r="H105" s="96" t="s">
        <v>2786</v>
      </c>
      <c r="I105" s="96" t="s">
        <v>686</v>
      </c>
      <c r="J105" s="96" t="s">
        <v>777</v>
      </c>
      <c r="K105" s="96" t="s">
        <v>3550</v>
      </c>
      <c r="L105" s="96" t="s">
        <v>3326</v>
      </c>
      <c r="M105" s="97">
        <v>36000</v>
      </c>
      <c r="N105" s="98">
        <v>0</v>
      </c>
      <c r="O105" s="97">
        <v>1094.4000000000001</v>
      </c>
      <c r="P105" s="97">
        <v>1033.2</v>
      </c>
      <c r="Q105" s="97">
        <v>2152.6</v>
      </c>
      <c r="R105" s="97">
        <v>33847.4</v>
      </c>
      <c r="S105" s="96" t="s">
        <v>3327</v>
      </c>
      <c r="T105" s="96" t="s">
        <v>3551</v>
      </c>
      <c r="U105" s="98"/>
      <c r="V105" s="98"/>
      <c r="W105" s="98"/>
      <c r="X105" s="98"/>
      <c r="Y105" s="97">
        <v>25</v>
      </c>
      <c r="Z105" s="98"/>
      <c r="AB105" s="98"/>
    </row>
    <row r="106" spans="1:28" hidden="1">
      <c r="A106" s="96" t="s">
        <v>2522</v>
      </c>
      <c r="B106" s="96" t="s">
        <v>11</v>
      </c>
      <c r="C106" s="96" t="s">
        <v>2552</v>
      </c>
      <c r="D106" s="96" t="s">
        <v>3322</v>
      </c>
      <c r="E106" s="96" t="s">
        <v>3323</v>
      </c>
      <c r="F106" s="96" t="s">
        <v>3337</v>
      </c>
      <c r="G106" s="96" t="s">
        <v>3163</v>
      </c>
      <c r="H106" s="96" t="s">
        <v>3143</v>
      </c>
      <c r="I106" s="96" t="s">
        <v>214</v>
      </c>
      <c r="J106" s="96" t="s">
        <v>1727</v>
      </c>
      <c r="K106" s="96" t="s">
        <v>3552</v>
      </c>
      <c r="L106" s="96" t="s">
        <v>3326</v>
      </c>
      <c r="M106" s="97">
        <v>22000</v>
      </c>
      <c r="N106" s="98">
        <v>0</v>
      </c>
      <c r="O106" s="97">
        <v>668.8</v>
      </c>
      <c r="P106" s="97">
        <v>631.4</v>
      </c>
      <c r="Q106" s="97">
        <v>1325.2</v>
      </c>
      <c r="R106" s="97">
        <v>20674.8</v>
      </c>
      <c r="S106" s="96" t="s">
        <v>3327</v>
      </c>
      <c r="T106" s="96" t="s">
        <v>3553</v>
      </c>
      <c r="U106" s="98"/>
      <c r="V106" s="98"/>
      <c r="W106" s="98"/>
      <c r="X106" s="98"/>
      <c r="Y106" s="97">
        <v>25</v>
      </c>
      <c r="Z106" s="98"/>
      <c r="AB106" s="98"/>
    </row>
    <row r="107" spans="1:28" hidden="1">
      <c r="A107" s="96" t="s">
        <v>2522</v>
      </c>
      <c r="B107" s="96" t="s">
        <v>11</v>
      </c>
      <c r="C107" s="96" t="s">
        <v>2552</v>
      </c>
      <c r="D107" s="96" t="s">
        <v>3322</v>
      </c>
      <c r="E107" s="96" t="s">
        <v>3323</v>
      </c>
      <c r="F107" s="96" t="s">
        <v>3344</v>
      </c>
      <c r="G107" s="96" t="s">
        <v>185</v>
      </c>
      <c r="H107" s="96" t="s">
        <v>1114</v>
      </c>
      <c r="I107" s="96" t="s">
        <v>1694</v>
      </c>
      <c r="J107" s="96" t="s">
        <v>186</v>
      </c>
      <c r="K107" s="96" t="s">
        <v>3554</v>
      </c>
      <c r="L107" s="96" t="s">
        <v>3326</v>
      </c>
      <c r="M107" s="97">
        <v>60000</v>
      </c>
      <c r="N107" s="97">
        <v>2855.7</v>
      </c>
      <c r="O107" s="97">
        <v>1824</v>
      </c>
      <c r="P107" s="97">
        <v>1722</v>
      </c>
      <c r="Q107" s="97">
        <v>22722.81</v>
      </c>
      <c r="R107" s="97">
        <v>37277.19</v>
      </c>
      <c r="S107" s="96" t="s">
        <v>3327</v>
      </c>
      <c r="T107" s="96" t="s">
        <v>3555</v>
      </c>
      <c r="U107" s="98"/>
      <c r="V107" s="98"/>
      <c r="W107" s="97">
        <v>13141.21</v>
      </c>
      <c r="X107" s="98"/>
      <c r="Y107" s="97">
        <v>25</v>
      </c>
      <c r="Z107" s="98"/>
      <c r="AB107" s="97">
        <v>3154.9</v>
      </c>
    </row>
    <row r="108" spans="1:28" hidden="1">
      <c r="A108" s="96" t="s">
        <v>2522</v>
      </c>
      <c r="B108" s="96" t="s">
        <v>11</v>
      </c>
      <c r="C108" s="96" t="s">
        <v>2552</v>
      </c>
      <c r="D108" s="96" t="s">
        <v>3322</v>
      </c>
      <c r="E108" s="96" t="s">
        <v>3323</v>
      </c>
      <c r="F108" s="96" t="s">
        <v>3556</v>
      </c>
      <c r="G108" s="96" t="s">
        <v>784</v>
      </c>
      <c r="H108" s="96" t="s">
        <v>1820</v>
      </c>
      <c r="I108" s="96" t="s">
        <v>111</v>
      </c>
      <c r="J108" s="96" t="s">
        <v>777</v>
      </c>
      <c r="K108" s="96" t="s">
        <v>3557</v>
      </c>
      <c r="L108" s="96" t="s">
        <v>3326</v>
      </c>
      <c r="M108" s="97">
        <v>14300</v>
      </c>
      <c r="N108" s="98">
        <v>0</v>
      </c>
      <c r="O108" s="97">
        <v>434.72</v>
      </c>
      <c r="P108" s="97">
        <v>410.41</v>
      </c>
      <c r="Q108" s="97">
        <v>870.13</v>
      </c>
      <c r="R108" s="97">
        <v>13429.87</v>
      </c>
      <c r="S108" s="96" t="s">
        <v>3327</v>
      </c>
      <c r="T108" s="96" t="s">
        <v>3558</v>
      </c>
      <c r="U108" s="98"/>
      <c r="V108" s="98"/>
      <c r="W108" s="98"/>
      <c r="X108" s="98"/>
      <c r="Y108" s="97">
        <v>25</v>
      </c>
      <c r="Z108" s="98"/>
      <c r="AB108" s="98"/>
    </row>
    <row r="109" spans="1:28" hidden="1">
      <c r="A109" s="96" t="s">
        <v>2522</v>
      </c>
      <c r="B109" s="96" t="s">
        <v>11</v>
      </c>
      <c r="C109" s="96" t="s">
        <v>2552</v>
      </c>
      <c r="D109" s="96" t="s">
        <v>3322</v>
      </c>
      <c r="E109" s="96" t="s">
        <v>3323</v>
      </c>
      <c r="F109" s="96" t="s">
        <v>3337</v>
      </c>
      <c r="G109" s="96" t="s">
        <v>2787</v>
      </c>
      <c r="H109" s="96" t="s">
        <v>2788</v>
      </c>
      <c r="I109" s="96" t="s">
        <v>598</v>
      </c>
      <c r="J109" s="96" t="s">
        <v>333</v>
      </c>
      <c r="K109" s="96" t="s">
        <v>3559</v>
      </c>
      <c r="L109" s="96" t="s">
        <v>3326</v>
      </c>
      <c r="M109" s="97">
        <v>24000</v>
      </c>
      <c r="N109" s="98">
        <v>0</v>
      </c>
      <c r="O109" s="97">
        <v>729.6</v>
      </c>
      <c r="P109" s="97">
        <v>688.8</v>
      </c>
      <c r="Q109" s="97">
        <v>1443.4</v>
      </c>
      <c r="R109" s="97">
        <v>22556.6</v>
      </c>
      <c r="S109" s="96" t="s">
        <v>3327</v>
      </c>
      <c r="T109" s="96" t="s">
        <v>3560</v>
      </c>
      <c r="U109" s="98"/>
      <c r="V109" s="98"/>
      <c r="W109" s="98"/>
      <c r="X109" s="98"/>
      <c r="Y109" s="97">
        <v>25</v>
      </c>
      <c r="Z109" s="98"/>
      <c r="AB109" s="98"/>
    </row>
    <row r="110" spans="1:28" hidden="1">
      <c r="A110" s="96" t="s">
        <v>2522</v>
      </c>
      <c r="B110" s="96" t="s">
        <v>11</v>
      </c>
      <c r="C110" s="96" t="s">
        <v>2552</v>
      </c>
      <c r="D110" s="96" t="s">
        <v>3322</v>
      </c>
      <c r="E110" s="96" t="s">
        <v>3323</v>
      </c>
      <c r="F110" s="96" t="s">
        <v>3359</v>
      </c>
      <c r="G110" s="96" t="s">
        <v>651</v>
      </c>
      <c r="H110" s="96" t="s">
        <v>1821</v>
      </c>
      <c r="I110" s="96" t="s">
        <v>652</v>
      </c>
      <c r="J110" s="96" t="s">
        <v>942</v>
      </c>
      <c r="K110" s="96" t="s">
        <v>3561</v>
      </c>
      <c r="L110" s="96" t="s">
        <v>3326</v>
      </c>
      <c r="M110" s="97">
        <v>10000</v>
      </c>
      <c r="N110" s="98">
        <v>0</v>
      </c>
      <c r="O110" s="97">
        <v>304</v>
      </c>
      <c r="P110" s="97">
        <v>287</v>
      </c>
      <c r="Q110" s="97">
        <v>966</v>
      </c>
      <c r="R110" s="97">
        <v>9034</v>
      </c>
      <c r="S110" s="96" t="s">
        <v>3327</v>
      </c>
      <c r="T110" s="96" t="s">
        <v>3562</v>
      </c>
      <c r="U110" s="98"/>
      <c r="V110" s="97">
        <v>300</v>
      </c>
      <c r="W110" s="98"/>
      <c r="X110" s="97">
        <v>50</v>
      </c>
      <c r="Y110" s="97">
        <v>25</v>
      </c>
      <c r="Z110" s="98"/>
      <c r="AB110" s="98"/>
    </row>
    <row r="111" spans="1:28" hidden="1">
      <c r="A111" s="96" t="s">
        <v>2522</v>
      </c>
      <c r="B111" s="96" t="s">
        <v>11</v>
      </c>
      <c r="C111" s="96" t="s">
        <v>2552</v>
      </c>
      <c r="D111" s="96" t="s">
        <v>3322</v>
      </c>
      <c r="E111" s="96" t="s">
        <v>3323</v>
      </c>
      <c r="F111" s="96" t="s">
        <v>3337</v>
      </c>
      <c r="G111" s="96" t="s">
        <v>2541</v>
      </c>
      <c r="H111" s="96" t="s">
        <v>2529</v>
      </c>
      <c r="I111" s="96" t="s">
        <v>598</v>
      </c>
      <c r="J111" s="96" t="s">
        <v>860</v>
      </c>
      <c r="K111" s="96" t="s">
        <v>3563</v>
      </c>
      <c r="L111" s="96" t="s">
        <v>3326</v>
      </c>
      <c r="M111" s="97">
        <v>24000</v>
      </c>
      <c r="N111" s="98">
        <v>0</v>
      </c>
      <c r="O111" s="97">
        <v>729.6</v>
      </c>
      <c r="P111" s="97">
        <v>688.8</v>
      </c>
      <c r="Q111" s="97">
        <v>8766.9</v>
      </c>
      <c r="R111" s="97">
        <v>15233.1</v>
      </c>
      <c r="S111" s="96" t="s">
        <v>3327</v>
      </c>
      <c r="T111" s="96" t="s">
        <v>3564</v>
      </c>
      <c r="U111" s="98"/>
      <c r="V111" s="98"/>
      <c r="W111" s="97">
        <v>7323.5</v>
      </c>
      <c r="X111" s="98"/>
      <c r="Y111" s="97">
        <v>25</v>
      </c>
      <c r="Z111" s="98"/>
      <c r="AB111" s="98"/>
    </row>
    <row r="112" spans="1:28" hidden="1">
      <c r="A112" s="96" t="s">
        <v>2522</v>
      </c>
      <c r="B112" s="96" t="s">
        <v>11</v>
      </c>
      <c r="C112" s="96" t="s">
        <v>2552</v>
      </c>
      <c r="D112" s="96" t="s">
        <v>3322</v>
      </c>
      <c r="E112" s="96" t="s">
        <v>3323</v>
      </c>
      <c r="F112" s="96" t="s">
        <v>3359</v>
      </c>
      <c r="G112" s="96" t="s">
        <v>215</v>
      </c>
      <c r="H112" s="96" t="s">
        <v>1822</v>
      </c>
      <c r="I112" s="96" t="s">
        <v>42</v>
      </c>
      <c r="J112" s="96" t="s">
        <v>1727</v>
      </c>
      <c r="K112" s="96" t="s">
        <v>3565</v>
      </c>
      <c r="L112" s="96" t="s">
        <v>3326</v>
      </c>
      <c r="M112" s="97">
        <v>22050</v>
      </c>
      <c r="N112" s="98">
        <v>0</v>
      </c>
      <c r="O112" s="97">
        <v>670.32</v>
      </c>
      <c r="P112" s="97">
        <v>632.84</v>
      </c>
      <c r="Q112" s="97">
        <v>16492.900000000001</v>
      </c>
      <c r="R112" s="97">
        <v>5557.1</v>
      </c>
      <c r="S112" s="96" t="s">
        <v>3327</v>
      </c>
      <c r="T112" s="96" t="s">
        <v>3566</v>
      </c>
      <c r="U112" s="98"/>
      <c r="V112" s="97">
        <v>300</v>
      </c>
      <c r="W112" s="97">
        <v>14864.74</v>
      </c>
      <c r="X112" s="98"/>
      <c r="Y112" s="97">
        <v>25</v>
      </c>
      <c r="Z112" s="98"/>
      <c r="AB112" s="98"/>
    </row>
    <row r="113" spans="1:28" hidden="1">
      <c r="A113" s="96" t="s">
        <v>2522</v>
      </c>
      <c r="B113" s="96" t="s">
        <v>11</v>
      </c>
      <c r="C113" s="96" t="s">
        <v>2552</v>
      </c>
      <c r="D113" s="96" t="s">
        <v>3322</v>
      </c>
      <c r="E113" s="96" t="s">
        <v>3323</v>
      </c>
      <c r="F113" s="96" t="s">
        <v>3337</v>
      </c>
      <c r="G113" s="96" t="s">
        <v>857</v>
      </c>
      <c r="H113" s="96" t="s">
        <v>1823</v>
      </c>
      <c r="I113" s="96" t="s">
        <v>793</v>
      </c>
      <c r="J113" s="96" t="s">
        <v>858</v>
      </c>
      <c r="K113" s="96" t="s">
        <v>3567</v>
      </c>
      <c r="L113" s="96" t="s">
        <v>3326</v>
      </c>
      <c r="M113" s="97">
        <v>220000</v>
      </c>
      <c r="N113" s="97">
        <v>40583.019999999997</v>
      </c>
      <c r="O113" s="97">
        <v>5685.41</v>
      </c>
      <c r="P113" s="97">
        <v>6314</v>
      </c>
      <c r="Q113" s="97">
        <v>52607.43</v>
      </c>
      <c r="R113" s="97">
        <v>167392.57</v>
      </c>
      <c r="S113" s="96" t="s">
        <v>3327</v>
      </c>
      <c r="T113" s="96" t="s">
        <v>3568</v>
      </c>
      <c r="U113" s="98"/>
      <c r="V113" s="98"/>
      <c r="W113" s="98"/>
      <c r="X113" s="98"/>
      <c r="Y113" s="97">
        <v>25</v>
      </c>
      <c r="Z113" s="98"/>
      <c r="AB113" s="98"/>
    </row>
    <row r="114" spans="1:28" hidden="1">
      <c r="A114" s="96" t="s">
        <v>2522</v>
      </c>
      <c r="B114" s="96" t="s">
        <v>11</v>
      </c>
      <c r="C114" s="96" t="s">
        <v>2552</v>
      </c>
      <c r="D114" s="96" t="s">
        <v>3322</v>
      </c>
      <c r="E114" s="96" t="s">
        <v>3323</v>
      </c>
      <c r="F114" s="96" t="s">
        <v>3332</v>
      </c>
      <c r="G114" s="96" t="s">
        <v>1082</v>
      </c>
      <c r="H114" s="96" t="s">
        <v>2306</v>
      </c>
      <c r="I114" s="96" t="s">
        <v>32</v>
      </c>
      <c r="J114" s="96" t="s">
        <v>942</v>
      </c>
      <c r="K114" s="96" t="s">
        <v>3569</v>
      </c>
      <c r="L114" s="96" t="s">
        <v>3326</v>
      </c>
      <c r="M114" s="97">
        <v>90000</v>
      </c>
      <c r="N114" s="97">
        <v>9753.1200000000008</v>
      </c>
      <c r="O114" s="97">
        <v>2736</v>
      </c>
      <c r="P114" s="97">
        <v>2583</v>
      </c>
      <c r="Q114" s="97">
        <v>15097.12</v>
      </c>
      <c r="R114" s="97">
        <v>74902.880000000005</v>
      </c>
      <c r="S114" s="96" t="s">
        <v>3327</v>
      </c>
      <c r="T114" s="96" t="s">
        <v>3570</v>
      </c>
      <c r="U114" s="98"/>
      <c r="V114" s="98"/>
      <c r="W114" s="98"/>
      <c r="X114" s="98"/>
      <c r="Y114" s="97">
        <v>25</v>
      </c>
      <c r="Z114" s="98"/>
      <c r="AB114" s="98"/>
    </row>
    <row r="115" spans="1:28" hidden="1">
      <c r="A115" s="96" t="s">
        <v>2522</v>
      </c>
      <c r="B115" s="96" t="s">
        <v>11</v>
      </c>
      <c r="C115" s="96" t="s">
        <v>2552</v>
      </c>
      <c r="D115" s="96" t="s">
        <v>3322</v>
      </c>
      <c r="E115" s="96" t="s">
        <v>3323</v>
      </c>
      <c r="F115" s="96" t="s">
        <v>3359</v>
      </c>
      <c r="G115" s="96" t="s">
        <v>3571</v>
      </c>
      <c r="H115" s="96" t="s">
        <v>1824</v>
      </c>
      <c r="I115" s="96" t="s">
        <v>298</v>
      </c>
      <c r="J115" s="96" t="s">
        <v>942</v>
      </c>
      <c r="K115" s="96" t="s">
        <v>3572</v>
      </c>
      <c r="L115" s="96" t="s">
        <v>3326</v>
      </c>
      <c r="M115" s="97">
        <v>90000</v>
      </c>
      <c r="N115" s="97">
        <v>9753.1200000000008</v>
      </c>
      <c r="O115" s="97">
        <v>2736</v>
      </c>
      <c r="P115" s="97">
        <v>2583</v>
      </c>
      <c r="Q115" s="97">
        <v>15397.12</v>
      </c>
      <c r="R115" s="97">
        <v>74602.880000000005</v>
      </c>
      <c r="S115" s="96" t="s">
        <v>3327</v>
      </c>
      <c r="T115" s="96" t="s">
        <v>3573</v>
      </c>
      <c r="U115" s="98"/>
      <c r="V115" s="97">
        <v>300</v>
      </c>
      <c r="W115" s="98"/>
      <c r="X115" s="98"/>
      <c r="Y115" s="97">
        <v>25</v>
      </c>
      <c r="Z115" s="98"/>
      <c r="AB115" s="98"/>
    </row>
    <row r="116" spans="1:28" hidden="1">
      <c r="A116" s="96" t="s">
        <v>2522</v>
      </c>
      <c r="B116" s="96" t="s">
        <v>11</v>
      </c>
      <c r="C116" s="96" t="s">
        <v>2552</v>
      </c>
      <c r="D116" s="96" t="s">
        <v>3322</v>
      </c>
      <c r="E116" s="96" t="s">
        <v>3323</v>
      </c>
      <c r="F116" s="96" t="s">
        <v>3329</v>
      </c>
      <c r="G116" s="96" t="s">
        <v>946</v>
      </c>
      <c r="H116" s="96" t="s">
        <v>1825</v>
      </c>
      <c r="I116" s="96" t="s">
        <v>132</v>
      </c>
      <c r="J116" s="96" t="s">
        <v>858</v>
      </c>
      <c r="K116" s="96" t="s">
        <v>3574</v>
      </c>
      <c r="L116" s="96" t="s">
        <v>3326</v>
      </c>
      <c r="M116" s="97">
        <v>30000</v>
      </c>
      <c r="N116" s="98">
        <v>0</v>
      </c>
      <c r="O116" s="97">
        <v>912</v>
      </c>
      <c r="P116" s="97">
        <v>861</v>
      </c>
      <c r="Q116" s="97">
        <v>1798</v>
      </c>
      <c r="R116" s="97">
        <v>28202</v>
      </c>
      <c r="S116" s="96" t="s">
        <v>3327</v>
      </c>
      <c r="T116" s="96" t="s">
        <v>3575</v>
      </c>
      <c r="U116" s="98"/>
      <c r="V116" s="98"/>
      <c r="W116" s="98"/>
      <c r="X116" s="98"/>
      <c r="Y116" s="97">
        <v>25</v>
      </c>
      <c r="Z116" s="98"/>
      <c r="AB116" s="98"/>
    </row>
    <row r="117" spans="1:28" hidden="1">
      <c r="A117" s="96" t="s">
        <v>2522</v>
      </c>
      <c r="B117" s="96" t="s">
        <v>11</v>
      </c>
      <c r="C117" s="96" t="s">
        <v>2552</v>
      </c>
      <c r="D117" s="96" t="s">
        <v>3322</v>
      </c>
      <c r="E117" s="96" t="s">
        <v>3323</v>
      </c>
      <c r="F117" s="96" t="s">
        <v>3344</v>
      </c>
      <c r="G117" s="96" t="s">
        <v>1604</v>
      </c>
      <c r="H117" s="96" t="s">
        <v>1826</v>
      </c>
      <c r="I117" s="96" t="s">
        <v>1431</v>
      </c>
      <c r="J117" s="96" t="s">
        <v>250</v>
      </c>
      <c r="K117" s="96" t="s">
        <v>3576</v>
      </c>
      <c r="L117" s="96" t="s">
        <v>3326</v>
      </c>
      <c r="M117" s="97">
        <v>145000</v>
      </c>
      <c r="N117" s="97">
        <v>22690.49</v>
      </c>
      <c r="O117" s="97">
        <v>4408</v>
      </c>
      <c r="P117" s="97">
        <v>4161.5</v>
      </c>
      <c r="Q117" s="97">
        <v>31284.99</v>
      </c>
      <c r="R117" s="97">
        <v>113715.01</v>
      </c>
      <c r="S117" s="96" t="s">
        <v>3327</v>
      </c>
      <c r="T117" s="96" t="s">
        <v>3577</v>
      </c>
      <c r="U117" s="98"/>
      <c r="V117" s="98"/>
      <c r="W117" s="98"/>
      <c r="X117" s="98"/>
      <c r="Y117" s="97">
        <v>25</v>
      </c>
      <c r="Z117" s="98"/>
      <c r="AB117" s="98"/>
    </row>
    <row r="118" spans="1:28" hidden="1">
      <c r="A118" s="96" t="s">
        <v>2522</v>
      </c>
      <c r="B118" s="96" t="s">
        <v>11</v>
      </c>
      <c r="C118" s="96" t="s">
        <v>2552</v>
      </c>
      <c r="D118" s="96" t="s">
        <v>3322</v>
      </c>
      <c r="E118" s="96" t="s">
        <v>3323</v>
      </c>
      <c r="F118" s="96" t="s">
        <v>3332</v>
      </c>
      <c r="G118" s="96" t="s">
        <v>828</v>
      </c>
      <c r="H118" s="96" t="s">
        <v>1115</v>
      </c>
      <c r="I118" s="96" t="s">
        <v>3578</v>
      </c>
      <c r="J118" s="96" t="s">
        <v>821</v>
      </c>
      <c r="K118" s="96" t="s">
        <v>3579</v>
      </c>
      <c r="L118" s="96" t="s">
        <v>3326</v>
      </c>
      <c r="M118" s="97">
        <v>45000</v>
      </c>
      <c r="N118" s="97">
        <v>1148.33</v>
      </c>
      <c r="O118" s="97">
        <v>1368</v>
      </c>
      <c r="P118" s="97">
        <v>1291.5</v>
      </c>
      <c r="Q118" s="97">
        <v>18936.240000000002</v>
      </c>
      <c r="R118" s="97">
        <v>26063.759999999998</v>
      </c>
      <c r="S118" s="96" t="s">
        <v>3327</v>
      </c>
      <c r="T118" s="96" t="s">
        <v>3580</v>
      </c>
      <c r="U118" s="98"/>
      <c r="V118" s="98"/>
      <c r="W118" s="97">
        <v>15003.41</v>
      </c>
      <c r="X118" s="97">
        <v>100</v>
      </c>
      <c r="Y118" s="97">
        <v>25</v>
      </c>
      <c r="Z118" s="98"/>
      <c r="AB118" s="98"/>
    </row>
    <row r="119" spans="1:28" hidden="1">
      <c r="A119" s="96" t="s">
        <v>2522</v>
      </c>
      <c r="B119" s="96" t="s">
        <v>11</v>
      </c>
      <c r="C119" s="96" t="s">
        <v>2552</v>
      </c>
      <c r="D119" s="96" t="s">
        <v>3322</v>
      </c>
      <c r="E119" s="96" t="s">
        <v>3323</v>
      </c>
      <c r="F119" s="96" t="s">
        <v>3386</v>
      </c>
      <c r="G119" s="96" t="s">
        <v>829</v>
      </c>
      <c r="H119" s="96" t="s">
        <v>1116</v>
      </c>
      <c r="I119" s="96" t="s">
        <v>298</v>
      </c>
      <c r="J119" s="96" t="s">
        <v>942</v>
      </c>
      <c r="K119" s="96" t="s">
        <v>3581</v>
      </c>
      <c r="L119" s="96" t="s">
        <v>3326</v>
      </c>
      <c r="M119" s="97">
        <v>55000</v>
      </c>
      <c r="N119" s="97">
        <v>2559.6799999999998</v>
      </c>
      <c r="O119" s="97">
        <v>1672</v>
      </c>
      <c r="P119" s="97">
        <v>1578.5</v>
      </c>
      <c r="Q119" s="97">
        <v>41308.15</v>
      </c>
      <c r="R119" s="97">
        <v>13691.85</v>
      </c>
      <c r="S119" s="96" t="s">
        <v>3327</v>
      </c>
      <c r="T119" s="96" t="s">
        <v>3582</v>
      </c>
      <c r="U119" s="98"/>
      <c r="V119" s="97">
        <v>300</v>
      </c>
      <c r="W119" s="97">
        <v>35122.97</v>
      </c>
      <c r="X119" s="97">
        <v>50</v>
      </c>
      <c r="Y119" s="97">
        <v>25</v>
      </c>
      <c r="Z119" s="98"/>
      <c r="AB119" s="98"/>
    </row>
    <row r="120" spans="1:28" hidden="1">
      <c r="A120" s="96" t="s">
        <v>2522</v>
      </c>
      <c r="B120" s="96" t="s">
        <v>11</v>
      </c>
      <c r="C120" s="96" t="s">
        <v>2552</v>
      </c>
      <c r="D120" s="96" t="s">
        <v>3322</v>
      </c>
      <c r="E120" s="96" t="s">
        <v>3323</v>
      </c>
      <c r="F120" s="96" t="s">
        <v>3337</v>
      </c>
      <c r="G120" s="96" t="s">
        <v>1515</v>
      </c>
      <c r="H120" s="96" t="s">
        <v>1827</v>
      </c>
      <c r="I120" s="96" t="s">
        <v>100</v>
      </c>
      <c r="J120" s="96" t="s">
        <v>283</v>
      </c>
      <c r="K120" s="96" t="s">
        <v>3583</v>
      </c>
      <c r="L120" s="96" t="s">
        <v>3326</v>
      </c>
      <c r="M120" s="97">
        <v>50000</v>
      </c>
      <c r="N120" s="97">
        <v>1854</v>
      </c>
      <c r="O120" s="97">
        <v>1520</v>
      </c>
      <c r="P120" s="97">
        <v>1435</v>
      </c>
      <c r="Q120" s="97">
        <v>4834</v>
      </c>
      <c r="R120" s="97">
        <v>45166</v>
      </c>
      <c r="S120" s="96" t="s">
        <v>3327</v>
      </c>
      <c r="T120" s="96" t="s">
        <v>3584</v>
      </c>
      <c r="U120" s="98"/>
      <c r="V120" s="98"/>
      <c r="W120" s="98"/>
      <c r="X120" s="98"/>
      <c r="Y120" s="97">
        <v>25</v>
      </c>
      <c r="Z120" s="98"/>
      <c r="AB120" s="98"/>
    </row>
    <row r="121" spans="1:28" hidden="1">
      <c r="A121" s="96" t="s">
        <v>2522</v>
      </c>
      <c r="B121" s="96" t="s">
        <v>11</v>
      </c>
      <c r="C121" s="96" t="s">
        <v>2552</v>
      </c>
      <c r="D121" s="96" t="s">
        <v>3322</v>
      </c>
      <c r="E121" s="96" t="s">
        <v>3323</v>
      </c>
      <c r="F121" s="96" t="s">
        <v>3372</v>
      </c>
      <c r="G121" s="96" t="s">
        <v>196</v>
      </c>
      <c r="H121" s="96" t="s">
        <v>1828</v>
      </c>
      <c r="I121" s="96" t="s">
        <v>90</v>
      </c>
      <c r="J121" s="96" t="s">
        <v>858</v>
      </c>
      <c r="K121" s="96" t="s">
        <v>3585</v>
      </c>
      <c r="L121" s="96" t="s">
        <v>3326</v>
      </c>
      <c r="M121" s="97">
        <v>16500</v>
      </c>
      <c r="N121" s="98">
        <v>0</v>
      </c>
      <c r="O121" s="97">
        <v>501.6</v>
      </c>
      <c r="P121" s="97">
        <v>473.55</v>
      </c>
      <c r="Q121" s="97">
        <v>3082.4</v>
      </c>
      <c r="R121" s="97">
        <v>13417.6</v>
      </c>
      <c r="S121" s="96" t="s">
        <v>3327</v>
      </c>
      <c r="T121" s="96" t="s">
        <v>3586</v>
      </c>
      <c r="U121" s="98"/>
      <c r="V121" s="98"/>
      <c r="W121" s="97">
        <v>2082.25</v>
      </c>
      <c r="X121" s="98"/>
      <c r="Y121" s="97">
        <v>25</v>
      </c>
      <c r="Z121" s="98"/>
      <c r="AB121" s="98"/>
    </row>
    <row r="122" spans="1:28" hidden="1">
      <c r="A122" s="96" t="s">
        <v>2522</v>
      </c>
      <c r="B122" s="96" t="s">
        <v>11</v>
      </c>
      <c r="C122" s="96" t="s">
        <v>2552</v>
      </c>
      <c r="D122" s="96" t="s">
        <v>3322</v>
      </c>
      <c r="E122" s="96" t="s">
        <v>3323</v>
      </c>
      <c r="F122" s="96" t="s">
        <v>3337</v>
      </c>
      <c r="G122" s="96" t="s">
        <v>3154</v>
      </c>
      <c r="H122" s="96" t="s">
        <v>3134</v>
      </c>
      <c r="I122" s="96" t="s">
        <v>127</v>
      </c>
      <c r="J122" s="96" t="s">
        <v>942</v>
      </c>
      <c r="K122" s="96" t="s">
        <v>3587</v>
      </c>
      <c r="L122" s="96" t="s">
        <v>3326</v>
      </c>
      <c r="M122" s="97">
        <v>18000</v>
      </c>
      <c r="N122" s="98">
        <v>0</v>
      </c>
      <c r="O122" s="97">
        <v>547.20000000000005</v>
      </c>
      <c r="P122" s="97">
        <v>516.6</v>
      </c>
      <c r="Q122" s="97">
        <v>2134.8000000000002</v>
      </c>
      <c r="R122" s="97">
        <v>15865.2</v>
      </c>
      <c r="S122" s="96" t="s">
        <v>3327</v>
      </c>
      <c r="T122" s="96" t="s">
        <v>3588</v>
      </c>
      <c r="U122" s="98"/>
      <c r="V122" s="98"/>
      <c r="W122" s="97">
        <v>1046</v>
      </c>
      <c r="X122" s="98"/>
      <c r="Y122" s="97">
        <v>25</v>
      </c>
      <c r="Z122" s="98"/>
      <c r="AB122" s="98"/>
    </row>
    <row r="123" spans="1:28" hidden="1">
      <c r="A123" s="96" t="s">
        <v>2522</v>
      </c>
      <c r="B123" s="96" t="s">
        <v>11</v>
      </c>
      <c r="C123" s="96" t="s">
        <v>2552</v>
      </c>
      <c r="D123" s="96" t="s">
        <v>3322</v>
      </c>
      <c r="E123" s="96" t="s">
        <v>3323</v>
      </c>
      <c r="F123" s="96" t="s">
        <v>3329</v>
      </c>
      <c r="G123" s="96" t="s">
        <v>1522</v>
      </c>
      <c r="H123" s="96" t="s">
        <v>1829</v>
      </c>
      <c r="I123" s="96" t="s">
        <v>598</v>
      </c>
      <c r="J123" s="96" t="s">
        <v>942</v>
      </c>
      <c r="K123" s="96" t="s">
        <v>3589</v>
      </c>
      <c r="L123" s="96" t="s">
        <v>3326</v>
      </c>
      <c r="M123" s="97">
        <v>45000</v>
      </c>
      <c r="N123" s="97">
        <v>1148.33</v>
      </c>
      <c r="O123" s="97">
        <v>1368</v>
      </c>
      <c r="P123" s="97">
        <v>1291.5</v>
      </c>
      <c r="Q123" s="97">
        <v>3832.83</v>
      </c>
      <c r="R123" s="97">
        <v>41167.17</v>
      </c>
      <c r="S123" s="96" t="s">
        <v>3327</v>
      </c>
      <c r="T123" s="96" t="s">
        <v>3590</v>
      </c>
      <c r="U123" s="98"/>
      <c r="V123" s="98"/>
      <c r="W123" s="98"/>
      <c r="X123" s="98"/>
      <c r="Y123" s="97">
        <v>25</v>
      </c>
      <c r="Z123" s="98"/>
      <c r="AB123" s="98"/>
    </row>
    <row r="124" spans="1:28" hidden="1">
      <c r="A124" s="96" t="s">
        <v>2522</v>
      </c>
      <c r="B124" s="96" t="s">
        <v>11</v>
      </c>
      <c r="C124" s="96" t="s">
        <v>2552</v>
      </c>
      <c r="D124" s="96" t="s">
        <v>3322</v>
      </c>
      <c r="E124" s="96" t="s">
        <v>3323</v>
      </c>
      <c r="F124" s="96" t="s">
        <v>3359</v>
      </c>
      <c r="G124" s="96" t="s">
        <v>556</v>
      </c>
      <c r="H124" s="96" t="s">
        <v>1830</v>
      </c>
      <c r="I124" s="96" t="s">
        <v>3591</v>
      </c>
      <c r="J124" s="96" t="s">
        <v>552</v>
      </c>
      <c r="K124" s="96" t="s">
        <v>3592</v>
      </c>
      <c r="L124" s="96" t="s">
        <v>3326</v>
      </c>
      <c r="M124" s="97">
        <v>19000.55</v>
      </c>
      <c r="N124" s="98">
        <v>0</v>
      </c>
      <c r="O124" s="97">
        <v>577.62</v>
      </c>
      <c r="P124" s="97">
        <v>545.32000000000005</v>
      </c>
      <c r="Q124" s="97">
        <v>1147.94</v>
      </c>
      <c r="R124" s="97">
        <v>17852.61</v>
      </c>
      <c r="S124" s="96" t="s">
        <v>3327</v>
      </c>
      <c r="T124" s="96" t="s">
        <v>3593</v>
      </c>
      <c r="U124" s="98"/>
      <c r="V124" s="98"/>
      <c r="W124" s="98"/>
      <c r="X124" s="98"/>
      <c r="Y124" s="97">
        <v>25</v>
      </c>
      <c r="Z124" s="98"/>
      <c r="AB124" s="98"/>
    </row>
    <row r="125" spans="1:28" hidden="1">
      <c r="A125" s="96" t="s">
        <v>2522</v>
      </c>
      <c r="B125" s="96" t="s">
        <v>11</v>
      </c>
      <c r="C125" s="96" t="s">
        <v>2552</v>
      </c>
      <c r="D125" s="96" t="s">
        <v>3322</v>
      </c>
      <c r="E125" s="96" t="s">
        <v>3323</v>
      </c>
      <c r="F125" s="96" t="s">
        <v>3359</v>
      </c>
      <c r="G125" s="96" t="s">
        <v>888</v>
      </c>
      <c r="H125" s="96" t="s">
        <v>1831</v>
      </c>
      <c r="I125" s="96" t="s">
        <v>598</v>
      </c>
      <c r="J125" s="96" t="s">
        <v>591</v>
      </c>
      <c r="K125" s="96" t="s">
        <v>3594</v>
      </c>
      <c r="L125" s="96" t="s">
        <v>3326</v>
      </c>
      <c r="M125" s="97">
        <v>30000</v>
      </c>
      <c r="N125" s="98">
        <v>0</v>
      </c>
      <c r="O125" s="97">
        <v>912</v>
      </c>
      <c r="P125" s="97">
        <v>861</v>
      </c>
      <c r="Q125" s="97">
        <v>1798</v>
      </c>
      <c r="R125" s="97">
        <v>28202</v>
      </c>
      <c r="S125" s="96" t="s">
        <v>3327</v>
      </c>
      <c r="T125" s="96" t="s">
        <v>3595</v>
      </c>
      <c r="U125" s="98"/>
      <c r="V125" s="98"/>
      <c r="W125" s="98"/>
      <c r="X125" s="98"/>
      <c r="Y125" s="97">
        <v>25</v>
      </c>
      <c r="Z125" s="98"/>
      <c r="AB125" s="98"/>
    </row>
    <row r="126" spans="1:28" hidden="1">
      <c r="A126" s="96" t="s">
        <v>2522</v>
      </c>
      <c r="B126" s="96" t="s">
        <v>11</v>
      </c>
      <c r="C126" s="96" t="s">
        <v>2552</v>
      </c>
      <c r="D126" s="96" t="s">
        <v>3322</v>
      </c>
      <c r="E126" s="96" t="s">
        <v>3323</v>
      </c>
      <c r="F126" s="96" t="s">
        <v>3329</v>
      </c>
      <c r="G126" s="96" t="s">
        <v>653</v>
      </c>
      <c r="H126" s="96" t="s">
        <v>1832</v>
      </c>
      <c r="I126" s="96" t="s">
        <v>42</v>
      </c>
      <c r="J126" s="96" t="s">
        <v>942</v>
      </c>
      <c r="K126" s="96" t="s">
        <v>3596</v>
      </c>
      <c r="L126" s="96" t="s">
        <v>3326</v>
      </c>
      <c r="M126" s="97">
        <v>13200</v>
      </c>
      <c r="N126" s="98">
        <v>0</v>
      </c>
      <c r="O126" s="97">
        <v>401.28</v>
      </c>
      <c r="P126" s="97">
        <v>378.84</v>
      </c>
      <c r="Q126" s="97">
        <v>1155.1199999999999</v>
      </c>
      <c r="R126" s="97">
        <v>12044.88</v>
      </c>
      <c r="S126" s="96" t="s">
        <v>3327</v>
      </c>
      <c r="T126" s="96" t="s">
        <v>3597</v>
      </c>
      <c r="U126" s="98"/>
      <c r="V126" s="97">
        <v>300</v>
      </c>
      <c r="W126" s="98"/>
      <c r="X126" s="97">
        <v>50</v>
      </c>
      <c r="Y126" s="97">
        <v>25</v>
      </c>
      <c r="Z126" s="98"/>
      <c r="AB126" s="98"/>
    </row>
    <row r="127" spans="1:28" hidden="1">
      <c r="A127" s="96" t="s">
        <v>2522</v>
      </c>
      <c r="B127" s="96" t="s">
        <v>11</v>
      </c>
      <c r="C127" s="96" t="s">
        <v>2552</v>
      </c>
      <c r="D127" s="96" t="s">
        <v>3322</v>
      </c>
      <c r="E127" s="96" t="s">
        <v>3323</v>
      </c>
      <c r="F127" s="96" t="s">
        <v>3332</v>
      </c>
      <c r="G127" s="96" t="s">
        <v>830</v>
      </c>
      <c r="H127" s="96" t="s">
        <v>1833</v>
      </c>
      <c r="I127" s="96" t="s">
        <v>396</v>
      </c>
      <c r="J127" s="96" t="s">
        <v>821</v>
      </c>
      <c r="K127" s="96" t="s">
        <v>3598</v>
      </c>
      <c r="L127" s="96" t="s">
        <v>3326</v>
      </c>
      <c r="M127" s="97">
        <v>45000</v>
      </c>
      <c r="N127" s="97">
        <v>1148.33</v>
      </c>
      <c r="O127" s="97">
        <v>1368</v>
      </c>
      <c r="P127" s="97">
        <v>1291.5</v>
      </c>
      <c r="Q127" s="97">
        <v>18096.84</v>
      </c>
      <c r="R127" s="97">
        <v>26903.16</v>
      </c>
      <c r="S127" s="96" t="s">
        <v>3327</v>
      </c>
      <c r="T127" s="96" t="s">
        <v>3599</v>
      </c>
      <c r="U127" s="98"/>
      <c r="V127" s="98"/>
      <c r="W127" s="97">
        <v>14164.01</v>
      </c>
      <c r="X127" s="97">
        <v>100</v>
      </c>
      <c r="Y127" s="97">
        <v>25</v>
      </c>
      <c r="Z127" s="98"/>
      <c r="AB127" s="98"/>
    </row>
    <row r="128" spans="1:28" hidden="1">
      <c r="A128" s="96" t="s">
        <v>2522</v>
      </c>
      <c r="B128" s="96" t="s">
        <v>11</v>
      </c>
      <c r="C128" s="96" t="s">
        <v>2552</v>
      </c>
      <c r="D128" s="96" t="s">
        <v>3322</v>
      </c>
      <c r="E128" s="96" t="s">
        <v>3323</v>
      </c>
      <c r="F128" s="96" t="s">
        <v>3337</v>
      </c>
      <c r="G128" s="96" t="s">
        <v>1054</v>
      </c>
      <c r="H128" s="96" t="s">
        <v>1834</v>
      </c>
      <c r="I128" s="96" t="s">
        <v>127</v>
      </c>
      <c r="J128" s="96" t="s">
        <v>942</v>
      </c>
      <c r="K128" s="96" t="s">
        <v>3600</v>
      </c>
      <c r="L128" s="96" t="s">
        <v>3326</v>
      </c>
      <c r="M128" s="97">
        <v>15000</v>
      </c>
      <c r="N128" s="98">
        <v>0</v>
      </c>
      <c r="O128" s="97">
        <v>456</v>
      </c>
      <c r="P128" s="97">
        <v>430.5</v>
      </c>
      <c r="Q128" s="97">
        <v>911.5</v>
      </c>
      <c r="R128" s="97">
        <v>14088.5</v>
      </c>
      <c r="S128" s="96" t="s">
        <v>3327</v>
      </c>
      <c r="T128" s="96" t="s">
        <v>3601</v>
      </c>
      <c r="U128" s="98"/>
      <c r="V128" s="98"/>
      <c r="W128" s="98"/>
      <c r="X128" s="98"/>
      <c r="Y128" s="97">
        <v>25</v>
      </c>
      <c r="Z128" s="98"/>
      <c r="AB128" s="98"/>
    </row>
    <row r="129" spans="1:28" hidden="1">
      <c r="A129" s="96" t="s">
        <v>2522</v>
      </c>
      <c r="B129" s="96" t="s">
        <v>11</v>
      </c>
      <c r="C129" s="96" t="s">
        <v>2552</v>
      </c>
      <c r="D129" s="96" t="s">
        <v>3322</v>
      </c>
      <c r="E129" s="96" t="s">
        <v>3323</v>
      </c>
      <c r="F129" s="96" t="s">
        <v>3350</v>
      </c>
      <c r="G129" s="96" t="s">
        <v>573</v>
      </c>
      <c r="H129" s="96" t="s">
        <v>1835</v>
      </c>
      <c r="I129" s="96" t="s">
        <v>574</v>
      </c>
      <c r="J129" s="96" t="s">
        <v>572</v>
      </c>
      <c r="K129" s="96" t="s">
        <v>3602</v>
      </c>
      <c r="L129" s="96" t="s">
        <v>3326</v>
      </c>
      <c r="M129" s="97">
        <v>35000</v>
      </c>
      <c r="N129" s="98">
        <v>0</v>
      </c>
      <c r="O129" s="97">
        <v>1064</v>
      </c>
      <c r="P129" s="97">
        <v>1004.5</v>
      </c>
      <c r="Q129" s="97">
        <v>7539.5</v>
      </c>
      <c r="R129" s="97">
        <v>27460.5</v>
      </c>
      <c r="S129" s="96" t="s">
        <v>3327</v>
      </c>
      <c r="T129" s="96" t="s">
        <v>3603</v>
      </c>
      <c r="U129" s="98"/>
      <c r="V129" s="98"/>
      <c r="W129" s="97">
        <v>5396</v>
      </c>
      <c r="X129" s="97">
        <v>50</v>
      </c>
      <c r="Y129" s="97">
        <v>25</v>
      </c>
      <c r="Z129" s="98"/>
      <c r="AB129" s="98"/>
    </row>
    <row r="130" spans="1:28" hidden="1">
      <c r="A130" s="96" t="s">
        <v>2522</v>
      </c>
      <c r="B130" s="96" t="s">
        <v>11</v>
      </c>
      <c r="C130" s="96" t="s">
        <v>2552</v>
      </c>
      <c r="D130" s="96" t="s">
        <v>3322</v>
      </c>
      <c r="E130" s="96" t="s">
        <v>3323</v>
      </c>
      <c r="F130" s="96" t="s">
        <v>3329</v>
      </c>
      <c r="G130" s="96" t="s">
        <v>1017</v>
      </c>
      <c r="H130" s="96" t="s">
        <v>1836</v>
      </c>
      <c r="I130" s="96" t="s">
        <v>1016</v>
      </c>
      <c r="J130" s="96" t="s">
        <v>283</v>
      </c>
      <c r="K130" s="96" t="s">
        <v>3604</v>
      </c>
      <c r="L130" s="96" t="s">
        <v>3326</v>
      </c>
      <c r="M130" s="97">
        <v>45000</v>
      </c>
      <c r="N130" s="97">
        <v>1148.33</v>
      </c>
      <c r="O130" s="97">
        <v>1368</v>
      </c>
      <c r="P130" s="97">
        <v>1291.5</v>
      </c>
      <c r="Q130" s="97">
        <v>3832.83</v>
      </c>
      <c r="R130" s="97">
        <v>41167.17</v>
      </c>
      <c r="S130" s="96" t="s">
        <v>3327</v>
      </c>
      <c r="T130" s="96" t="s">
        <v>3605</v>
      </c>
      <c r="U130" s="98"/>
      <c r="V130" s="98"/>
      <c r="W130" s="98"/>
      <c r="X130" s="98"/>
      <c r="Y130" s="97">
        <v>25</v>
      </c>
      <c r="Z130" s="98"/>
      <c r="AB130" s="98"/>
    </row>
    <row r="131" spans="1:28" hidden="1">
      <c r="A131" s="96" t="s">
        <v>2522</v>
      </c>
      <c r="B131" s="96" t="s">
        <v>11</v>
      </c>
      <c r="C131" s="96" t="s">
        <v>2552</v>
      </c>
      <c r="D131" s="96" t="s">
        <v>3322</v>
      </c>
      <c r="E131" s="96" t="s">
        <v>3323</v>
      </c>
      <c r="F131" s="96" t="s">
        <v>3359</v>
      </c>
      <c r="G131" s="96" t="s">
        <v>654</v>
      </c>
      <c r="H131" s="96" t="s">
        <v>1837</v>
      </c>
      <c r="I131" s="96" t="s">
        <v>8</v>
      </c>
      <c r="J131" s="96" t="s">
        <v>942</v>
      </c>
      <c r="K131" s="96" t="s">
        <v>3606</v>
      </c>
      <c r="L131" s="96" t="s">
        <v>3326</v>
      </c>
      <c r="M131" s="97">
        <v>11000</v>
      </c>
      <c r="N131" s="98">
        <v>0</v>
      </c>
      <c r="O131" s="97">
        <v>334.4</v>
      </c>
      <c r="P131" s="97">
        <v>315.7</v>
      </c>
      <c r="Q131" s="97">
        <v>1571.1</v>
      </c>
      <c r="R131" s="97">
        <v>9428.9</v>
      </c>
      <c r="S131" s="96" t="s">
        <v>3327</v>
      </c>
      <c r="T131" s="96" t="s">
        <v>3607</v>
      </c>
      <c r="U131" s="98"/>
      <c r="V131" s="97">
        <v>300</v>
      </c>
      <c r="W131" s="97">
        <v>546</v>
      </c>
      <c r="X131" s="97">
        <v>50</v>
      </c>
      <c r="Y131" s="97">
        <v>25</v>
      </c>
      <c r="Z131" s="98"/>
      <c r="AB131" s="98"/>
    </row>
    <row r="132" spans="1:28" hidden="1">
      <c r="A132" s="96" t="s">
        <v>2522</v>
      </c>
      <c r="B132" s="96" t="s">
        <v>11</v>
      </c>
      <c r="C132" s="96" t="s">
        <v>2552</v>
      </c>
      <c r="D132" s="96" t="s">
        <v>3322</v>
      </c>
      <c r="E132" s="96" t="s">
        <v>3323</v>
      </c>
      <c r="F132" s="96" t="s">
        <v>3347</v>
      </c>
      <c r="G132" s="96" t="s">
        <v>257</v>
      </c>
      <c r="H132" s="96" t="s">
        <v>1838</v>
      </c>
      <c r="I132" s="96" t="s">
        <v>254</v>
      </c>
      <c r="J132" s="96" t="s">
        <v>1728</v>
      </c>
      <c r="K132" s="96" t="s">
        <v>3608</v>
      </c>
      <c r="L132" s="96" t="s">
        <v>3326</v>
      </c>
      <c r="M132" s="97">
        <v>70000</v>
      </c>
      <c r="N132" s="97">
        <v>5368.48</v>
      </c>
      <c r="O132" s="97">
        <v>2128</v>
      </c>
      <c r="P132" s="97">
        <v>2009</v>
      </c>
      <c r="Q132" s="97">
        <v>9530.48</v>
      </c>
      <c r="R132" s="97">
        <v>60469.52</v>
      </c>
      <c r="S132" s="96" t="s">
        <v>3327</v>
      </c>
      <c r="T132" s="96" t="s">
        <v>3609</v>
      </c>
      <c r="U132" s="98"/>
      <c r="V132" s="98"/>
      <c r="W132" s="98"/>
      <c r="X132" s="98"/>
      <c r="Y132" s="97">
        <v>25</v>
      </c>
      <c r="Z132" s="98"/>
      <c r="AB132" s="98"/>
    </row>
    <row r="133" spans="1:28" hidden="1">
      <c r="A133" s="96" t="s">
        <v>2522</v>
      </c>
      <c r="B133" s="96" t="s">
        <v>11</v>
      </c>
      <c r="C133" s="96" t="s">
        <v>2552</v>
      </c>
      <c r="D133" s="96" t="s">
        <v>3322</v>
      </c>
      <c r="E133" s="96" t="s">
        <v>3323</v>
      </c>
      <c r="F133" s="96" t="s">
        <v>3344</v>
      </c>
      <c r="G133" s="96" t="s">
        <v>216</v>
      </c>
      <c r="H133" s="96" t="s">
        <v>1118</v>
      </c>
      <c r="I133" s="96" t="s">
        <v>15</v>
      </c>
      <c r="J133" s="96" t="s">
        <v>204</v>
      </c>
      <c r="K133" s="96" t="s">
        <v>3610</v>
      </c>
      <c r="L133" s="96" t="s">
        <v>3326</v>
      </c>
      <c r="M133" s="97">
        <v>24000</v>
      </c>
      <c r="N133" s="98">
        <v>0</v>
      </c>
      <c r="O133" s="97">
        <v>729.6</v>
      </c>
      <c r="P133" s="97">
        <v>688.8</v>
      </c>
      <c r="Q133" s="97">
        <v>18171.599999999999</v>
      </c>
      <c r="R133" s="97">
        <v>5828.4</v>
      </c>
      <c r="S133" s="96" t="s">
        <v>3327</v>
      </c>
      <c r="T133" s="96" t="s">
        <v>3611</v>
      </c>
      <c r="U133" s="98"/>
      <c r="V133" s="98"/>
      <c r="W133" s="97">
        <v>15100.75</v>
      </c>
      <c r="X133" s="97">
        <v>50</v>
      </c>
      <c r="Y133" s="97">
        <v>25</v>
      </c>
      <c r="Z133" s="98"/>
      <c r="AB133" s="97">
        <v>1577.45</v>
      </c>
    </row>
    <row r="134" spans="1:28" hidden="1">
      <c r="A134" s="96" t="s">
        <v>2522</v>
      </c>
      <c r="B134" s="96" t="s">
        <v>11</v>
      </c>
      <c r="C134" s="96" t="s">
        <v>2552</v>
      </c>
      <c r="D134" s="96" t="s">
        <v>3322</v>
      </c>
      <c r="E134" s="96" t="s">
        <v>3323</v>
      </c>
      <c r="F134" s="96" t="s">
        <v>3329</v>
      </c>
      <c r="G134" s="96" t="s">
        <v>903</v>
      </c>
      <c r="H134" s="96" t="s">
        <v>1839</v>
      </c>
      <c r="I134" s="96" t="s">
        <v>132</v>
      </c>
      <c r="J134" s="96" t="s">
        <v>591</v>
      </c>
      <c r="K134" s="96" t="s">
        <v>3612</v>
      </c>
      <c r="L134" s="96" t="s">
        <v>3326</v>
      </c>
      <c r="M134" s="97">
        <v>30000</v>
      </c>
      <c r="N134" s="98">
        <v>0</v>
      </c>
      <c r="O134" s="97">
        <v>912</v>
      </c>
      <c r="P134" s="97">
        <v>861</v>
      </c>
      <c r="Q134" s="97">
        <v>5344</v>
      </c>
      <c r="R134" s="97">
        <v>24656</v>
      </c>
      <c r="S134" s="96" t="s">
        <v>3327</v>
      </c>
      <c r="T134" s="96" t="s">
        <v>3613</v>
      </c>
      <c r="U134" s="98"/>
      <c r="V134" s="98"/>
      <c r="W134" s="97">
        <v>3546</v>
      </c>
      <c r="X134" s="98"/>
      <c r="Y134" s="97">
        <v>25</v>
      </c>
      <c r="Z134" s="98"/>
      <c r="AB134" s="98"/>
    </row>
    <row r="135" spans="1:28" hidden="1">
      <c r="A135" s="96" t="s">
        <v>2522</v>
      </c>
      <c r="B135" s="96" t="s">
        <v>11</v>
      </c>
      <c r="C135" s="96" t="s">
        <v>2552</v>
      </c>
      <c r="D135" s="96" t="s">
        <v>3322</v>
      </c>
      <c r="E135" s="96" t="s">
        <v>3323</v>
      </c>
      <c r="F135" s="96" t="s">
        <v>3527</v>
      </c>
      <c r="G135" s="96" t="s">
        <v>785</v>
      </c>
      <c r="H135" s="96" t="s">
        <v>1840</v>
      </c>
      <c r="I135" s="96" t="s">
        <v>75</v>
      </c>
      <c r="J135" s="96" t="s">
        <v>777</v>
      </c>
      <c r="K135" s="96" t="s">
        <v>3614</v>
      </c>
      <c r="L135" s="96" t="s">
        <v>3326</v>
      </c>
      <c r="M135" s="97">
        <v>10000</v>
      </c>
      <c r="N135" s="98">
        <v>0</v>
      </c>
      <c r="O135" s="97">
        <v>304</v>
      </c>
      <c r="P135" s="97">
        <v>287</v>
      </c>
      <c r="Q135" s="97">
        <v>616</v>
      </c>
      <c r="R135" s="97">
        <v>9384</v>
      </c>
      <c r="S135" s="96" t="s">
        <v>3327</v>
      </c>
      <c r="T135" s="96" t="s">
        <v>3615</v>
      </c>
      <c r="U135" s="98"/>
      <c r="V135" s="98"/>
      <c r="W135" s="98"/>
      <c r="X135" s="98"/>
      <c r="Y135" s="97">
        <v>25</v>
      </c>
      <c r="Z135" s="98"/>
      <c r="AB135" s="98"/>
    </row>
    <row r="136" spans="1:28" hidden="1">
      <c r="A136" s="96" t="s">
        <v>2522</v>
      </c>
      <c r="B136" s="96" t="s">
        <v>11</v>
      </c>
      <c r="C136" s="96" t="s">
        <v>2552</v>
      </c>
      <c r="D136" s="96" t="s">
        <v>3322</v>
      </c>
      <c r="E136" s="96" t="s">
        <v>3323</v>
      </c>
      <c r="F136" s="96" t="s">
        <v>3386</v>
      </c>
      <c r="G136" s="96" t="s">
        <v>786</v>
      </c>
      <c r="H136" s="96" t="s">
        <v>1841</v>
      </c>
      <c r="I136" s="96" t="s">
        <v>82</v>
      </c>
      <c r="J136" s="96" t="s">
        <v>777</v>
      </c>
      <c r="K136" s="96" t="s">
        <v>3616</v>
      </c>
      <c r="L136" s="96" t="s">
        <v>3326</v>
      </c>
      <c r="M136" s="97">
        <v>35000</v>
      </c>
      <c r="N136" s="98">
        <v>0</v>
      </c>
      <c r="O136" s="97">
        <v>1064</v>
      </c>
      <c r="P136" s="97">
        <v>1004.5</v>
      </c>
      <c r="Q136" s="97">
        <v>4896.8999999999996</v>
      </c>
      <c r="R136" s="97">
        <v>30103.1</v>
      </c>
      <c r="S136" s="96" t="s">
        <v>3327</v>
      </c>
      <c r="T136" s="96" t="s">
        <v>3617</v>
      </c>
      <c r="U136" s="98"/>
      <c r="V136" s="98"/>
      <c r="W136" s="97">
        <v>2803.4</v>
      </c>
      <c r="X136" s="98"/>
      <c r="Y136" s="97">
        <v>25</v>
      </c>
      <c r="Z136" s="98"/>
      <c r="AB136" s="98"/>
    </row>
    <row r="137" spans="1:28" hidden="1">
      <c r="A137" s="96" t="s">
        <v>2522</v>
      </c>
      <c r="B137" s="96" t="s">
        <v>11</v>
      </c>
      <c r="C137" s="96" t="s">
        <v>2552</v>
      </c>
      <c r="D137" s="96" t="s">
        <v>3322</v>
      </c>
      <c r="E137" s="96" t="s">
        <v>3323</v>
      </c>
      <c r="F137" s="96" t="s">
        <v>3350</v>
      </c>
      <c r="G137" s="96" t="s">
        <v>831</v>
      </c>
      <c r="H137" s="96" t="s">
        <v>1842</v>
      </c>
      <c r="I137" s="96" t="s">
        <v>17</v>
      </c>
      <c r="J137" s="96" t="s">
        <v>821</v>
      </c>
      <c r="K137" s="96" t="s">
        <v>3618</v>
      </c>
      <c r="L137" s="96" t="s">
        <v>3326</v>
      </c>
      <c r="M137" s="97">
        <v>60000</v>
      </c>
      <c r="N137" s="97">
        <v>3486.68</v>
      </c>
      <c r="O137" s="97">
        <v>1824</v>
      </c>
      <c r="P137" s="97">
        <v>1722</v>
      </c>
      <c r="Q137" s="97">
        <v>13503.68</v>
      </c>
      <c r="R137" s="97">
        <v>46496.32</v>
      </c>
      <c r="S137" s="96" t="s">
        <v>3327</v>
      </c>
      <c r="T137" s="96" t="s">
        <v>3619</v>
      </c>
      <c r="U137" s="98"/>
      <c r="V137" s="97">
        <v>300</v>
      </c>
      <c r="W137" s="97">
        <v>6046</v>
      </c>
      <c r="X137" s="97">
        <v>100</v>
      </c>
      <c r="Y137" s="97">
        <v>25</v>
      </c>
      <c r="Z137" s="98"/>
      <c r="AB137" s="98"/>
    </row>
    <row r="138" spans="1:28" hidden="1">
      <c r="A138" s="96" t="s">
        <v>2522</v>
      </c>
      <c r="B138" s="96" t="s">
        <v>11</v>
      </c>
      <c r="C138" s="96" t="s">
        <v>2552</v>
      </c>
      <c r="D138" s="96" t="s">
        <v>3322</v>
      </c>
      <c r="E138" s="96" t="s">
        <v>3323</v>
      </c>
      <c r="F138" s="96" t="s">
        <v>3527</v>
      </c>
      <c r="G138" s="96" t="s">
        <v>787</v>
      </c>
      <c r="H138" s="96" t="s">
        <v>1843</v>
      </c>
      <c r="I138" s="96" t="s">
        <v>75</v>
      </c>
      <c r="J138" s="96" t="s">
        <v>777</v>
      </c>
      <c r="K138" s="96" t="s">
        <v>3620</v>
      </c>
      <c r="L138" s="96" t="s">
        <v>3326</v>
      </c>
      <c r="M138" s="97">
        <v>10000</v>
      </c>
      <c r="N138" s="98">
        <v>0</v>
      </c>
      <c r="O138" s="97">
        <v>304</v>
      </c>
      <c r="P138" s="97">
        <v>287</v>
      </c>
      <c r="Q138" s="97">
        <v>616</v>
      </c>
      <c r="R138" s="97">
        <v>9384</v>
      </c>
      <c r="S138" s="96" t="s">
        <v>3327</v>
      </c>
      <c r="T138" s="96" t="s">
        <v>3621</v>
      </c>
      <c r="U138" s="98"/>
      <c r="V138" s="98"/>
      <c r="W138" s="98"/>
      <c r="X138" s="98"/>
      <c r="Y138" s="97">
        <v>25</v>
      </c>
      <c r="Z138" s="98"/>
      <c r="AB138" s="98"/>
    </row>
    <row r="139" spans="1:28" hidden="1">
      <c r="A139" s="96" t="s">
        <v>2522</v>
      </c>
      <c r="B139" s="96" t="s">
        <v>11</v>
      </c>
      <c r="C139" s="96" t="s">
        <v>2552</v>
      </c>
      <c r="D139" s="96" t="s">
        <v>3322</v>
      </c>
      <c r="E139" s="96" t="s">
        <v>3323</v>
      </c>
      <c r="F139" s="96" t="s">
        <v>3337</v>
      </c>
      <c r="G139" s="96" t="s">
        <v>318</v>
      </c>
      <c r="H139" s="96" t="s">
        <v>1844</v>
      </c>
      <c r="I139" s="96" t="s">
        <v>59</v>
      </c>
      <c r="J139" s="96" t="s">
        <v>314</v>
      </c>
      <c r="K139" s="96" t="s">
        <v>3622</v>
      </c>
      <c r="L139" s="96" t="s">
        <v>3326</v>
      </c>
      <c r="M139" s="97">
        <v>180000</v>
      </c>
      <c r="N139" s="97">
        <v>30923.37</v>
      </c>
      <c r="O139" s="97">
        <v>5472</v>
      </c>
      <c r="P139" s="97">
        <v>5166</v>
      </c>
      <c r="Q139" s="97">
        <v>43586.37</v>
      </c>
      <c r="R139" s="97">
        <v>136413.63</v>
      </c>
      <c r="S139" s="96" t="s">
        <v>3327</v>
      </c>
      <c r="T139" s="96" t="s">
        <v>3623</v>
      </c>
      <c r="U139" s="98"/>
      <c r="V139" s="97">
        <v>2000</v>
      </c>
      <c r="W139" s="98"/>
      <c r="X139" s="98"/>
      <c r="Y139" s="97">
        <v>25</v>
      </c>
      <c r="Z139" s="98"/>
      <c r="AB139" s="98"/>
    </row>
    <row r="140" spans="1:28" hidden="1">
      <c r="A140" s="96" t="s">
        <v>2522</v>
      </c>
      <c r="B140" s="96" t="s">
        <v>11</v>
      </c>
      <c r="C140" s="96" t="s">
        <v>2552</v>
      </c>
      <c r="D140" s="96" t="s">
        <v>3322</v>
      </c>
      <c r="E140" s="96" t="s">
        <v>3323</v>
      </c>
      <c r="F140" s="96" t="s">
        <v>3337</v>
      </c>
      <c r="G140" s="96" t="s">
        <v>904</v>
      </c>
      <c r="H140" s="96" t="s">
        <v>1845</v>
      </c>
      <c r="I140" s="96" t="s">
        <v>254</v>
      </c>
      <c r="J140" s="96" t="s">
        <v>311</v>
      </c>
      <c r="K140" s="96" t="s">
        <v>3624</v>
      </c>
      <c r="L140" s="96" t="s">
        <v>3326</v>
      </c>
      <c r="M140" s="97">
        <v>65000</v>
      </c>
      <c r="N140" s="97">
        <v>4427.58</v>
      </c>
      <c r="O140" s="97">
        <v>1976</v>
      </c>
      <c r="P140" s="97">
        <v>1865.5</v>
      </c>
      <c r="Q140" s="97">
        <v>8294.08</v>
      </c>
      <c r="R140" s="97">
        <v>56705.919999999998</v>
      </c>
      <c r="S140" s="96" t="s">
        <v>3327</v>
      </c>
      <c r="T140" s="96" t="s">
        <v>3625</v>
      </c>
      <c r="U140" s="98"/>
      <c r="V140" s="98"/>
      <c r="W140" s="98"/>
      <c r="X140" s="98"/>
      <c r="Y140" s="97">
        <v>25</v>
      </c>
      <c r="Z140" s="98"/>
      <c r="AB140" s="98"/>
    </row>
    <row r="141" spans="1:28" hidden="1">
      <c r="A141" s="96" t="s">
        <v>2522</v>
      </c>
      <c r="B141" s="96" t="s">
        <v>11</v>
      </c>
      <c r="C141" s="96" t="s">
        <v>2552</v>
      </c>
      <c r="D141" s="96" t="s">
        <v>3322</v>
      </c>
      <c r="E141" s="96" t="s">
        <v>3323</v>
      </c>
      <c r="F141" s="96" t="s">
        <v>3350</v>
      </c>
      <c r="G141" s="96" t="s">
        <v>788</v>
      </c>
      <c r="H141" s="96" t="s">
        <v>1846</v>
      </c>
      <c r="I141" s="96" t="s">
        <v>463</v>
      </c>
      <c r="J141" s="96" t="s">
        <v>777</v>
      </c>
      <c r="K141" s="96" t="s">
        <v>3626</v>
      </c>
      <c r="L141" s="96" t="s">
        <v>3326</v>
      </c>
      <c r="M141" s="97">
        <v>31500</v>
      </c>
      <c r="N141" s="98">
        <v>0</v>
      </c>
      <c r="O141" s="97">
        <v>957.6</v>
      </c>
      <c r="P141" s="97">
        <v>904.05</v>
      </c>
      <c r="Q141" s="97">
        <v>9094.61</v>
      </c>
      <c r="R141" s="97">
        <v>22405.39</v>
      </c>
      <c r="S141" s="96" t="s">
        <v>3327</v>
      </c>
      <c r="T141" s="96" t="s">
        <v>3627</v>
      </c>
      <c r="U141" s="98"/>
      <c r="V141" s="98"/>
      <c r="W141" s="97">
        <v>5450.51</v>
      </c>
      <c r="X141" s="97">
        <v>180</v>
      </c>
      <c r="Y141" s="97">
        <v>25</v>
      </c>
      <c r="Z141" s="98"/>
      <c r="AB141" s="97">
        <v>1577.45</v>
      </c>
    </row>
    <row r="142" spans="1:28" hidden="1">
      <c r="A142" s="96" t="s">
        <v>2522</v>
      </c>
      <c r="B142" s="96" t="s">
        <v>11</v>
      </c>
      <c r="C142" s="96" t="s">
        <v>2552</v>
      </c>
      <c r="D142" s="96" t="s">
        <v>3322</v>
      </c>
      <c r="E142" s="96" t="s">
        <v>3323</v>
      </c>
      <c r="F142" s="96" t="s">
        <v>3337</v>
      </c>
      <c r="G142" s="96" t="s">
        <v>947</v>
      </c>
      <c r="H142" s="96" t="s">
        <v>1847</v>
      </c>
      <c r="I142" s="96" t="s">
        <v>192</v>
      </c>
      <c r="J142" s="96" t="s">
        <v>941</v>
      </c>
      <c r="K142" s="96" t="s">
        <v>3628</v>
      </c>
      <c r="L142" s="96" t="s">
        <v>3326</v>
      </c>
      <c r="M142" s="97">
        <v>35000</v>
      </c>
      <c r="N142" s="98">
        <v>0</v>
      </c>
      <c r="O142" s="97">
        <v>1064</v>
      </c>
      <c r="P142" s="97">
        <v>1004.5</v>
      </c>
      <c r="Q142" s="97">
        <v>2093.5</v>
      </c>
      <c r="R142" s="97">
        <v>32906.5</v>
      </c>
      <c r="S142" s="96" t="s">
        <v>3327</v>
      </c>
      <c r="T142" s="96" t="s">
        <v>3629</v>
      </c>
      <c r="U142" s="98"/>
      <c r="V142" s="98"/>
      <c r="W142" s="98"/>
      <c r="X142" s="98"/>
      <c r="Y142" s="97">
        <v>25</v>
      </c>
      <c r="Z142" s="98"/>
      <c r="AB142" s="98"/>
    </row>
    <row r="143" spans="1:28" hidden="1">
      <c r="A143" s="96" t="s">
        <v>2522</v>
      </c>
      <c r="B143" s="96" t="s">
        <v>11</v>
      </c>
      <c r="C143" s="96" t="s">
        <v>2552</v>
      </c>
      <c r="D143" s="96" t="s">
        <v>3322</v>
      </c>
      <c r="E143" s="96" t="s">
        <v>3323</v>
      </c>
      <c r="F143" s="96" t="s">
        <v>3332</v>
      </c>
      <c r="G143" s="96" t="s">
        <v>3630</v>
      </c>
      <c r="H143" s="96" t="s">
        <v>1848</v>
      </c>
      <c r="I143" s="96" t="s">
        <v>8</v>
      </c>
      <c r="J143" s="96" t="s">
        <v>576</v>
      </c>
      <c r="K143" s="96" t="s">
        <v>3631</v>
      </c>
      <c r="L143" s="96" t="s">
        <v>3326</v>
      </c>
      <c r="M143" s="97">
        <v>20000</v>
      </c>
      <c r="N143" s="98">
        <v>0</v>
      </c>
      <c r="O143" s="97">
        <v>608</v>
      </c>
      <c r="P143" s="97">
        <v>574</v>
      </c>
      <c r="Q143" s="97">
        <v>10587.67</v>
      </c>
      <c r="R143" s="97">
        <v>9412.33</v>
      </c>
      <c r="S143" s="96" t="s">
        <v>3327</v>
      </c>
      <c r="T143" s="96" t="s">
        <v>3632</v>
      </c>
      <c r="U143" s="98"/>
      <c r="V143" s="98"/>
      <c r="W143" s="97">
        <v>9330.67</v>
      </c>
      <c r="X143" s="97">
        <v>50</v>
      </c>
      <c r="Y143" s="97">
        <v>25</v>
      </c>
      <c r="Z143" s="98"/>
      <c r="AB143" s="98"/>
    </row>
    <row r="144" spans="1:28" hidden="1">
      <c r="A144" s="96" t="s">
        <v>2522</v>
      </c>
      <c r="B144" s="96" t="s">
        <v>11</v>
      </c>
      <c r="C144" s="96" t="s">
        <v>2552</v>
      </c>
      <c r="D144" s="96" t="s">
        <v>3322</v>
      </c>
      <c r="E144" s="96" t="s">
        <v>3323</v>
      </c>
      <c r="F144" s="96" t="s">
        <v>3359</v>
      </c>
      <c r="G144" s="96" t="s">
        <v>789</v>
      </c>
      <c r="H144" s="96" t="s">
        <v>1849</v>
      </c>
      <c r="I144" s="96" t="s">
        <v>305</v>
      </c>
      <c r="J144" s="96" t="s">
        <v>777</v>
      </c>
      <c r="K144" s="96" t="s">
        <v>3633</v>
      </c>
      <c r="L144" s="96" t="s">
        <v>3326</v>
      </c>
      <c r="M144" s="97">
        <v>10000</v>
      </c>
      <c r="N144" s="98">
        <v>0</v>
      </c>
      <c r="O144" s="97">
        <v>304</v>
      </c>
      <c r="P144" s="97">
        <v>287</v>
      </c>
      <c r="Q144" s="97">
        <v>6159.36</v>
      </c>
      <c r="R144" s="97">
        <v>3840.64</v>
      </c>
      <c r="S144" s="96" t="s">
        <v>3327</v>
      </c>
      <c r="T144" s="96" t="s">
        <v>3634</v>
      </c>
      <c r="U144" s="98"/>
      <c r="V144" s="98"/>
      <c r="W144" s="97">
        <v>5543.36</v>
      </c>
      <c r="X144" s="98"/>
      <c r="Y144" s="97">
        <v>25</v>
      </c>
      <c r="Z144" s="98"/>
      <c r="AB144" s="98"/>
    </row>
    <row r="145" spans="1:28" hidden="1">
      <c r="A145" s="96" t="s">
        <v>2522</v>
      </c>
      <c r="B145" s="96" t="s">
        <v>11</v>
      </c>
      <c r="C145" s="96" t="s">
        <v>2552</v>
      </c>
      <c r="D145" s="96" t="s">
        <v>3322</v>
      </c>
      <c r="E145" s="96" t="s">
        <v>3323</v>
      </c>
      <c r="F145" s="96" t="s">
        <v>3329</v>
      </c>
      <c r="G145" s="96" t="s">
        <v>1605</v>
      </c>
      <c r="H145" s="96" t="s">
        <v>1850</v>
      </c>
      <c r="I145" s="96" t="s">
        <v>358</v>
      </c>
      <c r="J145" s="96" t="s">
        <v>942</v>
      </c>
      <c r="K145" s="96" t="s">
        <v>3635</v>
      </c>
      <c r="L145" s="96" t="s">
        <v>3326</v>
      </c>
      <c r="M145" s="97">
        <v>220000</v>
      </c>
      <c r="N145" s="97">
        <v>40583.019999999997</v>
      </c>
      <c r="O145" s="97">
        <v>5685.41</v>
      </c>
      <c r="P145" s="97">
        <v>6314</v>
      </c>
      <c r="Q145" s="97">
        <v>52607.43</v>
      </c>
      <c r="R145" s="97">
        <v>167392.57</v>
      </c>
      <c r="S145" s="96" t="s">
        <v>3327</v>
      </c>
      <c r="T145" s="96" t="s">
        <v>3636</v>
      </c>
      <c r="U145" s="98"/>
      <c r="V145" s="98"/>
      <c r="W145" s="98"/>
      <c r="X145" s="98"/>
      <c r="Y145" s="97">
        <v>25</v>
      </c>
      <c r="Z145" s="98"/>
      <c r="AB145" s="98"/>
    </row>
    <row r="146" spans="1:28">
      <c r="A146" s="96" t="s">
        <v>2522</v>
      </c>
      <c r="B146" s="96" t="s">
        <v>11</v>
      </c>
      <c r="C146" s="96" t="s">
        <v>2552</v>
      </c>
      <c r="D146" s="96" t="s">
        <v>3322</v>
      </c>
      <c r="E146" s="96" t="s">
        <v>3323</v>
      </c>
      <c r="F146" s="96" t="s">
        <v>3337</v>
      </c>
      <c r="G146" s="96" t="s">
        <v>3637</v>
      </c>
      <c r="H146" s="96" t="s">
        <v>3638</v>
      </c>
      <c r="I146" s="96" t="s">
        <v>10</v>
      </c>
      <c r="J146" s="96" t="s">
        <v>777</v>
      </c>
      <c r="K146" s="96" t="s">
        <v>3639</v>
      </c>
      <c r="L146" s="96" t="s">
        <v>3326</v>
      </c>
      <c r="M146" s="97">
        <v>25000</v>
      </c>
      <c r="N146" s="98">
        <v>0</v>
      </c>
      <c r="O146" s="97">
        <v>760</v>
      </c>
      <c r="P146" s="97">
        <v>717.5</v>
      </c>
      <c r="Q146" s="97">
        <v>1502.5</v>
      </c>
      <c r="R146" s="97">
        <v>23497.5</v>
      </c>
      <c r="S146" s="96" t="s">
        <v>3327</v>
      </c>
      <c r="T146" s="96" t="s">
        <v>3640</v>
      </c>
      <c r="U146" s="98"/>
      <c r="V146" s="98"/>
      <c r="W146" s="98"/>
      <c r="X146" s="98"/>
      <c r="Y146" s="97">
        <v>25</v>
      </c>
      <c r="Z146" s="98"/>
      <c r="AB146" s="98"/>
    </row>
    <row r="147" spans="1:28" hidden="1">
      <c r="A147" s="96" t="s">
        <v>2522</v>
      </c>
      <c r="B147" s="96" t="s">
        <v>11</v>
      </c>
      <c r="C147" s="96" t="s">
        <v>2552</v>
      </c>
      <c r="D147" s="96" t="s">
        <v>3322</v>
      </c>
      <c r="E147" s="96" t="s">
        <v>3323</v>
      </c>
      <c r="F147" s="96" t="s">
        <v>3337</v>
      </c>
      <c r="G147" s="96" t="s">
        <v>1606</v>
      </c>
      <c r="H147" s="96" t="s">
        <v>1852</v>
      </c>
      <c r="I147" s="96" t="s">
        <v>287</v>
      </c>
      <c r="J147" s="96" t="s">
        <v>283</v>
      </c>
      <c r="K147" s="96" t="s">
        <v>3641</v>
      </c>
      <c r="L147" s="96" t="s">
        <v>3326</v>
      </c>
      <c r="M147" s="97">
        <v>45000</v>
      </c>
      <c r="N147" s="97">
        <v>1148.33</v>
      </c>
      <c r="O147" s="97">
        <v>1368</v>
      </c>
      <c r="P147" s="97">
        <v>1291.5</v>
      </c>
      <c r="Q147" s="97">
        <v>3832.83</v>
      </c>
      <c r="R147" s="97">
        <v>41167.17</v>
      </c>
      <c r="S147" s="96" t="s">
        <v>3327</v>
      </c>
      <c r="T147" s="96" t="s">
        <v>3642</v>
      </c>
      <c r="U147" s="98"/>
      <c r="V147" s="98"/>
      <c r="W147" s="98"/>
      <c r="X147" s="98"/>
      <c r="Y147" s="97">
        <v>25</v>
      </c>
      <c r="Z147" s="98"/>
      <c r="AB147" s="98"/>
    </row>
    <row r="148" spans="1:28" hidden="1">
      <c r="A148" s="96" t="s">
        <v>2522</v>
      </c>
      <c r="B148" s="96" t="s">
        <v>11</v>
      </c>
      <c r="C148" s="96" t="s">
        <v>2552</v>
      </c>
      <c r="D148" s="96" t="s">
        <v>3322</v>
      </c>
      <c r="E148" s="96" t="s">
        <v>3323</v>
      </c>
      <c r="F148" s="96" t="s">
        <v>3337</v>
      </c>
      <c r="G148" s="96" t="s">
        <v>2539</v>
      </c>
      <c r="H148" s="96" t="s">
        <v>2527</v>
      </c>
      <c r="I148" s="96" t="s">
        <v>32</v>
      </c>
      <c r="J148" s="96" t="s">
        <v>821</v>
      </c>
      <c r="K148" s="96" t="s">
        <v>3643</v>
      </c>
      <c r="L148" s="96" t="s">
        <v>3326</v>
      </c>
      <c r="M148" s="97">
        <v>60000</v>
      </c>
      <c r="N148" s="97">
        <v>3486.68</v>
      </c>
      <c r="O148" s="97">
        <v>1824</v>
      </c>
      <c r="P148" s="97">
        <v>1722</v>
      </c>
      <c r="Q148" s="97">
        <v>9603.68</v>
      </c>
      <c r="R148" s="97">
        <v>50396.32</v>
      </c>
      <c r="S148" s="96" t="s">
        <v>3327</v>
      </c>
      <c r="T148" s="96" t="s">
        <v>3644</v>
      </c>
      <c r="U148" s="98"/>
      <c r="V148" s="98"/>
      <c r="W148" s="97">
        <v>2546</v>
      </c>
      <c r="X148" s="98"/>
      <c r="Y148" s="97">
        <v>25</v>
      </c>
      <c r="Z148" s="98"/>
      <c r="AB148" s="98"/>
    </row>
    <row r="149" spans="1:28" hidden="1">
      <c r="A149" s="96" t="s">
        <v>2522</v>
      </c>
      <c r="B149" s="96" t="s">
        <v>11</v>
      </c>
      <c r="C149" s="96" t="s">
        <v>2552</v>
      </c>
      <c r="D149" s="96" t="s">
        <v>3322</v>
      </c>
      <c r="E149" s="96" t="s">
        <v>3323</v>
      </c>
      <c r="F149" s="96" t="s">
        <v>3337</v>
      </c>
      <c r="G149" s="96" t="s">
        <v>1681</v>
      </c>
      <c r="H149" s="96" t="s">
        <v>1853</v>
      </c>
      <c r="I149" s="96" t="s">
        <v>598</v>
      </c>
      <c r="J149" s="96" t="s">
        <v>591</v>
      </c>
      <c r="K149" s="96" t="s">
        <v>3645</v>
      </c>
      <c r="L149" s="96" t="s">
        <v>3326</v>
      </c>
      <c r="M149" s="97">
        <v>25000</v>
      </c>
      <c r="N149" s="98">
        <v>0</v>
      </c>
      <c r="O149" s="97">
        <v>760</v>
      </c>
      <c r="P149" s="97">
        <v>717.5</v>
      </c>
      <c r="Q149" s="97">
        <v>13818.5</v>
      </c>
      <c r="R149" s="97">
        <v>11181.5</v>
      </c>
      <c r="S149" s="96" t="s">
        <v>3327</v>
      </c>
      <c r="T149" s="96" t="s">
        <v>3646</v>
      </c>
      <c r="U149" s="98"/>
      <c r="V149" s="98"/>
      <c r="W149" s="97">
        <v>12316</v>
      </c>
      <c r="X149" s="98"/>
      <c r="Y149" s="97">
        <v>25</v>
      </c>
      <c r="Z149" s="98"/>
      <c r="AB149" s="98"/>
    </row>
    <row r="150" spans="1:28" hidden="1">
      <c r="A150" s="96" t="s">
        <v>2522</v>
      </c>
      <c r="B150" s="96" t="s">
        <v>11</v>
      </c>
      <c r="C150" s="96" t="s">
        <v>2552</v>
      </c>
      <c r="D150" s="96" t="s">
        <v>3322</v>
      </c>
      <c r="E150" s="96" t="s">
        <v>3323</v>
      </c>
      <c r="F150" s="96" t="s">
        <v>3527</v>
      </c>
      <c r="G150" s="96" t="s">
        <v>790</v>
      </c>
      <c r="H150" s="96" t="s">
        <v>1854</v>
      </c>
      <c r="I150" s="96" t="s">
        <v>111</v>
      </c>
      <c r="J150" s="96" t="s">
        <v>777</v>
      </c>
      <c r="K150" s="96" t="s">
        <v>3647</v>
      </c>
      <c r="L150" s="96" t="s">
        <v>3326</v>
      </c>
      <c r="M150" s="97">
        <v>14300</v>
      </c>
      <c r="N150" s="98">
        <v>0</v>
      </c>
      <c r="O150" s="97">
        <v>434.72</v>
      </c>
      <c r="P150" s="97">
        <v>410.41</v>
      </c>
      <c r="Q150" s="97">
        <v>3190.49</v>
      </c>
      <c r="R150" s="97">
        <v>11109.51</v>
      </c>
      <c r="S150" s="96" t="s">
        <v>3327</v>
      </c>
      <c r="T150" s="96" t="s">
        <v>3648</v>
      </c>
      <c r="U150" s="98"/>
      <c r="V150" s="98"/>
      <c r="W150" s="97">
        <v>2320.36</v>
      </c>
      <c r="X150" s="98"/>
      <c r="Y150" s="97">
        <v>25</v>
      </c>
      <c r="Z150" s="98"/>
      <c r="AB150" s="98"/>
    </row>
    <row r="151" spans="1:28" hidden="1">
      <c r="A151" s="96" t="s">
        <v>2522</v>
      </c>
      <c r="B151" s="96" t="s">
        <v>11</v>
      </c>
      <c r="C151" s="96" t="s">
        <v>2552</v>
      </c>
      <c r="D151" s="96" t="s">
        <v>3322</v>
      </c>
      <c r="E151" s="96" t="s">
        <v>3323</v>
      </c>
      <c r="F151" s="96" t="s">
        <v>3337</v>
      </c>
      <c r="G151" s="96" t="s">
        <v>3246</v>
      </c>
      <c r="H151" s="96" t="s">
        <v>3247</v>
      </c>
      <c r="I151" s="96" t="s">
        <v>42</v>
      </c>
      <c r="J151" s="96" t="s">
        <v>1727</v>
      </c>
      <c r="K151" s="96" t="s">
        <v>3649</v>
      </c>
      <c r="L151" s="96" t="s">
        <v>3326</v>
      </c>
      <c r="M151" s="97">
        <v>22000</v>
      </c>
      <c r="N151" s="98">
        <v>0</v>
      </c>
      <c r="O151" s="97">
        <v>668.8</v>
      </c>
      <c r="P151" s="97">
        <v>631.4</v>
      </c>
      <c r="Q151" s="97">
        <v>1325.2</v>
      </c>
      <c r="R151" s="97">
        <v>20674.8</v>
      </c>
      <c r="S151" s="96" t="s">
        <v>3327</v>
      </c>
      <c r="T151" s="96" t="s">
        <v>3650</v>
      </c>
      <c r="U151" s="98"/>
      <c r="V151" s="98"/>
      <c r="W151" s="98"/>
      <c r="X151" s="98"/>
      <c r="Y151" s="97">
        <v>25</v>
      </c>
      <c r="Z151" s="98"/>
      <c r="AB151" s="98"/>
    </row>
    <row r="152" spans="1:28" hidden="1">
      <c r="A152" s="96" t="s">
        <v>2522</v>
      </c>
      <c r="B152" s="96" t="s">
        <v>11</v>
      </c>
      <c r="C152" s="96" t="s">
        <v>2552</v>
      </c>
      <c r="D152" s="96" t="s">
        <v>3322</v>
      </c>
      <c r="E152" s="96" t="s">
        <v>3323</v>
      </c>
      <c r="F152" s="96" t="s">
        <v>3337</v>
      </c>
      <c r="G152" s="96" t="s">
        <v>2637</v>
      </c>
      <c r="H152" s="96" t="s">
        <v>2653</v>
      </c>
      <c r="I152" s="96" t="s">
        <v>30</v>
      </c>
      <c r="J152" s="96" t="s">
        <v>261</v>
      </c>
      <c r="K152" s="96" t="s">
        <v>3651</v>
      </c>
      <c r="L152" s="96" t="s">
        <v>3326</v>
      </c>
      <c r="M152" s="97">
        <v>36000</v>
      </c>
      <c r="N152" s="98">
        <v>0</v>
      </c>
      <c r="O152" s="97">
        <v>1094.4000000000001</v>
      </c>
      <c r="P152" s="97">
        <v>1033.2</v>
      </c>
      <c r="Q152" s="97">
        <v>12298.6</v>
      </c>
      <c r="R152" s="97">
        <v>23701.4</v>
      </c>
      <c r="S152" s="96" t="s">
        <v>3327</v>
      </c>
      <c r="T152" s="96" t="s">
        <v>3652</v>
      </c>
      <c r="U152" s="98"/>
      <c r="V152" s="98"/>
      <c r="W152" s="97">
        <v>10146</v>
      </c>
      <c r="X152" s="98"/>
      <c r="Y152" s="97">
        <v>25</v>
      </c>
      <c r="Z152" s="98"/>
      <c r="AB152" s="98"/>
    </row>
    <row r="153" spans="1:28" hidden="1">
      <c r="A153" s="96" t="s">
        <v>2522</v>
      </c>
      <c r="B153" s="96" t="s">
        <v>11</v>
      </c>
      <c r="C153" s="96" t="s">
        <v>2552</v>
      </c>
      <c r="D153" s="96" t="s">
        <v>3322</v>
      </c>
      <c r="E153" s="96" t="s">
        <v>3323</v>
      </c>
      <c r="F153" s="96" t="s">
        <v>3344</v>
      </c>
      <c r="G153" s="96" t="s">
        <v>266</v>
      </c>
      <c r="H153" s="96" t="s">
        <v>1855</v>
      </c>
      <c r="I153" s="96" t="s">
        <v>228</v>
      </c>
      <c r="J153" s="96" t="s">
        <v>265</v>
      </c>
      <c r="K153" s="96" t="s">
        <v>3653</v>
      </c>
      <c r="L153" s="96" t="s">
        <v>3326</v>
      </c>
      <c r="M153" s="97">
        <v>45000</v>
      </c>
      <c r="N153" s="97">
        <v>1148.33</v>
      </c>
      <c r="O153" s="97">
        <v>1368</v>
      </c>
      <c r="P153" s="97">
        <v>1291.5</v>
      </c>
      <c r="Q153" s="97">
        <v>11601.46</v>
      </c>
      <c r="R153" s="97">
        <v>33398.54</v>
      </c>
      <c r="S153" s="96" t="s">
        <v>3327</v>
      </c>
      <c r="T153" s="96" t="s">
        <v>3654</v>
      </c>
      <c r="U153" s="98"/>
      <c r="V153" s="97">
        <v>300</v>
      </c>
      <c r="W153" s="97">
        <v>7468.63</v>
      </c>
      <c r="X153" s="98"/>
      <c r="Y153" s="97">
        <v>25</v>
      </c>
      <c r="Z153" s="98"/>
      <c r="AB153" s="98"/>
    </row>
    <row r="154" spans="1:28" hidden="1">
      <c r="A154" s="96" t="s">
        <v>2522</v>
      </c>
      <c r="B154" s="96" t="s">
        <v>11</v>
      </c>
      <c r="C154" s="96" t="s">
        <v>2552</v>
      </c>
      <c r="D154" s="96" t="s">
        <v>3322</v>
      </c>
      <c r="E154" s="96" t="s">
        <v>3323</v>
      </c>
      <c r="F154" s="96" t="s">
        <v>3556</v>
      </c>
      <c r="G154" s="96" t="s">
        <v>180</v>
      </c>
      <c r="H154" s="96" t="s">
        <v>1119</v>
      </c>
      <c r="I154" s="96" t="s">
        <v>182</v>
      </c>
      <c r="J154" s="96" t="s">
        <v>181</v>
      </c>
      <c r="K154" s="96" t="s">
        <v>3655</v>
      </c>
      <c r="L154" s="96" t="s">
        <v>3326</v>
      </c>
      <c r="M154" s="97">
        <v>65000</v>
      </c>
      <c r="N154" s="97">
        <v>4427.58</v>
      </c>
      <c r="O154" s="97">
        <v>1976</v>
      </c>
      <c r="P154" s="97">
        <v>1865.5</v>
      </c>
      <c r="Q154" s="97">
        <v>8644.08</v>
      </c>
      <c r="R154" s="97">
        <v>56355.92</v>
      </c>
      <c r="S154" s="96" t="s">
        <v>3327</v>
      </c>
      <c r="T154" s="96" t="s">
        <v>3656</v>
      </c>
      <c r="U154" s="98"/>
      <c r="V154" s="97">
        <v>300</v>
      </c>
      <c r="W154" s="98"/>
      <c r="X154" s="97">
        <v>50</v>
      </c>
      <c r="Y154" s="97">
        <v>25</v>
      </c>
      <c r="Z154" s="98"/>
      <c r="AB154" s="98"/>
    </row>
    <row r="155" spans="1:28" hidden="1">
      <c r="A155" s="96" t="s">
        <v>2522</v>
      </c>
      <c r="B155" s="96" t="s">
        <v>11</v>
      </c>
      <c r="C155" s="96" t="s">
        <v>2552</v>
      </c>
      <c r="D155" s="96" t="s">
        <v>3322</v>
      </c>
      <c r="E155" s="96" t="s">
        <v>3323</v>
      </c>
      <c r="F155" s="96" t="s">
        <v>3329</v>
      </c>
      <c r="G155" s="96" t="s">
        <v>2789</v>
      </c>
      <c r="H155" s="96" t="s">
        <v>2790</v>
      </c>
      <c r="I155" s="96" t="s">
        <v>32</v>
      </c>
      <c r="J155" s="96" t="s">
        <v>942</v>
      </c>
      <c r="K155" s="96" t="s">
        <v>3657</v>
      </c>
      <c r="L155" s="96" t="s">
        <v>3326</v>
      </c>
      <c r="M155" s="97">
        <v>95000</v>
      </c>
      <c r="N155" s="97">
        <v>10929.24</v>
      </c>
      <c r="O155" s="97">
        <v>2888</v>
      </c>
      <c r="P155" s="97">
        <v>2726.5</v>
      </c>
      <c r="Q155" s="97">
        <v>16568.740000000002</v>
      </c>
      <c r="R155" s="97">
        <v>78431.259999999995</v>
      </c>
      <c r="S155" s="96" t="s">
        <v>3327</v>
      </c>
      <c r="T155" s="96" t="s">
        <v>3658</v>
      </c>
      <c r="U155" s="98"/>
      <c r="V155" s="98"/>
      <c r="W155" s="98"/>
      <c r="X155" s="98"/>
      <c r="Y155" s="97">
        <v>25</v>
      </c>
      <c r="Z155" s="98"/>
      <c r="AB155" s="98"/>
    </row>
    <row r="156" spans="1:28" hidden="1">
      <c r="A156" s="96" t="s">
        <v>2522</v>
      </c>
      <c r="B156" s="96" t="s">
        <v>11</v>
      </c>
      <c r="C156" s="96" t="s">
        <v>2552</v>
      </c>
      <c r="D156" s="96" t="s">
        <v>3322</v>
      </c>
      <c r="E156" s="96" t="s">
        <v>3323</v>
      </c>
      <c r="F156" s="96" t="s">
        <v>3337</v>
      </c>
      <c r="G156" s="96" t="s">
        <v>905</v>
      </c>
      <c r="H156" s="96" t="s">
        <v>1856</v>
      </c>
      <c r="I156" s="96" t="s">
        <v>906</v>
      </c>
      <c r="J156" s="96" t="s">
        <v>181</v>
      </c>
      <c r="K156" s="96" t="s">
        <v>3659</v>
      </c>
      <c r="L156" s="96" t="s">
        <v>3326</v>
      </c>
      <c r="M156" s="97">
        <v>180000</v>
      </c>
      <c r="N156" s="97">
        <v>30923.37</v>
      </c>
      <c r="O156" s="97">
        <v>5472</v>
      </c>
      <c r="P156" s="97">
        <v>5166</v>
      </c>
      <c r="Q156" s="97">
        <v>41586.370000000003</v>
      </c>
      <c r="R156" s="97">
        <v>138413.63</v>
      </c>
      <c r="S156" s="96" t="s">
        <v>3327</v>
      </c>
      <c r="T156" s="96" t="s">
        <v>3660</v>
      </c>
      <c r="U156" s="98"/>
      <c r="V156" s="98"/>
      <c r="W156" s="98"/>
      <c r="X156" s="98"/>
      <c r="Y156" s="97">
        <v>25</v>
      </c>
      <c r="Z156" s="98"/>
      <c r="AB156" s="98"/>
    </row>
    <row r="157" spans="1:28" hidden="1">
      <c r="A157" s="96" t="s">
        <v>2522</v>
      </c>
      <c r="B157" s="96" t="s">
        <v>11</v>
      </c>
      <c r="C157" s="96" t="s">
        <v>2552</v>
      </c>
      <c r="D157" s="96" t="s">
        <v>3322</v>
      </c>
      <c r="E157" s="96" t="s">
        <v>3323</v>
      </c>
      <c r="F157" s="96" t="s">
        <v>3347</v>
      </c>
      <c r="G157" s="96" t="s">
        <v>278</v>
      </c>
      <c r="H157" s="96" t="s">
        <v>1120</v>
      </c>
      <c r="I157" s="96" t="s">
        <v>279</v>
      </c>
      <c r="J157" s="96" t="s">
        <v>277</v>
      </c>
      <c r="K157" s="96" t="s">
        <v>3661</v>
      </c>
      <c r="L157" s="96" t="s">
        <v>3326</v>
      </c>
      <c r="M157" s="97">
        <v>55000</v>
      </c>
      <c r="N157" s="97">
        <v>2559.6799999999998</v>
      </c>
      <c r="O157" s="97">
        <v>1672</v>
      </c>
      <c r="P157" s="97">
        <v>1578.5</v>
      </c>
      <c r="Q157" s="97">
        <v>11937.06</v>
      </c>
      <c r="R157" s="97">
        <v>43062.94</v>
      </c>
      <c r="S157" s="96" t="s">
        <v>3327</v>
      </c>
      <c r="T157" s="96" t="s">
        <v>3662</v>
      </c>
      <c r="U157" s="98"/>
      <c r="V157" s="98"/>
      <c r="W157" s="97">
        <v>5961.88</v>
      </c>
      <c r="X157" s="97">
        <v>140</v>
      </c>
      <c r="Y157" s="97">
        <v>25</v>
      </c>
      <c r="Z157" s="98"/>
      <c r="AB157" s="98"/>
    </row>
    <row r="158" spans="1:28" hidden="1">
      <c r="A158" s="96" t="s">
        <v>2522</v>
      </c>
      <c r="B158" s="96" t="s">
        <v>11</v>
      </c>
      <c r="C158" s="96" t="s">
        <v>2552</v>
      </c>
      <c r="D158" s="96" t="s">
        <v>3322</v>
      </c>
      <c r="E158" s="96" t="s">
        <v>3323</v>
      </c>
      <c r="F158" s="96" t="s">
        <v>3344</v>
      </c>
      <c r="G158" s="96" t="s">
        <v>581</v>
      </c>
      <c r="H158" s="96" t="s">
        <v>1857</v>
      </c>
      <c r="I158" s="96" t="s">
        <v>127</v>
      </c>
      <c r="J158" s="96" t="s">
        <v>576</v>
      </c>
      <c r="K158" s="96" t="s">
        <v>3663</v>
      </c>
      <c r="L158" s="96" t="s">
        <v>3326</v>
      </c>
      <c r="M158" s="97">
        <v>20000</v>
      </c>
      <c r="N158" s="98">
        <v>0</v>
      </c>
      <c r="O158" s="97">
        <v>608</v>
      </c>
      <c r="P158" s="97">
        <v>574</v>
      </c>
      <c r="Q158" s="97">
        <v>16065.83</v>
      </c>
      <c r="R158" s="97">
        <v>3934.17</v>
      </c>
      <c r="S158" s="96" t="s">
        <v>3327</v>
      </c>
      <c r="T158" s="96" t="s">
        <v>3664</v>
      </c>
      <c r="U158" s="98"/>
      <c r="V158" s="98"/>
      <c r="W158" s="97">
        <v>14858.83</v>
      </c>
      <c r="X158" s="98"/>
      <c r="Y158" s="97">
        <v>25</v>
      </c>
      <c r="Z158" s="98"/>
      <c r="AB158" s="98"/>
    </row>
    <row r="159" spans="1:28" hidden="1">
      <c r="A159" s="96" t="s">
        <v>2522</v>
      </c>
      <c r="B159" s="96" t="s">
        <v>11</v>
      </c>
      <c r="C159" s="96" t="s">
        <v>2552</v>
      </c>
      <c r="D159" s="96" t="s">
        <v>3322</v>
      </c>
      <c r="E159" s="96" t="s">
        <v>3323</v>
      </c>
      <c r="F159" s="96" t="s">
        <v>3337</v>
      </c>
      <c r="G159" s="96" t="s">
        <v>1607</v>
      </c>
      <c r="H159" s="96" t="s">
        <v>1858</v>
      </c>
      <c r="I159" s="96" t="s">
        <v>289</v>
      </c>
      <c r="J159" s="96" t="s">
        <v>283</v>
      </c>
      <c r="K159" s="96" t="s">
        <v>3665</v>
      </c>
      <c r="L159" s="96" t="s">
        <v>3326</v>
      </c>
      <c r="M159" s="97">
        <v>35000</v>
      </c>
      <c r="N159" s="98">
        <v>0</v>
      </c>
      <c r="O159" s="97">
        <v>1064</v>
      </c>
      <c r="P159" s="97">
        <v>1004.5</v>
      </c>
      <c r="Q159" s="97">
        <v>2093.5</v>
      </c>
      <c r="R159" s="97">
        <v>32906.5</v>
      </c>
      <c r="S159" s="96" t="s">
        <v>3327</v>
      </c>
      <c r="T159" s="96" t="s">
        <v>3666</v>
      </c>
      <c r="U159" s="98"/>
      <c r="V159" s="98"/>
      <c r="W159" s="98"/>
      <c r="X159" s="98"/>
      <c r="Y159" s="97">
        <v>25</v>
      </c>
      <c r="Z159" s="98"/>
      <c r="AB159" s="98"/>
    </row>
    <row r="160" spans="1:28" hidden="1">
      <c r="A160" s="96" t="s">
        <v>2522</v>
      </c>
      <c r="B160" s="96" t="s">
        <v>11</v>
      </c>
      <c r="C160" s="96" t="s">
        <v>2552</v>
      </c>
      <c r="D160" s="96" t="s">
        <v>3322</v>
      </c>
      <c r="E160" s="96" t="s">
        <v>3323</v>
      </c>
      <c r="F160" s="96" t="s">
        <v>3329</v>
      </c>
      <c r="G160" s="96" t="s">
        <v>1608</v>
      </c>
      <c r="H160" s="96" t="s">
        <v>1859</v>
      </c>
      <c r="I160" s="96" t="s">
        <v>360</v>
      </c>
      <c r="J160" s="96" t="s">
        <v>942</v>
      </c>
      <c r="K160" s="96" t="s">
        <v>3667</v>
      </c>
      <c r="L160" s="96" t="s">
        <v>3326</v>
      </c>
      <c r="M160" s="97">
        <v>31500</v>
      </c>
      <c r="N160" s="98">
        <v>0</v>
      </c>
      <c r="O160" s="97">
        <v>957.6</v>
      </c>
      <c r="P160" s="97">
        <v>904.05</v>
      </c>
      <c r="Q160" s="97">
        <v>1886.65</v>
      </c>
      <c r="R160" s="97">
        <v>29613.35</v>
      </c>
      <c r="S160" s="96" t="s">
        <v>3327</v>
      </c>
      <c r="T160" s="96" t="s">
        <v>3668</v>
      </c>
      <c r="U160" s="98"/>
      <c r="V160" s="98"/>
      <c r="W160" s="98"/>
      <c r="X160" s="98"/>
      <c r="Y160" s="97">
        <v>25</v>
      </c>
      <c r="Z160" s="98"/>
      <c r="AB160" s="98"/>
    </row>
    <row r="161" spans="1:28" hidden="1">
      <c r="A161" s="96" t="s">
        <v>2522</v>
      </c>
      <c r="B161" s="96" t="s">
        <v>11</v>
      </c>
      <c r="C161" s="96" t="s">
        <v>2552</v>
      </c>
      <c r="D161" s="96" t="s">
        <v>3322</v>
      </c>
      <c r="E161" s="96" t="s">
        <v>3323</v>
      </c>
      <c r="F161" s="96" t="s">
        <v>3337</v>
      </c>
      <c r="G161" s="96" t="s">
        <v>3248</v>
      </c>
      <c r="H161" s="96" t="s">
        <v>3249</v>
      </c>
      <c r="I161" s="96" t="s">
        <v>686</v>
      </c>
      <c r="J161" s="96" t="s">
        <v>250</v>
      </c>
      <c r="K161" s="96" t="s">
        <v>3669</v>
      </c>
      <c r="L161" s="96" t="s">
        <v>3326</v>
      </c>
      <c r="M161" s="97">
        <v>35000</v>
      </c>
      <c r="N161" s="98">
        <v>0</v>
      </c>
      <c r="O161" s="97">
        <v>1064</v>
      </c>
      <c r="P161" s="97">
        <v>1004.5</v>
      </c>
      <c r="Q161" s="97">
        <v>9239.5</v>
      </c>
      <c r="R161" s="97">
        <v>25760.5</v>
      </c>
      <c r="S161" s="96" t="s">
        <v>3327</v>
      </c>
      <c r="T161" s="96" t="s">
        <v>3670</v>
      </c>
      <c r="U161" s="98"/>
      <c r="V161" s="98"/>
      <c r="W161" s="97">
        <v>7146</v>
      </c>
      <c r="X161" s="98"/>
      <c r="Y161" s="97">
        <v>25</v>
      </c>
      <c r="Z161" s="98"/>
      <c r="AB161" s="98"/>
    </row>
    <row r="162" spans="1:28" hidden="1">
      <c r="A162" s="96" t="s">
        <v>2522</v>
      </c>
      <c r="B162" s="96" t="s">
        <v>11</v>
      </c>
      <c r="C162" s="96" t="s">
        <v>2552</v>
      </c>
      <c r="D162" s="96" t="s">
        <v>3322</v>
      </c>
      <c r="E162" s="96" t="s">
        <v>3323</v>
      </c>
      <c r="F162" s="96" t="s">
        <v>3337</v>
      </c>
      <c r="G162" s="96" t="s">
        <v>1025</v>
      </c>
      <c r="H162" s="96" t="s">
        <v>1860</v>
      </c>
      <c r="I162" s="96" t="s">
        <v>127</v>
      </c>
      <c r="J162" s="96" t="s">
        <v>942</v>
      </c>
      <c r="K162" s="96" t="s">
        <v>3671</v>
      </c>
      <c r="L162" s="96" t="s">
        <v>3326</v>
      </c>
      <c r="M162" s="97">
        <v>15000</v>
      </c>
      <c r="N162" s="98">
        <v>0</v>
      </c>
      <c r="O162" s="97">
        <v>456</v>
      </c>
      <c r="P162" s="97">
        <v>430.5</v>
      </c>
      <c r="Q162" s="97">
        <v>911.5</v>
      </c>
      <c r="R162" s="97">
        <v>14088.5</v>
      </c>
      <c r="S162" s="96" t="s">
        <v>3327</v>
      </c>
      <c r="T162" s="96" t="s">
        <v>3672</v>
      </c>
      <c r="U162" s="98"/>
      <c r="V162" s="98"/>
      <c r="W162" s="98"/>
      <c r="X162" s="98"/>
      <c r="Y162" s="97">
        <v>25</v>
      </c>
      <c r="Z162" s="98"/>
      <c r="AB162" s="98"/>
    </row>
    <row r="163" spans="1:28" hidden="1">
      <c r="A163" s="96" t="s">
        <v>2522</v>
      </c>
      <c r="B163" s="96" t="s">
        <v>11</v>
      </c>
      <c r="C163" s="96" t="s">
        <v>2552</v>
      </c>
      <c r="D163" s="96" t="s">
        <v>3322</v>
      </c>
      <c r="E163" s="96" t="s">
        <v>3323</v>
      </c>
      <c r="F163" s="96" t="s">
        <v>3329</v>
      </c>
      <c r="G163" s="96" t="s">
        <v>953</v>
      </c>
      <c r="H163" s="96" t="s">
        <v>1861</v>
      </c>
      <c r="I163" s="96" t="s">
        <v>32</v>
      </c>
      <c r="J163" s="96" t="s">
        <v>777</v>
      </c>
      <c r="K163" s="96" t="s">
        <v>3673</v>
      </c>
      <c r="L163" s="96" t="s">
        <v>3326</v>
      </c>
      <c r="M163" s="97">
        <v>100000</v>
      </c>
      <c r="N163" s="97">
        <v>12105.37</v>
      </c>
      <c r="O163" s="97">
        <v>3040</v>
      </c>
      <c r="P163" s="97">
        <v>2870</v>
      </c>
      <c r="Q163" s="97">
        <v>19640.37</v>
      </c>
      <c r="R163" s="97">
        <v>80359.63</v>
      </c>
      <c r="S163" s="96" t="s">
        <v>3327</v>
      </c>
      <c r="T163" s="96" t="s">
        <v>3674</v>
      </c>
      <c r="U163" s="98"/>
      <c r="V163" s="97">
        <v>1600</v>
      </c>
      <c r="W163" s="98"/>
      <c r="X163" s="98"/>
      <c r="Y163" s="97">
        <v>25</v>
      </c>
      <c r="Z163" s="98"/>
      <c r="AB163" s="98"/>
    </row>
    <row r="164" spans="1:28" hidden="1">
      <c r="A164" s="96" t="s">
        <v>2522</v>
      </c>
      <c r="B164" s="96" t="s">
        <v>11</v>
      </c>
      <c r="C164" s="96" t="s">
        <v>2552</v>
      </c>
      <c r="D164" s="96" t="s">
        <v>3322</v>
      </c>
      <c r="E164" s="96" t="s">
        <v>3323</v>
      </c>
      <c r="F164" s="96" t="s">
        <v>3329</v>
      </c>
      <c r="G164" s="96" t="s">
        <v>320</v>
      </c>
      <c r="H164" s="96" t="s">
        <v>1862</v>
      </c>
      <c r="I164" s="96" t="s">
        <v>254</v>
      </c>
      <c r="J164" s="96" t="s">
        <v>314</v>
      </c>
      <c r="K164" s="96" t="s">
        <v>3675</v>
      </c>
      <c r="L164" s="96" t="s">
        <v>3326</v>
      </c>
      <c r="M164" s="97">
        <v>65000</v>
      </c>
      <c r="N164" s="97">
        <v>4427.58</v>
      </c>
      <c r="O164" s="97">
        <v>1976</v>
      </c>
      <c r="P164" s="97">
        <v>1865.5</v>
      </c>
      <c r="Q164" s="97">
        <v>9494.08</v>
      </c>
      <c r="R164" s="97">
        <v>55505.919999999998</v>
      </c>
      <c r="S164" s="96" t="s">
        <v>3327</v>
      </c>
      <c r="T164" s="96" t="s">
        <v>3676</v>
      </c>
      <c r="U164" s="98"/>
      <c r="V164" s="97">
        <v>1200</v>
      </c>
      <c r="W164" s="98"/>
      <c r="X164" s="98"/>
      <c r="Y164" s="97">
        <v>25</v>
      </c>
      <c r="Z164" s="98"/>
      <c r="AB164" s="98"/>
    </row>
    <row r="165" spans="1:28" hidden="1">
      <c r="A165" s="96" t="s">
        <v>2522</v>
      </c>
      <c r="B165" s="96" t="s">
        <v>11</v>
      </c>
      <c r="C165" s="96" t="s">
        <v>2552</v>
      </c>
      <c r="D165" s="96" t="s">
        <v>3322</v>
      </c>
      <c r="E165" s="96" t="s">
        <v>3323</v>
      </c>
      <c r="F165" s="96" t="s">
        <v>3527</v>
      </c>
      <c r="G165" s="96" t="s">
        <v>1510</v>
      </c>
      <c r="H165" s="96" t="s">
        <v>1863</v>
      </c>
      <c r="I165" s="96" t="s">
        <v>30</v>
      </c>
      <c r="J165" s="96" t="s">
        <v>261</v>
      </c>
      <c r="K165" s="96" t="s">
        <v>3677</v>
      </c>
      <c r="L165" s="96" t="s">
        <v>3326</v>
      </c>
      <c r="M165" s="97">
        <v>36000</v>
      </c>
      <c r="N165" s="98">
        <v>0</v>
      </c>
      <c r="O165" s="97">
        <v>1094.4000000000001</v>
      </c>
      <c r="P165" s="97">
        <v>1033.2</v>
      </c>
      <c r="Q165" s="97">
        <v>2152.6</v>
      </c>
      <c r="R165" s="97">
        <v>33847.4</v>
      </c>
      <c r="S165" s="96" t="s">
        <v>3327</v>
      </c>
      <c r="T165" s="96" t="s">
        <v>3678</v>
      </c>
      <c r="U165" s="98"/>
      <c r="V165" s="98"/>
      <c r="W165" s="98"/>
      <c r="X165" s="98"/>
      <c r="Y165" s="97">
        <v>25</v>
      </c>
      <c r="Z165" s="98"/>
      <c r="AB165" s="98"/>
    </row>
    <row r="166" spans="1:28" hidden="1">
      <c r="A166" s="96" t="s">
        <v>2522</v>
      </c>
      <c r="B166" s="96" t="s">
        <v>11</v>
      </c>
      <c r="C166" s="96" t="s">
        <v>2552</v>
      </c>
      <c r="D166" s="96" t="s">
        <v>3322</v>
      </c>
      <c r="E166" s="96" t="s">
        <v>3323</v>
      </c>
      <c r="F166" s="96" t="s">
        <v>3329</v>
      </c>
      <c r="G166" s="96" t="s">
        <v>1072</v>
      </c>
      <c r="H166" s="96" t="s">
        <v>1864</v>
      </c>
      <c r="I166" s="96" t="s">
        <v>360</v>
      </c>
      <c r="J166" s="96" t="s">
        <v>814</v>
      </c>
      <c r="K166" s="96" t="s">
        <v>3679</v>
      </c>
      <c r="L166" s="96" t="s">
        <v>3326</v>
      </c>
      <c r="M166" s="97">
        <v>35000</v>
      </c>
      <c r="N166" s="98">
        <v>0</v>
      </c>
      <c r="O166" s="97">
        <v>1064</v>
      </c>
      <c r="P166" s="97">
        <v>1004.5</v>
      </c>
      <c r="Q166" s="97">
        <v>2093.5</v>
      </c>
      <c r="R166" s="97">
        <v>32906.5</v>
      </c>
      <c r="S166" s="96" t="s">
        <v>3327</v>
      </c>
      <c r="T166" s="96" t="s">
        <v>3680</v>
      </c>
      <c r="U166" s="98"/>
      <c r="V166" s="98"/>
      <c r="W166" s="98"/>
      <c r="X166" s="98"/>
      <c r="Y166" s="97">
        <v>25</v>
      </c>
      <c r="Z166" s="98"/>
      <c r="AB166" s="98"/>
    </row>
    <row r="167" spans="1:28" hidden="1">
      <c r="A167" s="96" t="s">
        <v>2522</v>
      </c>
      <c r="B167" s="96" t="s">
        <v>11</v>
      </c>
      <c r="C167" s="96" t="s">
        <v>2552</v>
      </c>
      <c r="D167" s="96" t="s">
        <v>3322</v>
      </c>
      <c r="E167" s="96" t="s">
        <v>3323</v>
      </c>
      <c r="F167" s="96" t="s">
        <v>3344</v>
      </c>
      <c r="G167" s="96" t="s">
        <v>251</v>
      </c>
      <c r="H167" s="96" t="s">
        <v>1865</v>
      </c>
      <c r="I167" s="96" t="s">
        <v>82</v>
      </c>
      <c r="J167" s="96" t="s">
        <v>250</v>
      </c>
      <c r="K167" s="96" t="s">
        <v>3681</v>
      </c>
      <c r="L167" s="96" t="s">
        <v>3326</v>
      </c>
      <c r="M167" s="97">
        <v>25000</v>
      </c>
      <c r="N167" s="98">
        <v>0</v>
      </c>
      <c r="O167" s="97">
        <v>760</v>
      </c>
      <c r="P167" s="97">
        <v>717.5</v>
      </c>
      <c r="Q167" s="97">
        <v>13790.6</v>
      </c>
      <c r="R167" s="97">
        <v>11209.4</v>
      </c>
      <c r="S167" s="96" t="s">
        <v>3327</v>
      </c>
      <c r="T167" s="96" t="s">
        <v>3682</v>
      </c>
      <c r="U167" s="98"/>
      <c r="V167" s="98"/>
      <c r="W167" s="97">
        <v>12188.1</v>
      </c>
      <c r="X167" s="97">
        <v>100</v>
      </c>
      <c r="Y167" s="97">
        <v>25</v>
      </c>
      <c r="Z167" s="98"/>
      <c r="AB167" s="98"/>
    </row>
    <row r="168" spans="1:28" hidden="1">
      <c r="A168" s="96" t="s">
        <v>2522</v>
      </c>
      <c r="B168" s="96" t="s">
        <v>11</v>
      </c>
      <c r="C168" s="96" t="s">
        <v>2552</v>
      </c>
      <c r="D168" s="96" t="s">
        <v>3322</v>
      </c>
      <c r="E168" s="96" t="s">
        <v>3323</v>
      </c>
      <c r="F168" s="96" t="s">
        <v>3432</v>
      </c>
      <c r="G168" s="96" t="s">
        <v>222</v>
      </c>
      <c r="H168" s="96" t="s">
        <v>1866</v>
      </c>
      <c r="I168" s="96" t="s">
        <v>192</v>
      </c>
      <c r="J168" s="96" t="s">
        <v>942</v>
      </c>
      <c r="K168" s="96" t="s">
        <v>3683</v>
      </c>
      <c r="L168" s="96" t="s">
        <v>3326</v>
      </c>
      <c r="M168" s="97">
        <v>50000</v>
      </c>
      <c r="N168" s="97">
        <v>1854</v>
      </c>
      <c r="O168" s="97">
        <v>1520</v>
      </c>
      <c r="P168" s="97">
        <v>1435</v>
      </c>
      <c r="Q168" s="97">
        <v>16374.87</v>
      </c>
      <c r="R168" s="97">
        <v>33625.129999999997</v>
      </c>
      <c r="S168" s="96" t="s">
        <v>3327</v>
      </c>
      <c r="T168" s="96" t="s">
        <v>3684</v>
      </c>
      <c r="U168" s="98"/>
      <c r="V168" s="98"/>
      <c r="W168" s="97">
        <v>11540.87</v>
      </c>
      <c r="X168" s="98"/>
      <c r="Y168" s="97">
        <v>25</v>
      </c>
      <c r="Z168" s="98"/>
      <c r="AB168" s="98"/>
    </row>
    <row r="169" spans="1:28" hidden="1">
      <c r="A169" s="96" t="s">
        <v>2522</v>
      </c>
      <c r="B169" s="96" t="s">
        <v>11</v>
      </c>
      <c r="C169" s="96" t="s">
        <v>2552</v>
      </c>
      <c r="D169" s="96" t="s">
        <v>3322</v>
      </c>
      <c r="E169" s="96" t="s">
        <v>3323</v>
      </c>
      <c r="F169" s="96" t="s">
        <v>3324</v>
      </c>
      <c r="G169" s="96" t="s">
        <v>791</v>
      </c>
      <c r="H169" s="96" t="s">
        <v>1867</v>
      </c>
      <c r="I169" s="96" t="s">
        <v>75</v>
      </c>
      <c r="J169" s="96" t="s">
        <v>777</v>
      </c>
      <c r="K169" s="96" t="s">
        <v>3685</v>
      </c>
      <c r="L169" s="96" t="s">
        <v>3326</v>
      </c>
      <c r="M169" s="97">
        <v>13200</v>
      </c>
      <c r="N169" s="98">
        <v>0</v>
      </c>
      <c r="O169" s="97">
        <v>401.28</v>
      </c>
      <c r="P169" s="97">
        <v>378.84</v>
      </c>
      <c r="Q169" s="97">
        <v>805.12</v>
      </c>
      <c r="R169" s="97">
        <v>12394.88</v>
      </c>
      <c r="S169" s="96" t="s">
        <v>3327</v>
      </c>
      <c r="T169" s="96" t="s">
        <v>3686</v>
      </c>
      <c r="U169" s="98"/>
      <c r="V169" s="98"/>
      <c r="W169" s="98"/>
      <c r="X169" s="98"/>
      <c r="Y169" s="97">
        <v>25</v>
      </c>
      <c r="Z169" s="98"/>
      <c r="AB169" s="98"/>
    </row>
    <row r="170" spans="1:28" hidden="1">
      <c r="A170" s="96" t="s">
        <v>2522</v>
      </c>
      <c r="B170" s="96" t="s">
        <v>11</v>
      </c>
      <c r="C170" s="96" t="s">
        <v>2552</v>
      </c>
      <c r="D170" s="96" t="s">
        <v>3322</v>
      </c>
      <c r="E170" s="96" t="s">
        <v>3323</v>
      </c>
      <c r="F170" s="96" t="s">
        <v>3347</v>
      </c>
      <c r="G170" s="96" t="s">
        <v>217</v>
      </c>
      <c r="H170" s="96" t="s">
        <v>1868</v>
      </c>
      <c r="I170" s="96" t="s">
        <v>15</v>
      </c>
      <c r="J170" s="96" t="s">
        <v>1727</v>
      </c>
      <c r="K170" s="96" t="s">
        <v>3687</v>
      </c>
      <c r="L170" s="96" t="s">
        <v>3326</v>
      </c>
      <c r="M170" s="97">
        <v>26250</v>
      </c>
      <c r="N170" s="98">
        <v>0</v>
      </c>
      <c r="O170" s="97">
        <v>798</v>
      </c>
      <c r="P170" s="97">
        <v>753.38</v>
      </c>
      <c r="Q170" s="97">
        <v>17957.97</v>
      </c>
      <c r="R170" s="97">
        <v>8292.0300000000007</v>
      </c>
      <c r="S170" s="96" t="s">
        <v>3327</v>
      </c>
      <c r="T170" s="96" t="s">
        <v>3688</v>
      </c>
      <c r="U170" s="98"/>
      <c r="V170" s="97">
        <v>600</v>
      </c>
      <c r="W170" s="97">
        <v>15781.59</v>
      </c>
      <c r="X170" s="98"/>
      <c r="Y170" s="97">
        <v>25</v>
      </c>
      <c r="Z170" s="98"/>
      <c r="AB170" s="98"/>
    </row>
    <row r="171" spans="1:28" hidden="1">
      <c r="A171" s="96" t="s">
        <v>2522</v>
      </c>
      <c r="B171" s="96" t="s">
        <v>11</v>
      </c>
      <c r="C171" s="96" t="s">
        <v>2552</v>
      </c>
      <c r="D171" s="96" t="s">
        <v>3322</v>
      </c>
      <c r="E171" s="96" t="s">
        <v>3323</v>
      </c>
      <c r="F171" s="96" t="s">
        <v>3344</v>
      </c>
      <c r="G171" s="96" t="s">
        <v>832</v>
      </c>
      <c r="H171" s="96" t="s">
        <v>1122</v>
      </c>
      <c r="I171" s="96" t="s">
        <v>833</v>
      </c>
      <c r="J171" s="96" t="s">
        <v>821</v>
      </c>
      <c r="K171" s="96" t="s">
        <v>3689</v>
      </c>
      <c r="L171" s="96" t="s">
        <v>3326</v>
      </c>
      <c r="M171" s="97">
        <v>45000</v>
      </c>
      <c r="N171" s="97">
        <v>1148.33</v>
      </c>
      <c r="O171" s="97">
        <v>1368</v>
      </c>
      <c r="P171" s="97">
        <v>1291.5</v>
      </c>
      <c r="Q171" s="97">
        <v>18086.09</v>
      </c>
      <c r="R171" s="97">
        <v>26913.91</v>
      </c>
      <c r="S171" s="96" t="s">
        <v>3327</v>
      </c>
      <c r="T171" s="96" t="s">
        <v>3690</v>
      </c>
      <c r="U171" s="98"/>
      <c r="V171" s="98"/>
      <c r="W171" s="97">
        <v>14153.26</v>
      </c>
      <c r="X171" s="97">
        <v>100</v>
      </c>
      <c r="Y171" s="97">
        <v>25</v>
      </c>
      <c r="Z171" s="98"/>
      <c r="AB171" s="98"/>
    </row>
    <row r="172" spans="1:28" hidden="1">
      <c r="A172" s="96" t="s">
        <v>2522</v>
      </c>
      <c r="B172" s="96" t="s">
        <v>11</v>
      </c>
      <c r="C172" s="96" t="s">
        <v>2552</v>
      </c>
      <c r="D172" s="96" t="s">
        <v>3322</v>
      </c>
      <c r="E172" s="96" t="s">
        <v>3323</v>
      </c>
      <c r="F172" s="96" t="s">
        <v>3337</v>
      </c>
      <c r="G172" s="96" t="s">
        <v>1026</v>
      </c>
      <c r="H172" s="96" t="s">
        <v>1869</v>
      </c>
      <c r="I172" s="96" t="s">
        <v>793</v>
      </c>
      <c r="J172" s="96" t="s">
        <v>860</v>
      </c>
      <c r="K172" s="96" t="s">
        <v>3691</v>
      </c>
      <c r="L172" s="96" t="s">
        <v>3326</v>
      </c>
      <c r="M172" s="97">
        <v>220000</v>
      </c>
      <c r="N172" s="97">
        <v>40583.019999999997</v>
      </c>
      <c r="O172" s="97">
        <v>5685.41</v>
      </c>
      <c r="P172" s="97">
        <v>6314</v>
      </c>
      <c r="Q172" s="97">
        <v>52607.43</v>
      </c>
      <c r="R172" s="97">
        <v>167392.57</v>
      </c>
      <c r="S172" s="96" t="s">
        <v>3327</v>
      </c>
      <c r="T172" s="96" t="s">
        <v>3692</v>
      </c>
      <c r="U172" s="98"/>
      <c r="V172" s="98"/>
      <c r="W172" s="98"/>
      <c r="X172" s="98"/>
      <c r="Y172" s="97">
        <v>25</v>
      </c>
      <c r="Z172" s="98"/>
      <c r="AB172" s="98"/>
    </row>
    <row r="173" spans="1:28" hidden="1">
      <c r="A173" s="96" t="s">
        <v>2522</v>
      </c>
      <c r="B173" s="96" t="s">
        <v>11</v>
      </c>
      <c r="C173" s="96" t="s">
        <v>2552</v>
      </c>
      <c r="D173" s="96" t="s">
        <v>3322</v>
      </c>
      <c r="E173" s="96" t="s">
        <v>3323</v>
      </c>
      <c r="F173" s="96" t="s">
        <v>3337</v>
      </c>
      <c r="G173" s="96" t="s">
        <v>907</v>
      </c>
      <c r="H173" s="96" t="s">
        <v>1870</v>
      </c>
      <c r="I173" s="96" t="s">
        <v>59</v>
      </c>
      <c r="J173" s="96" t="s">
        <v>221</v>
      </c>
      <c r="K173" s="96" t="s">
        <v>3693</v>
      </c>
      <c r="L173" s="96" t="s">
        <v>3326</v>
      </c>
      <c r="M173" s="97">
        <v>115000</v>
      </c>
      <c r="N173" s="97">
        <v>15633.74</v>
      </c>
      <c r="O173" s="97">
        <v>3496</v>
      </c>
      <c r="P173" s="97">
        <v>3300.5</v>
      </c>
      <c r="Q173" s="97">
        <v>22455.24</v>
      </c>
      <c r="R173" s="97">
        <v>92544.76</v>
      </c>
      <c r="S173" s="96" t="s">
        <v>3327</v>
      </c>
      <c r="T173" s="96" t="s">
        <v>3694</v>
      </c>
      <c r="U173" s="98"/>
      <c r="V173" s="98"/>
      <c r="W173" s="98"/>
      <c r="X173" s="98"/>
      <c r="Y173" s="97">
        <v>25</v>
      </c>
      <c r="Z173" s="98"/>
      <c r="AB173" s="98"/>
    </row>
    <row r="174" spans="1:28" hidden="1">
      <c r="A174" s="96" t="s">
        <v>2522</v>
      </c>
      <c r="B174" s="96" t="s">
        <v>11</v>
      </c>
      <c r="C174" s="96" t="s">
        <v>2552</v>
      </c>
      <c r="D174" s="96" t="s">
        <v>3322</v>
      </c>
      <c r="E174" s="96" t="s">
        <v>3323</v>
      </c>
      <c r="F174" s="96" t="s">
        <v>3332</v>
      </c>
      <c r="G174" s="96" t="s">
        <v>308</v>
      </c>
      <c r="H174" s="96" t="s">
        <v>1871</v>
      </c>
      <c r="I174" s="96" t="s">
        <v>192</v>
      </c>
      <c r="J174" s="96" t="s">
        <v>304</v>
      </c>
      <c r="K174" s="96" t="s">
        <v>3695</v>
      </c>
      <c r="L174" s="96" t="s">
        <v>3326</v>
      </c>
      <c r="M174" s="97">
        <v>35000</v>
      </c>
      <c r="N174" s="98">
        <v>0</v>
      </c>
      <c r="O174" s="97">
        <v>1064</v>
      </c>
      <c r="P174" s="97">
        <v>1004.5</v>
      </c>
      <c r="Q174" s="97">
        <v>3539.5</v>
      </c>
      <c r="R174" s="97">
        <v>31460.5</v>
      </c>
      <c r="S174" s="96" t="s">
        <v>3327</v>
      </c>
      <c r="T174" s="96" t="s">
        <v>3696</v>
      </c>
      <c r="U174" s="98"/>
      <c r="V174" s="97">
        <v>300</v>
      </c>
      <c r="W174" s="97">
        <v>1096</v>
      </c>
      <c r="X174" s="97">
        <v>50</v>
      </c>
      <c r="Y174" s="97">
        <v>25</v>
      </c>
      <c r="Z174" s="98"/>
      <c r="AB174" s="98"/>
    </row>
    <row r="175" spans="1:28" hidden="1">
      <c r="A175" s="96" t="s">
        <v>2522</v>
      </c>
      <c r="B175" s="96" t="s">
        <v>11</v>
      </c>
      <c r="C175" s="96" t="s">
        <v>2552</v>
      </c>
      <c r="D175" s="96" t="s">
        <v>3322</v>
      </c>
      <c r="E175" s="96" t="s">
        <v>3323</v>
      </c>
      <c r="F175" s="96" t="s">
        <v>3337</v>
      </c>
      <c r="G175" s="96" t="s">
        <v>1673</v>
      </c>
      <c r="H175" s="96" t="s">
        <v>1872</v>
      </c>
      <c r="I175" s="96" t="s">
        <v>132</v>
      </c>
      <c r="J175" s="96" t="s">
        <v>591</v>
      </c>
      <c r="K175" s="96" t="s">
        <v>3697</v>
      </c>
      <c r="L175" s="96" t="s">
        <v>3326</v>
      </c>
      <c r="M175" s="97">
        <v>24000</v>
      </c>
      <c r="N175" s="98">
        <v>0</v>
      </c>
      <c r="O175" s="97">
        <v>729.6</v>
      </c>
      <c r="P175" s="97">
        <v>688.8</v>
      </c>
      <c r="Q175" s="97">
        <v>1443.4</v>
      </c>
      <c r="R175" s="97">
        <v>22556.6</v>
      </c>
      <c r="S175" s="96" t="s">
        <v>3327</v>
      </c>
      <c r="T175" s="96" t="s">
        <v>3698</v>
      </c>
      <c r="U175" s="98"/>
      <c r="V175" s="98"/>
      <c r="W175" s="98"/>
      <c r="X175" s="98"/>
      <c r="Y175" s="97">
        <v>25</v>
      </c>
      <c r="Z175" s="98"/>
      <c r="AB175" s="98"/>
    </row>
    <row r="176" spans="1:28" hidden="1">
      <c r="A176" s="96" t="s">
        <v>2522</v>
      </c>
      <c r="B176" s="96" t="s">
        <v>11</v>
      </c>
      <c r="C176" s="96" t="s">
        <v>2552</v>
      </c>
      <c r="D176" s="96" t="s">
        <v>3322</v>
      </c>
      <c r="E176" s="96" t="s">
        <v>3323</v>
      </c>
      <c r="F176" s="96" t="s">
        <v>3337</v>
      </c>
      <c r="G176" s="96" t="s">
        <v>792</v>
      </c>
      <c r="H176" s="96" t="s">
        <v>1873</v>
      </c>
      <c r="I176" s="96" t="s">
        <v>793</v>
      </c>
      <c r="J176" s="96" t="s">
        <v>777</v>
      </c>
      <c r="K176" s="96" t="s">
        <v>3699</v>
      </c>
      <c r="L176" s="96" t="s">
        <v>3326</v>
      </c>
      <c r="M176" s="97">
        <v>220000</v>
      </c>
      <c r="N176" s="97">
        <v>40583.019999999997</v>
      </c>
      <c r="O176" s="97">
        <v>5685.41</v>
      </c>
      <c r="P176" s="97">
        <v>6314</v>
      </c>
      <c r="Q176" s="97">
        <v>53607.43</v>
      </c>
      <c r="R176" s="97">
        <v>166392.57</v>
      </c>
      <c r="S176" s="96" t="s">
        <v>3327</v>
      </c>
      <c r="T176" s="96" t="s">
        <v>3700</v>
      </c>
      <c r="U176" s="98"/>
      <c r="V176" s="97">
        <v>1000</v>
      </c>
      <c r="W176" s="98"/>
      <c r="X176" s="98"/>
      <c r="Y176" s="97">
        <v>25</v>
      </c>
      <c r="Z176" s="98"/>
      <c r="AB176" s="98"/>
    </row>
    <row r="177" spans="1:28" hidden="1">
      <c r="A177" s="96" t="s">
        <v>2522</v>
      </c>
      <c r="B177" s="96" t="s">
        <v>11</v>
      </c>
      <c r="C177" s="96" t="s">
        <v>2552</v>
      </c>
      <c r="D177" s="96" t="s">
        <v>3322</v>
      </c>
      <c r="E177" s="96" t="s">
        <v>3323</v>
      </c>
      <c r="F177" s="96" t="s">
        <v>3332</v>
      </c>
      <c r="G177" s="96" t="s">
        <v>657</v>
      </c>
      <c r="H177" s="96" t="s">
        <v>1874</v>
      </c>
      <c r="I177" s="96" t="s">
        <v>15</v>
      </c>
      <c r="J177" s="96" t="s">
        <v>942</v>
      </c>
      <c r="K177" s="96" t="s">
        <v>3701</v>
      </c>
      <c r="L177" s="96" t="s">
        <v>3326</v>
      </c>
      <c r="M177" s="97">
        <v>16500</v>
      </c>
      <c r="N177" s="98">
        <v>0</v>
      </c>
      <c r="O177" s="97">
        <v>501.6</v>
      </c>
      <c r="P177" s="97">
        <v>473.55</v>
      </c>
      <c r="Q177" s="97">
        <v>7001.05</v>
      </c>
      <c r="R177" s="97">
        <v>9498.9500000000007</v>
      </c>
      <c r="S177" s="96" t="s">
        <v>3327</v>
      </c>
      <c r="T177" s="96" t="s">
        <v>3702</v>
      </c>
      <c r="U177" s="98"/>
      <c r="V177" s="97">
        <v>300</v>
      </c>
      <c r="W177" s="97">
        <v>2546</v>
      </c>
      <c r="X177" s="98"/>
      <c r="Y177" s="97">
        <v>25</v>
      </c>
      <c r="Z177" s="98"/>
      <c r="AB177" s="97">
        <v>3154.9</v>
      </c>
    </row>
    <row r="178" spans="1:28" hidden="1">
      <c r="A178" s="96" t="s">
        <v>2522</v>
      </c>
      <c r="B178" s="96" t="s">
        <v>11</v>
      </c>
      <c r="C178" s="96" t="s">
        <v>2552</v>
      </c>
      <c r="D178" s="96" t="s">
        <v>3322</v>
      </c>
      <c r="E178" s="96" t="s">
        <v>3323</v>
      </c>
      <c r="F178" s="96" t="s">
        <v>3332</v>
      </c>
      <c r="G178" s="96" t="s">
        <v>575</v>
      </c>
      <c r="H178" s="96" t="s">
        <v>1123</v>
      </c>
      <c r="I178" s="96" t="s">
        <v>378</v>
      </c>
      <c r="J178" s="96" t="s">
        <v>572</v>
      </c>
      <c r="K178" s="96" t="s">
        <v>3703</v>
      </c>
      <c r="L178" s="96" t="s">
        <v>3326</v>
      </c>
      <c r="M178" s="97">
        <v>25000</v>
      </c>
      <c r="N178" s="98">
        <v>0</v>
      </c>
      <c r="O178" s="97">
        <v>760</v>
      </c>
      <c r="P178" s="97">
        <v>717.5</v>
      </c>
      <c r="Q178" s="97">
        <v>18198.14</v>
      </c>
      <c r="R178" s="97">
        <v>6801.86</v>
      </c>
      <c r="S178" s="96" t="s">
        <v>3327</v>
      </c>
      <c r="T178" s="96" t="s">
        <v>3704</v>
      </c>
      <c r="U178" s="98"/>
      <c r="V178" s="97">
        <v>300</v>
      </c>
      <c r="W178" s="97">
        <v>14768.19</v>
      </c>
      <c r="X178" s="97">
        <v>50</v>
      </c>
      <c r="Y178" s="97">
        <v>25</v>
      </c>
      <c r="Z178" s="98"/>
      <c r="AB178" s="97">
        <v>1577.45</v>
      </c>
    </row>
    <row r="179" spans="1:28" hidden="1">
      <c r="A179" s="96" t="s">
        <v>2522</v>
      </c>
      <c r="B179" s="96" t="s">
        <v>11</v>
      </c>
      <c r="C179" s="96" t="s">
        <v>2552</v>
      </c>
      <c r="D179" s="96" t="s">
        <v>3322</v>
      </c>
      <c r="E179" s="96" t="s">
        <v>3323</v>
      </c>
      <c r="F179" s="96" t="s">
        <v>3329</v>
      </c>
      <c r="G179" s="96" t="s">
        <v>1517</v>
      </c>
      <c r="H179" s="96" t="s">
        <v>1875</v>
      </c>
      <c r="I179" s="96" t="s">
        <v>1518</v>
      </c>
      <c r="J179" s="96" t="s">
        <v>591</v>
      </c>
      <c r="K179" s="96" t="s">
        <v>3705</v>
      </c>
      <c r="L179" s="96" t="s">
        <v>3326</v>
      </c>
      <c r="M179" s="97">
        <v>30000</v>
      </c>
      <c r="N179" s="98">
        <v>0</v>
      </c>
      <c r="O179" s="97">
        <v>912</v>
      </c>
      <c r="P179" s="97">
        <v>861</v>
      </c>
      <c r="Q179" s="97">
        <v>7921.45</v>
      </c>
      <c r="R179" s="97">
        <v>22078.55</v>
      </c>
      <c r="S179" s="96" t="s">
        <v>3327</v>
      </c>
      <c r="T179" s="96" t="s">
        <v>3706</v>
      </c>
      <c r="U179" s="98"/>
      <c r="V179" s="98"/>
      <c r="W179" s="97">
        <v>4546</v>
      </c>
      <c r="X179" s="98"/>
      <c r="Y179" s="97">
        <v>25</v>
      </c>
      <c r="Z179" s="98"/>
      <c r="AB179" s="97">
        <v>1577.45</v>
      </c>
    </row>
    <row r="180" spans="1:28" hidden="1">
      <c r="A180" s="96" t="s">
        <v>2522</v>
      </c>
      <c r="B180" s="96" t="s">
        <v>11</v>
      </c>
      <c r="C180" s="96" t="s">
        <v>2552</v>
      </c>
      <c r="D180" s="96" t="s">
        <v>3322</v>
      </c>
      <c r="E180" s="96" t="s">
        <v>3323</v>
      </c>
      <c r="F180" s="96" t="s">
        <v>3324</v>
      </c>
      <c r="G180" s="96" t="s">
        <v>794</v>
      </c>
      <c r="H180" s="96" t="s">
        <v>1876</v>
      </c>
      <c r="I180" s="96" t="s">
        <v>75</v>
      </c>
      <c r="J180" s="96" t="s">
        <v>777</v>
      </c>
      <c r="K180" s="96" t="s">
        <v>3707</v>
      </c>
      <c r="L180" s="96" t="s">
        <v>3326</v>
      </c>
      <c r="M180" s="97">
        <v>26620</v>
      </c>
      <c r="N180" s="98">
        <v>0</v>
      </c>
      <c r="O180" s="97">
        <v>809.25</v>
      </c>
      <c r="P180" s="97">
        <v>763.99</v>
      </c>
      <c r="Q180" s="97">
        <v>1598.24</v>
      </c>
      <c r="R180" s="97">
        <v>25021.759999999998</v>
      </c>
      <c r="S180" s="96" t="s">
        <v>3327</v>
      </c>
      <c r="T180" s="96" t="s">
        <v>3708</v>
      </c>
      <c r="U180" s="98"/>
      <c r="V180" s="98"/>
      <c r="W180" s="98"/>
      <c r="X180" s="98"/>
      <c r="Y180" s="97">
        <v>25</v>
      </c>
      <c r="Z180" s="98"/>
      <c r="AB180" s="98"/>
    </row>
    <row r="181" spans="1:28" hidden="1">
      <c r="A181" s="96" t="s">
        <v>2522</v>
      </c>
      <c r="B181" s="96" t="s">
        <v>11</v>
      </c>
      <c r="C181" s="96" t="s">
        <v>2552</v>
      </c>
      <c r="D181" s="96" t="s">
        <v>3322</v>
      </c>
      <c r="E181" s="96" t="s">
        <v>3323</v>
      </c>
      <c r="F181" s="96" t="s">
        <v>3337</v>
      </c>
      <c r="G181" s="96" t="s">
        <v>1434</v>
      </c>
      <c r="H181" s="96" t="s">
        <v>1877</v>
      </c>
      <c r="I181" s="96" t="s">
        <v>132</v>
      </c>
      <c r="J181" s="96" t="s">
        <v>821</v>
      </c>
      <c r="K181" s="96" t="s">
        <v>3709</v>
      </c>
      <c r="L181" s="96" t="s">
        <v>3326</v>
      </c>
      <c r="M181" s="97">
        <v>30000</v>
      </c>
      <c r="N181" s="98">
        <v>0</v>
      </c>
      <c r="O181" s="97">
        <v>912</v>
      </c>
      <c r="P181" s="97">
        <v>861</v>
      </c>
      <c r="Q181" s="97">
        <v>1798</v>
      </c>
      <c r="R181" s="97">
        <v>28202</v>
      </c>
      <c r="S181" s="96" t="s">
        <v>3327</v>
      </c>
      <c r="T181" s="96" t="s">
        <v>3710</v>
      </c>
      <c r="U181" s="98"/>
      <c r="V181" s="98"/>
      <c r="W181" s="98"/>
      <c r="X181" s="98"/>
      <c r="Y181" s="97">
        <v>25</v>
      </c>
      <c r="Z181" s="98"/>
      <c r="AB181" s="98"/>
    </row>
    <row r="182" spans="1:28" hidden="1">
      <c r="A182" s="96" t="s">
        <v>2522</v>
      </c>
      <c r="B182" s="96" t="s">
        <v>11</v>
      </c>
      <c r="C182" s="96" t="s">
        <v>2552</v>
      </c>
      <c r="D182" s="96" t="s">
        <v>3322</v>
      </c>
      <c r="E182" s="96" t="s">
        <v>3323</v>
      </c>
      <c r="F182" s="96" t="s">
        <v>3350</v>
      </c>
      <c r="G182" s="96" t="s">
        <v>568</v>
      </c>
      <c r="H182" s="96" t="s">
        <v>1124</v>
      </c>
      <c r="I182" s="96" t="s">
        <v>82</v>
      </c>
      <c r="J182" s="96" t="s">
        <v>569</v>
      </c>
      <c r="K182" s="96" t="s">
        <v>3711</v>
      </c>
      <c r="L182" s="96" t="s">
        <v>3326</v>
      </c>
      <c r="M182" s="97">
        <v>30000</v>
      </c>
      <c r="N182" s="98">
        <v>0</v>
      </c>
      <c r="O182" s="97">
        <v>912</v>
      </c>
      <c r="P182" s="97">
        <v>861</v>
      </c>
      <c r="Q182" s="97">
        <v>13868.08</v>
      </c>
      <c r="R182" s="97">
        <v>16131.92</v>
      </c>
      <c r="S182" s="96" t="s">
        <v>3327</v>
      </c>
      <c r="T182" s="96" t="s">
        <v>3712</v>
      </c>
      <c r="U182" s="98"/>
      <c r="V182" s="98"/>
      <c r="W182" s="97">
        <v>12020.08</v>
      </c>
      <c r="X182" s="97">
        <v>50</v>
      </c>
      <c r="Y182" s="97">
        <v>25</v>
      </c>
      <c r="Z182" s="98"/>
      <c r="AB182" s="98"/>
    </row>
    <row r="183" spans="1:28" hidden="1">
      <c r="A183" s="96" t="s">
        <v>2522</v>
      </c>
      <c r="B183" s="96" t="s">
        <v>11</v>
      </c>
      <c r="C183" s="96" t="s">
        <v>2552</v>
      </c>
      <c r="D183" s="96" t="s">
        <v>3322</v>
      </c>
      <c r="E183" s="96" t="s">
        <v>3323</v>
      </c>
      <c r="F183" s="96" t="s">
        <v>3359</v>
      </c>
      <c r="G183" s="96" t="s">
        <v>659</v>
      </c>
      <c r="H183" s="96" t="s">
        <v>1125</v>
      </c>
      <c r="I183" s="96" t="s">
        <v>27</v>
      </c>
      <c r="J183" s="96" t="s">
        <v>942</v>
      </c>
      <c r="K183" s="96" t="s">
        <v>3713</v>
      </c>
      <c r="L183" s="96" t="s">
        <v>3326</v>
      </c>
      <c r="M183" s="97">
        <v>15000</v>
      </c>
      <c r="N183" s="98">
        <v>0</v>
      </c>
      <c r="O183" s="97">
        <v>456</v>
      </c>
      <c r="P183" s="97">
        <v>430.5</v>
      </c>
      <c r="Q183" s="97">
        <v>10635.22</v>
      </c>
      <c r="R183" s="97">
        <v>4364.78</v>
      </c>
      <c r="S183" s="96" t="s">
        <v>3327</v>
      </c>
      <c r="T183" s="96" t="s">
        <v>3714</v>
      </c>
      <c r="U183" s="98"/>
      <c r="V183" s="98"/>
      <c r="W183" s="97">
        <v>9673.7199999999993</v>
      </c>
      <c r="X183" s="97">
        <v>50</v>
      </c>
      <c r="Y183" s="97">
        <v>25</v>
      </c>
      <c r="Z183" s="98"/>
      <c r="AB183" s="98"/>
    </row>
    <row r="184" spans="1:28" hidden="1">
      <c r="A184" s="96" t="s">
        <v>2522</v>
      </c>
      <c r="B184" s="96" t="s">
        <v>11</v>
      </c>
      <c r="C184" s="96" t="s">
        <v>2552</v>
      </c>
      <c r="D184" s="96" t="s">
        <v>3322</v>
      </c>
      <c r="E184" s="96" t="s">
        <v>3323</v>
      </c>
      <c r="F184" s="96" t="s">
        <v>3332</v>
      </c>
      <c r="G184" s="96" t="s">
        <v>12</v>
      </c>
      <c r="H184" s="96" t="s">
        <v>1878</v>
      </c>
      <c r="I184" s="96" t="s">
        <v>13</v>
      </c>
      <c r="J184" s="96" t="s">
        <v>777</v>
      </c>
      <c r="K184" s="96" t="s">
        <v>3715</v>
      </c>
      <c r="L184" s="96" t="s">
        <v>3326</v>
      </c>
      <c r="M184" s="97">
        <v>35000</v>
      </c>
      <c r="N184" s="98">
        <v>0</v>
      </c>
      <c r="O184" s="97">
        <v>1064</v>
      </c>
      <c r="P184" s="97">
        <v>1004.5</v>
      </c>
      <c r="Q184" s="97">
        <v>2393.5</v>
      </c>
      <c r="R184" s="97">
        <v>32606.5</v>
      </c>
      <c r="S184" s="96" t="s">
        <v>3327</v>
      </c>
      <c r="T184" s="96" t="s">
        <v>3716</v>
      </c>
      <c r="U184" s="98"/>
      <c r="V184" s="97">
        <v>300</v>
      </c>
      <c r="W184" s="98"/>
      <c r="X184" s="98"/>
      <c r="Y184" s="97">
        <v>25</v>
      </c>
      <c r="Z184" s="98"/>
      <c r="AB184" s="98"/>
    </row>
    <row r="185" spans="1:28" hidden="1">
      <c r="A185" s="96" t="s">
        <v>2522</v>
      </c>
      <c r="B185" s="96" t="s">
        <v>11</v>
      </c>
      <c r="C185" s="96" t="s">
        <v>2552</v>
      </c>
      <c r="D185" s="96" t="s">
        <v>3322</v>
      </c>
      <c r="E185" s="96" t="s">
        <v>3323</v>
      </c>
      <c r="F185" s="96" t="s">
        <v>3332</v>
      </c>
      <c r="G185" s="96" t="s">
        <v>889</v>
      </c>
      <c r="H185" s="96" t="s">
        <v>1879</v>
      </c>
      <c r="I185" s="96" t="s">
        <v>598</v>
      </c>
      <c r="J185" s="96" t="s">
        <v>591</v>
      </c>
      <c r="K185" s="96" t="s">
        <v>3717</v>
      </c>
      <c r="L185" s="96" t="s">
        <v>3326</v>
      </c>
      <c r="M185" s="97">
        <v>30000</v>
      </c>
      <c r="N185" s="98">
        <v>0</v>
      </c>
      <c r="O185" s="97">
        <v>912</v>
      </c>
      <c r="P185" s="97">
        <v>861</v>
      </c>
      <c r="Q185" s="97">
        <v>1798</v>
      </c>
      <c r="R185" s="97">
        <v>28202</v>
      </c>
      <c r="S185" s="96" t="s">
        <v>3327</v>
      </c>
      <c r="T185" s="96" t="s">
        <v>3718</v>
      </c>
      <c r="U185" s="98"/>
      <c r="V185" s="98"/>
      <c r="W185" s="98"/>
      <c r="X185" s="98"/>
      <c r="Y185" s="97">
        <v>25</v>
      </c>
      <c r="Z185" s="98"/>
      <c r="AB185" s="98"/>
    </row>
    <row r="186" spans="1:28" hidden="1">
      <c r="A186" s="96" t="s">
        <v>2522</v>
      </c>
      <c r="B186" s="96" t="s">
        <v>11</v>
      </c>
      <c r="C186" s="96" t="s">
        <v>2552</v>
      </c>
      <c r="D186" s="96" t="s">
        <v>3322</v>
      </c>
      <c r="E186" s="96" t="s">
        <v>3323</v>
      </c>
      <c r="F186" s="96" t="s">
        <v>3332</v>
      </c>
      <c r="G186" s="96" t="s">
        <v>955</v>
      </c>
      <c r="H186" s="96" t="s">
        <v>1880</v>
      </c>
      <c r="I186" s="96" t="s">
        <v>647</v>
      </c>
      <c r="J186" s="96" t="s">
        <v>201</v>
      </c>
      <c r="K186" s="96" t="s">
        <v>3719</v>
      </c>
      <c r="L186" s="96" t="s">
        <v>3326</v>
      </c>
      <c r="M186" s="97">
        <v>100000</v>
      </c>
      <c r="N186" s="97">
        <v>12105.37</v>
      </c>
      <c r="O186" s="97">
        <v>3040</v>
      </c>
      <c r="P186" s="97">
        <v>2870</v>
      </c>
      <c r="Q186" s="97">
        <v>18040.37</v>
      </c>
      <c r="R186" s="97">
        <v>81959.63</v>
      </c>
      <c r="S186" s="96" t="s">
        <v>3327</v>
      </c>
      <c r="T186" s="96" t="s">
        <v>3720</v>
      </c>
      <c r="U186" s="98"/>
      <c r="V186" s="98"/>
      <c r="W186" s="98"/>
      <c r="X186" s="98"/>
      <c r="Y186" s="97">
        <v>25</v>
      </c>
      <c r="Z186" s="98"/>
      <c r="AB186" s="98"/>
    </row>
    <row r="187" spans="1:28" hidden="1">
      <c r="A187" s="96" t="s">
        <v>2522</v>
      </c>
      <c r="B187" s="96" t="s">
        <v>11</v>
      </c>
      <c r="C187" s="96" t="s">
        <v>2552</v>
      </c>
      <c r="D187" s="96" t="s">
        <v>3322</v>
      </c>
      <c r="E187" s="96" t="s">
        <v>3323</v>
      </c>
      <c r="F187" s="96" t="s">
        <v>3332</v>
      </c>
      <c r="G187" s="96" t="s">
        <v>834</v>
      </c>
      <c r="H187" s="96" t="s">
        <v>1126</v>
      </c>
      <c r="I187" s="96" t="s">
        <v>835</v>
      </c>
      <c r="J187" s="96" t="s">
        <v>821</v>
      </c>
      <c r="K187" s="96" t="s">
        <v>3721</v>
      </c>
      <c r="L187" s="96" t="s">
        <v>3326</v>
      </c>
      <c r="M187" s="97">
        <v>55000</v>
      </c>
      <c r="N187" s="97">
        <v>2559.6799999999998</v>
      </c>
      <c r="O187" s="97">
        <v>1672</v>
      </c>
      <c r="P187" s="97">
        <v>1578.5</v>
      </c>
      <c r="Q187" s="97">
        <v>19931.18</v>
      </c>
      <c r="R187" s="97">
        <v>35068.82</v>
      </c>
      <c r="S187" s="96" t="s">
        <v>3327</v>
      </c>
      <c r="T187" s="96" t="s">
        <v>3722</v>
      </c>
      <c r="U187" s="98"/>
      <c r="V187" s="97">
        <v>300</v>
      </c>
      <c r="W187" s="97">
        <v>13696</v>
      </c>
      <c r="X187" s="97">
        <v>100</v>
      </c>
      <c r="Y187" s="97">
        <v>25</v>
      </c>
      <c r="Z187" s="98"/>
      <c r="AB187" s="98"/>
    </row>
    <row r="188" spans="1:28" hidden="1">
      <c r="A188" s="96" t="s">
        <v>2522</v>
      </c>
      <c r="B188" s="96" t="s">
        <v>11</v>
      </c>
      <c r="C188" s="96" t="s">
        <v>2552</v>
      </c>
      <c r="D188" s="96" t="s">
        <v>3322</v>
      </c>
      <c r="E188" s="96" t="s">
        <v>3323</v>
      </c>
      <c r="F188" s="96" t="s">
        <v>3359</v>
      </c>
      <c r="G188" s="96" t="s">
        <v>660</v>
      </c>
      <c r="H188" s="96" t="s">
        <v>1127</v>
      </c>
      <c r="I188" s="96" t="s">
        <v>422</v>
      </c>
      <c r="J188" s="96" t="s">
        <v>942</v>
      </c>
      <c r="K188" s="96" t="s">
        <v>3723</v>
      </c>
      <c r="L188" s="96" t="s">
        <v>3326</v>
      </c>
      <c r="M188" s="97">
        <v>22000</v>
      </c>
      <c r="N188" s="98">
        <v>0</v>
      </c>
      <c r="O188" s="97">
        <v>668.8</v>
      </c>
      <c r="P188" s="97">
        <v>631.4</v>
      </c>
      <c r="Q188" s="97">
        <v>4771.2</v>
      </c>
      <c r="R188" s="97">
        <v>17228.8</v>
      </c>
      <c r="S188" s="96" t="s">
        <v>3327</v>
      </c>
      <c r="T188" s="96" t="s">
        <v>3724</v>
      </c>
      <c r="U188" s="98"/>
      <c r="V188" s="97">
        <v>300</v>
      </c>
      <c r="W188" s="97">
        <v>3046</v>
      </c>
      <c r="X188" s="97">
        <v>100</v>
      </c>
      <c r="Y188" s="97">
        <v>25</v>
      </c>
      <c r="Z188" s="98"/>
      <c r="AB188" s="98"/>
    </row>
    <row r="189" spans="1:28" hidden="1">
      <c r="A189" s="96" t="s">
        <v>2522</v>
      </c>
      <c r="B189" s="96" t="s">
        <v>11</v>
      </c>
      <c r="C189" s="96" t="s">
        <v>2552</v>
      </c>
      <c r="D189" s="96" t="s">
        <v>3322</v>
      </c>
      <c r="E189" s="96" t="s">
        <v>3323</v>
      </c>
      <c r="F189" s="96" t="s">
        <v>3337</v>
      </c>
      <c r="G189" s="96" t="s">
        <v>2638</v>
      </c>
      <c r="H189" s="96" t="s">
        <v>2654</v>
      </c>
      <c r="I189" s="96" t="s">
        <v>2639</v>
      </c>
      <c r="J189" s="96" t="s">
        <v>273</v>
      </c>
      <c r="K189" s="96" t="s">
        <v>3725</v>
      </c>
      <c r="L189" s="96" t="s">
        <v>3326</v>
      </c>
      <c r="M189" s="97">
        <v>70000</v>
      </c>
      <c r="N189" s="97">
        <v>5368.48</v>
      </c>
      <c r="O189" s="97">
        <v>2128</v>
      </c>
      <c r="P189" s="97">
        <v>2009</v>
      </c>
      <c r="Q189" s="97">
        <v>16977.43</v>
      </c>
      <c r="R189" s="97">
        <v>53022.57</v>
      </c>
      <c r="S189" s="96" t="s">
        <v>3327</v>
      </c>
      <c r="T189" s="96" t="s">
        <v>3726</v>
      </c>
      <c r="U189" s="98"/>
      <c r="V189" s="98"/>
      <c r="W189" s="97">
        <v>7446.95</v>
      </c>
      <c r="X189" s="98"/>
      <c r="Y189" s="97">
        <v>25</v>
      </c>
      <c r="Z189" s="98"/>
      <c r="AB189" s="98"/>
    </row>
    <row r="190" spans="1:28" hidden="1">
      <c r="A190" s="96" t="s">
        <v>2522</v>
      </c>
      <c r="B190" s="96" t="s">
        <v>11</v>
      </c>
      <c r="C190" s="96" t="s">
        <v>2552</v>
      </c>
      <c r="D190" s="96" t="s">
        <v>3322</v>
      </c>
      <c r="E190" s="96" t="s">
        <v>3323</v>
      </c>
      <c r="F190" s="96" t="s">
        <v>3359</v>
      </c>
      <c r="G190" s="96" t="s">
        <v>908</v>
      </c>
      <c r="H190" s="96" t="s">
        <v>1881</v>
      </c>
      <c r="I190" s="96" t="s">
        <v>138</v>
      </c>
      <c r="J190" s="96" t="s">
        <v>1729</v>
      </c>
      <c r="K190" s="96" t="s">
        <v>3727</v>
      </c>
      <c r="L190" s="96" t="s">
        <v>3326</v>
      </c>
      <c r="M190" s="97">
        <v>145000</v>
      </c>
      <c r="N190" s="97">
        <v>22690.49</v>
      </c>
      <c r="O190" s="97">
        <v>4408</v>
      </c>
      <c r="P190" s="97">
        <v>4161.5</v>
      </c>
      <c r="Q190" s="97">
        <v>31284.99</v>
      </c>
      <c r="R190" s="97">
        <v>113715.01</v>
      </c>
      <c r="S190" s="96" t="s">
        <v>3327</v>
      </c>
      <c r="T190" s="96" t="s">
        <v>3728</v>
      </c>
      <c r="U190" s="98"/>
      <c r="V190" s="98"/>
      <c r="W190" s="98"/>
      <c r="X190" s="98"/>
      <c r="Y190" s="97">
        <v>25</v>
      </c>
      <c r="Z190" s="98"/>
      <c r="AB190" s="98"/>
    </row>
    <row r="191" spans="1:28" hidden="1">
      <c r="A191" s="96" t="s">
        <v>2522</v>
      </c>
      <c r="B191" s="96" t="s">
        <v>11</v>
      </c>
      <c r="C191" s="96" t="s">
        <v>2552</v>
      </c>
      <c r="D191" s="96" t="s">
        <v>3322</v>
      </c>
      <c r="E191" s="96" t="s">
        <v>3323</v>
      </c>
      <c r="F191" s="96" t="s">
        <v>3347</v>
      </c>
      <c r="G191" s="96" t="s">
        <v>280</v>
      </c>
      <c r="H191" s="96" t="s">
        <v>1128</v>
      </c>
      <c r="I191" s="96" t="s">
        <v>279</v>
      </c>
      <c r="J191" s="96" t="s">
        <v>277</v>
      </c>
      <c r="K191" s="96" t="s">
        <v>3729</v>
      </c>
      <c r="L191" s="96" t="s">
        <v>3326</v>
      </c>
      <c r="M191" s="97">
        <v>65000</v>
      </c>
      <c r="N191" s="97">
        <v>4427.58</v>
      </c>
      <c r="O191" s="97">
        <v>1976</v>
      </c>
      <c r="P191" s="97">
        <v>1865.5</v>
      </c>
      <c r="Q191" s="97">
        <v>40146.65</v>
      </c>
      <c r="R191" s="97">
        <v>24853.35</v>
      </c>
      <c r="S191" s="96" t="s">
        <v>3327</v>
      </c>
      <c r="T191" s="96" t="s">
        <v>3730</v>
      </c>
      <c r="U191" s="98"/>
      <c r="V191" s="98"/>
      <c r="W191" s="97">
        <v>31802.57</v>
      </c>
      <c r="X191" s="97">
        <v>50</v>
      </c>
      <c r="Y191" s="97">
        <v>25</v>
      </c>
      <c r="Z191" s="98"/>
      <c r="AB191" s="98"/>
    </row>
    <row r="192" spans="1:28" hidden="1">
      <c r="A192" s="96" t="s">
        <v>2522</v>
      </c>
      <c r="B192" s="96" t="s">
        <v>11</v>
      </c>
      <c r="C192" s="96" t="s">
        <v>2552</v>
      </c>
      <c r="D192" s="96" t="s">
        <v>3322</v>
      </c>
      <c r="E192" s="96" t="s">
        <v>3323</v>
      </c>
      <c r="F192" s="96" t="s">
        <v>3329</v>
      </c>
      <c r="G192" s="96" t="s">
        <v>1022</v>
      </c>
      <c r="H192" s="96" t="s">
        <v>1882</v>
      </c>
      <c r="I192" s="96" t="s">
        <v>647</v>
      </c>
      <c r="J192" s="96" t="s">
        <v>942</v>
      </c>
      <c r="K192" s="96" t="s">
        <v>3731</v>
      </c>
      <c r="L192" s="96" t="s">
        <v>3326</v>
      </c>
      <c r="M192" s="97">
        <v>80000</v>
      </c>
      <c r="N192" s="97">
        <v>7400.87</v>
      </c>
      <c r="O192" s="97">
        <v>2432</v>
      </c>
      <c r="P192" s="97">
        <v>2296</v>
      </c>
      <c r="Q192" s="97">
        <v>12153.87</v>
      </c>
      <c r="R192" s="97">
        <v>67846.13</v>
      </c>
      <c r="S192" s="96" t="s">
        <v>3327</v>
      </c>
      <c r="T192" s="96" t="s">
        <v>3732</v>
      </c>
      <c r="U192" s="98"/>
      <c r="V192" s="98"/>
      <c r="W192" s="98"/>
      <c r="X192" s="98"/>
      <c r="Y192" s="97">
        <v>25</v>
      </c>
      <c r="Z192" s="98"/>
      <c r="AB192" s="98"/>
    </row>
    <row r="193" spans="1:28" hidden="1">
      <c r="A193" s="96" t="s">
        <v>2522</v>
      </c>
      <c r="B193" s="96" t="s">
        <v>11</v>
      </c>
      <c r="C193" s="96" t="s">
        <v>2552</v>
      </c>
      <c r="D193" s="96" t="s">
        <v>3322</v>
      </c>
      <c r="E193" s="96" t="s">
        <v>3323</v>
      </c>
      <c r="F193" s="96" t="s">
        <v>3337</v>
      </c>
      <c r="G193" s="96" t="s">
        <v>2542</v>
      </c>
      <c r="H193" s="96" t="s">
        <v>2530</v>
      </c>
      <c r="I193" s="96" t="s">
        <v>42</v>
      </c>
      <c r="J193" s="96" t="s">
        <v>277</v>
      </c>
      <c r="K193" s="96" t="s">
        <v>3733</v>
      </c>
      <c r="L193" s="96" t="s">
        <v>3326</v>
      </c>
      <c r="M193" s="97">
        <v>20000</v>
      </c>
      <c r="N193" s="98">
        <v>0</v>
      </c>
      <c r="O193" s="97">
        <v>608</v>
      </c>
      <c r="P193" s="97">
        <v>574</v>
      </c>
      <c r="Q193" s="97">
        <v>4353</v>
      </c>
      <c r="R193" s="97">
        <v>15647</v>
      </c>
      <c r="S193" s="96" t="s">
        <v>3327</v>
      </c>
      <c r="T193" s="96" t="s">
        <v>3734</v>
      </c>
      <c r="U193" s="98"/>
      <c r="V193" s="98"/>
      <c r="W193" s="97">
        <v>3146</v>
      </c>
      <c r="X193" s="98"/>
      <c r="Y193" s="97">
        <v>25</v>
      </c>
      <c r="Z193" s="98"/>
      <c r="AB193" s="98"/>
    </row>
    <row r="194" spans="1:28" hidden="1">
      <c r="A194" s="96" t="s">
        <v>2522</v>
      </c>
      <c r="B194" s="96" t="s">
        <v>11</v>
      </c>
      <c r="C194" s="96" t="s">
        <v>2552</v>
      </c>
      <c r="D194" s="96" t="s">
        <v>3322</v>
      </c>
      <c r="E194" s="96" t="s">
        <v>3323</v>
      </c>
      <c r="F194" s="96" t="s">
        <v>3337</v>
      </c>
      <c r="G194" s="96" t="s">
        <v>2680</v>
      </c>
      <c r="H194" s="96" t="s">
        <v>2708</v>
      </c>
      <c r="I194" s="96" t="s">
        <v>27</v>
      </c>
      <c r="J194" s="96" t="s">
        <v>777</v>
      </c>
      <c r="K194" s="96" t="s">
        <v>3735</v>
      </c>
      <c r="L194" s="96" t="s">
        <v>3326</v>
      </c>
      <c r="M194" s="97">
        <v>18000</v>
      </c>
      <c r="N194" s="98">
        <v>0</v>
      </c>
      <c r="O194" s="97">
        <v>547.20000000000005</v>
      </c>
      <c r="P194" s="97">
        <v>516.6</v>
      </c>
      <c r="Q194" s="97">
        <v>1088.8</v>
      </c>
      <c r="R194" s="97">
        <v>16911.2</v>
      </c>
      <c r="S194" s="96" t="s">
        <v>3327</v>
      </c>
      <c r="T194" s="96" t="s">
        <v>3736</v>
      </c>
      <c r="U194" s="98"/>
      <c r="V194" s="98"/>
      <c r="W194" s="98"/>
      <c r="X194" s="98"/>
      <c r="Y194" s="97">
        <v>25</v>
      </c>
      <c r="Z194" s="98"/>
      <c r="AB194" s="98"/>
    </row>
    <row r="195" spans="1:28" hidden="1">
      <c r="A195" s="96" t="s">
        <v>2522</v>
      </c>
      <c r="B195" s="96" t="s">
        <v>11</v>
      </c>
      <c r="C195" s="96" t="s">
        <v>2552</v>
      </c>
      <c r="D195" s="96" t="s">
        <v>3322</v>
      </c>
      <c r="E195" s="96" t="s">
        <v>3323</v>
      </c>
      <c r="F195" s="96" t="s">
        <v>3337</v>
      </c>
      <c r="G195" s="96" t="s">
        <v>3250</v>
      </c>
      <c r="H195" s="96" t="s">
        <v>3251</v>
      </c>
      <c r="I195" s="96" t="s">
        <v>8</v>
      </c>
      <c r="J195" s="96" t="s">
        <v>777</v>
      </c>
      <c r="K195" s="96" t="s">
        <v>3737</v>
      </c>
      <c r="L195" s="96" t="s">
        <v>3326</v>
      </c>
      <c r="M195" s="97">
        <v>17000</v>
      </c>
      <c r="N195" s="98">
        <v>0</v>
      </c>
      <c r="O195" s="97">
        <v>516.79999999999995</v>
      </c>
      <c r="P195" s="97">
        <v>487.9</v>
      </c>
      <c r="Q195" s="97">
        <v>1029.7</v>
      </c>
      <c r="R195" s="97">
        <v>15970.3</v>
      </c>
      <c r="S195" s="96" t="s">
        <v>3327</v>
      </c>
      <c r="T195" s="96" t="s">
        <v>3738</v>
      </c>
      <c r="U195" s="98"/>
      <c r="V195" s="98"/>
      <c r="W195" s="98"/>
      <c r="X195" s="98"/>
      <c r="Y195" s="97">
        <v>25</v>
      </c>
      <c r="Z195" s="98"/>
      <c r="AB195" s="98"/>
    </row>
    <row r="196" spans="1:28" hidden="1">
      <c r="A196" s="96" t="s">
        <v>2522</v>
      </c>
      <c r="B196" s="96" t="s">
        <v>11</v>
      </c>
      <c r="C196" s="96" t="s">
        <v>2552</v>
      </c>
      <c r="D196" s="96" t="s">
        <v>3322</v>
      </c>
      <c r="E196" s="96" t="s">
        <v>3323</v>
      </c>
      <c r="F196" s="96" t="s">
        <v>3739</v>
      </c>
      <c r="G196" s="96" t="s">
        <v>795</v>
      </c>
      <c r="H196" s="96" t="s">
        <v>1884</v>
      </c>
      <c r="I196" s="96" t="s">
        <v>75</v>
      </c>
      <c r="J196" s="96" t="s">
        <v>777</v>
      </c>
      <c r="K196" s="96" t="s">
        <v>3740</v>
      </c>
      <c r="L196" s="96" t="s">
        <v>3326</v>
      </c>
      <c r="M196" s="97">
        <v>10000</v>
      </c>
      <c r="N196" s="98">
        <v>0</v>
      </c>
      <c r="O196" s="97">
        <v>304</v>
      </c>
      <c r="P196" s="97">
        <v>287</v>
      </c>
      <c r="Q196" s="97">
        <v>616</v>
      </c>
      <c r="R196" s="97">
        <v>9384</v>
      </c>
      <c r="S196" s="96" t="s">
        <v>3327</v>
      </c>
      <c r="T196" s="96" t="s">
        <v>3741</v>
      </c>
      <c r="U196" s="98"/>
      <c r="V196" s="98"/>
      <c r="W196" s="98"/>
      <c r="X196" s="98"/>
      <c r="Y196" s="97">
        <v>25</v>
      </c>
      <c r="Z196" s="98"/>
      <c r="AB196" s="98"/>
    </row>
    <row r="197" spans="1:28" hidden="1">
      <c r="A197" s="96" t="s">
        <v>2522</v>
      </c>
      <c r="B197" s="96" t="s">
        <v>11</v>
      </c>
      <c r="C197" s="96" t="s">
        <v>2552</v>
      </c>
      <c r="D197" s="96" t="s">
        <v>3322</v>
      </c>
      <c r="E197" s="96" t="s">
        <v>3323</v>
      </c>
      <c r="F197" s="96" t="s">
        <v>3432</v>
      </c>
      <c r="G197" s="96" t="s">
        <v>232</v>
      </c>
      <c r="H197" s="96" t="s">
        <v>1885</v>
      </c>
      <c r="I197" s="96" t="s">
        <v>10</v>
      </c>
      <c r="J197" s="96" t="s">
        <v>231</v>
      </c>
      <c r="K197" s="96" t="s">
        <v>3742</v>
      </c>
      <c r="L197" s="96" t="s">
        <v>3326</v>
      </c>
      <c r="M197" s="97">
        <v>35000</v>
      </c>
      <c r="N197" s="98">
        <v>0</v>
      </c>
      <c r="O197" s="97">
        <v>1064</v>
      </c>
      <c r="P197" s="97">
        <v>1004.5</v>
      </c>
      <c r="Q197" s="97">
        <v>2093.5</v>
      </c>
      <c r="R197" s="97">
        <v>32906.5</v>
      </c>
      <c r="S197" s="96" t="s">
        <v>3327</v>
      </c>
      <c r="T197" s="96" t="s">
        <v>3743</v>
      </c>
      <c r="U197" s="98"/>
      <c r="V197" s="98"/>
      <c r="W197" s="98"/>
      <c r="X197" s="98"/>
      <c r="Y197" s="97">
        <v>25</v>
      </c>
      <c r="Z197" s="98"/>
      <c r="AB197" s="98"/>
    </row>
    <row r="198" spans="1:28" hidden="1">
      <c r="A198" s="96" t="s">
        <v>2522</v>
      </c>
      <c r="B198" s="96" t="s">
        <v>11</v>
      </c>
      <c r="C198" s="96" t="s">
        <v>2552</v>
      </c>
      <c r="D198" s="96" t="s">
        <v>3322</v>
      </c>
      <c r="E198" s="96" t="s">
        <v>3323</v>
      </c>
      <c r="F198" s="96" t="s">
        <v>3337</v>
      </c>
      <c r="G198" s="96" t="s">
        <v>910</v>
      </c>
      <c r="H198" s="96" t="s">
        <v>1886</v>
      </c>
      <c r="I198" s="96" t="s">
        <v>129</v>
      </c>
      <c r="J198" s="96" t="s">
        <v>231</v>
      </c>
      <c r="K198" s="96" t="s">
        <v>3744</v>
      </c>
      <c r="L198" s="96" t="s">
        <v>3326</v>
      </c>
      <c r="M198" s="97">
        <v>115000</v>
      </c>
      <c r="N198" s="97">
        <v>15633.74</v>
      </c>
      <c r="O198" s="97">
        <v>3496</v>
      </c>
      <c r="P198" s="97">
        <v>3300.5</v>
      </c>
      <c r="Q198" s="97">
        <v>22455.24</v>
      </c>
      <c r="R198" s="97">
        <v>92544.76</v>
      </c>
      <c r="S198" s="96" t="s">
        <v>3327</v>
      </c>
      <c r="T198" s="96" t="s">
        <v>3745</v>
      </c>
      <c r="U198" s="98"/>
      <c r="V198" s="98"/>
      <c r="W198" s="98"/>
      <c r="X198" s="98"/>
      <c r="Y198" s="97">
        <v>25</v>
      </c>
      <c r="Z198" s="98"/>
      <c r="AB198" s="98"/>
    </row>
    <row r="199" spans="1:28" hidden="1">
      <c r="A199" s="96" t="s">
        <v>2522</v>
      </c>
      <c r="B199" s="96" t="s">
        <v>11</v>
      </c>
      <c r="C199" s="96" t="s">
        <v>2552</v>
      </c>
      <c r="D199" s="96" t="s">
        <v>3322</v>
      </c>
      <c r="E199" s="96" t="s">
        <v>3323</v>
      </c>
      <c r="F199" s="96" t="s">
        <v>3347</v>
      </c>
      <c r="G199" s="96" t="s">
        <v>815</v>
      </c>
      <c r="H199" s="96" t="s">
        <v>1131</v>
      </c>
      <c r="I199" s="96" t="s">
        <v>10</v>
      </c>
      <c r="J199" s="96" t="s">
        <v>777</v>
      </c>
      <c r="K199" s="96" t="s">
        <v>3746</v>
      </c>
      <c r="L199" s="96" t="s">
        <v>3326</v>
      </c>
      <c r="M199" s="97">
        <v>45000</v>
      </c>
      <c r="N199" s="97">
        <v>1148.33</v>
      </c>
      <c r="O199" s="97">
        <v>1368</v>
      </c>
      <c r="P199" s="97">
        <v>1291.5</v>
      </c>
      <c r="Q199" s="97">
        <v>3882.83</v>
      </c>
      <c r="R199" s="97">
        <v>41117.17</v>
      </c>
      <c r="S199" s="96" t="s">
        <v>3327</v>
      </c>
      <c r="T199" s="96" t="s">
        <v>3747</v>
      </c>
      <c r="U199" s="98"/>
      <c r="V199" s="98"/>
      <c r="W199" s="98"/>
      <c r="X199" s="97">
        <v>50</v>
      </c>
      <c r="Y199" s="97">
        <v>25</v>
      </c>
      <c r="Z199" s="98"/>
      <c r="AB199" s="98"/>
    </row>
    <row r="200" spans="1:28">
      <c r="A200" s="96" t="s">
        <v>2522</v>
      </c>
      <c r="B200" s="96" t="s">
        <v>11</v>
      </c>
      <c r="C200" s="96" t="s">
        <v>2552</v>
      </c>
      <c r="D200" s="96" t="s">
        <v>3322</v>
      </c>
      <c r="E200" s="96" t="s">
        <v>3323</v>
      </c>
      <c r="F200" s="96" t="s">
        <v>3337</v>
      </c>
      <c r="G200" s="96" t="s">
        <v>3748</v>
      </c>
      <c r="H200" s="96" t="s">
        <v>3749</v>
      </c>
      <c r="I200" s="96" t="s">
        <v>10</v>
      </c>
      <c r="J200" s="96" t="s">
        <v>858</v>
      </c>
      <c r="K200" s="96" t="s">
        <v>3750</v>
      </c>
      <c r="L200" s="96" t="s">
        <v>3326</v>
      </c>
      <c r="M200" s="97">
        <v>35000</v>
      </c>
      <c r="N200" s="98">
        <v>0</v>
      </c>
      <c r="O200" s="97">
        <v>1064</v>
      </c>
      <c r="P200" s="97">
        <v>1004.5</v>
      </c>
      <c r="Q200" s="97">
        <v>2093.5</v>
      </c>
      <c r="R200" s="97">
        <v>32906.5</v>
      </c>
      <c r="S200" s="96" t="s">
        <v>3327</v>
      </c>
      <c r="T200" s="96" t="s">
        <v>3751</v>
      </c>
      <c r="U200" s="98"/>
      <c r="V200" s="98"/>
      <c r="W200" s="98"/>
      <c r="X200" s="98"/>
      <c r="Y200" s="97">
        <v>25</v>
      </c>
      <c r="Z200" s="98"/>
      <c r="AB200" s="98"/>
    </row>
    <row r="201" spans="1:28" hidden="1">
      <c r="A201" s="96" t="s">
        <v>2522</v>
      </c>
      <c r="B201" s="96" t="s">
        <v>11</v>
      </c>
      <c r="C201" s="96" t="s">
        <v>2552</v>
      </c>
      <c r="D201" s="96" t="s">
        <v>3322</v>
      </c>
      <c r="E201" s="96" t="s">
        <v>3323</v>
      </c>
      <c r="F201" s="96" t="s">
        <v>3337</v>
      </c>
      <c r="G201" s="96" t="s">
        <v>1073</v>
      </c>
      <c r="H201" s="96" t="s">
        <v>1887</v>
      </c>
      <c r="I201" s="96" t="s">
        <v>402</v>
      </c>
      <c r="J201" s="96" t="s">
        <v>572</v>
      </c>
      <c r="K201" s="96" t="s">
        <v>3752</v>
      </c>
      <c r="L201" s="96" t="s">
        <v>3326</v>
      </c>
      <c r="M201" s="97">
        <v>20000</v>
      </c>
      <c r="N201" s="98">
        <v>0</v>
      </c>
      <c r="O201" s="97">
        <v>608</v>
      </c>
      <c r="P201" s="97">
        <v>574</v>
      </c>
      <c r="Q201" s="97">
        <v>1207</v>
      </c>
      <c r="R201" s="97">
        <v>18793</v>
      </c>
      <c r="S201" s="96" t="s">
        <v>3327</v>
      </c>
      <c r="T201" s="96" t="s">
        <v>3753</v>
      </c>
      <c r="U201" s="98"/>
      <c r="V201" s="98"/>
      <c r="W201" s="98"/>
      <c r="X201" s="98"/>
      <c r="Y201" s="97">
        <v>25</v>
      </c>
      <c r="Z201" s="98"/>
      <c r="AB201" s="98"/>
    </row>
    <row r="202" spans="1:28" hidden="1">
      <c r="A202" s="96" t="s">
        <v>2522</v>
      </c>
      <c r="B202" s="96" t="s">
        <v>11</v>
      </c>
      <c r="C202" s="96" t="s">
        <v>2552</v>
      </c>
      <c r="D202" s="96" t="s">
        <v>3322</v>
      </c>
      <c r="E202" s="96" t="s">
        <v>3323</v>
      </c>
      <c r="F202" s="96" t="s">
        <v>3337</v>
      </c>
      <c r="G202" s="96" t="s">
        <v>911</v>
      </c>
      <c r="H202" s="96" t="s">
        <v>1888</v>
      </c>
      <c r="I202" s="96" t="s">
        <v>254</v>
      </c>
      <c r="J202" s="96" t="s">
        <v>210</v>
      </c>
      <c r="K202" s="96" t="s">
        <v>3754</v>
      </c>
      <c r="L202" s="96" t="s">
        <v>3326</v>
      </c>
      <c r="M202" s="97">
        <v>55000</v>
      </c>
      <c r="N202" s="97">
        <v>2086.44</v>
      </c>
      <c r="O202" s="97">
        <v>1672</v>
      </c>
      <c r="P202" s="97">
        <v>1578.5</v>
      </c>
      <c r="Q202" s="97">
        <v>8516.84</v>
      </c>
      <c r="R202" s="97">
        <v>46483.16</v>
      </c>
      <c r="S202" s="96" t="s">
        <v>3327</v>
      </c>
      <c r="T202" s="96" t="s">
        <v>3755</v>
      </c>
      <c r="U202" s="98"/>
      <c r="V202" s="98"/>
      <c r="W202" s="98"/>
      <c r="X202" s="98"/>
      <c r="Y202" s="97">
        <v>25</v>
      </c>
      <c r="Z202" s="98"/>
      <c r="AB202" s="97">
        <v>3154.9</v>
      </c>
    </row>
    <row r="203" spans="1:28" hidden="1">
      <c r="A203" s="96" t="s">
        <v>2522</v>
      </c>
      <c r="B203" s="96" t="s">
        <v>11</v>
      </c>
      <c r="C203" s="96" t="s">
        <v>2552</v>
      </c>
      <c r="D203" s="96" t="s">
        <v>3322</v>
      </c>
      <c r="E203" s="96" t="s">
        <v>3323</v>
      </c>
      <c r="F203" s="96" t="s">
        <v>3350</v>
      </c>
      <c r="G203" s="96" t="s">
        <v>2791</v>
      </c>
      <c r="H203" s="96" t="s">
        <v>2792</v>
      </c>
      <c r="I203" s="96" t="s">
        <v>1431</v>
      </c>
      <c r="J203" s="96" t="s">
        <v>942</v>
      </c>
      <c r="K203" s="96" t="s">
        <v>3756</v>
      </c>
      <c r="L203" s="96" t="s">
        <v>3326</v>
      </c>
      <c r="M203" s="97">
        <v>170000</v>
      </c>
      <c r="N203" s="97">
        <v>28571.119999999999</v>
      </c>
      <c r="O203" s="97">
        <v>5168</v>
      </c>
      <c r="P203" s="97">
        <v>4879</v>
      </c>
      <c r="Q203" s="97">
        <v>38643.120000000003</v>
      </c>
      <c r="R203" s="97">
        <v>131356.88</v>
      </c>
      <c r="S203" s="96" t="s">
        <v>3327</v>
      </c>
      <c r="T203" s="96" t="s">
        <v>3757</v>
      </c>
      <c r="U203" s="98"/>
      <c r="V203" s="98"/>
      <c r="W203" s="98"/>
      <c r="X203" s="98"/>
      <c r="Y203" s="97">
        <v>25</v>
      </c>
      <c r="Z203" s="98"/>
      <c r="AB203" s="98"/>
    </row>
    <row r="204" spans="1:28" hidden="1">
      <c r="A204" s="96" t="s">
        <v>2522</v>
      </c>
      <c r="B204" s="96" t="s">
        <v>11</v>
      </c>
      <c r="C204" s="96" t="s">
        <v>2552</v>
      </c>
      <c r="D204" s="96" t="s">
        <v>3322</v>
      </c>
      <c r="E204" s="96" t="s">
        <v>3323</v>
      </c>
      <c r="F204" s="96" t="s">
        <v>3359</v>
      </c>
      <c r="G204" s="96" t="s">
        <v>1534</v>
      </c>
      <c r="H204" s="96" t="s">
        <v>1889</v>
      </c>
      <c r="I204" s="96" t="s">
        <v>32</v>
      </c>
      <c r="J204" s="96" t="s">
        <v>942</v>
      </c>
      <c r="K204" s="96" t="s">
        <v>3758</v>
      </c>
      <c r="L204" s="96" t="s">
        <v>3326</v>
      </c>
      <c r="M204" s="97">
        <v>145000</v>
      </c>
      <c r="N204" s="97">
        <v>22690.49</v>
      </c>
      <c r="O204" s="97">
        <v>4408</v>
      </c>
      <c r="P204" s="97">
        <v>4161.5</v>
      </c>
      <c r="Q204" s="97">
        <v>31684.99</v>
      </c>
      <c r="R204" s="97">
        <v>113315.01</v>
      </c>
      <c r="S204" s="96" t="s">
        <v>3327</v>
      </c>
      <c r="T204" s="96" t="s">
        <v>3759</v>
      </c>
      <c r="U204" s="98"/>
      <c r="V204" s="97">
        <v>400</v>
      </c>
      <c r="W204" s="98"/>
      <c r="X204" s="98"/>
      <c r="Y204" s="97">
        <v>25</v>
      </c>
      <c r="Z204" s="98"/>
      <c r="AB204" s="98"/>
    </row>
    <row r="205" spans="1:28" hidden="1">
      <c r="A205" s="96" t="s">
        <v>2522</v>
      </c>
      <c r="B205" s="96" t="s">
        <v>11</v>
      </c>
      <c r="C205" s="96" t="s">
        <v>2552</v>
      </c>
      <c r="D205" s="96" t="s">
        <v>3322</v>
      </c>
      <c r="E205" s="96" t="s">
        <v>3323</v>
      </c>
      <c r="F205" s="96" t="s">
        <v>3324</v>
      </c>
      <c r="G205" s="96" t="s">
        <v>229</v>
      </c>
      <c r="H205" s="96" t="s">
        <v>1132</v>
      </c>
      <c r="I205" s="96" t="s">
        <v>129</v>
      </c>
      <c r="J205" s="96" t="s">
        <v>227</v>
      </c>
      <c r="K205" s="96" t="s">
        <v>3760</v>
      </c>
      <c r="L205" s="96" t="s">
        <v>3326</v>
      </c>
      <c r="M205" s="97">
        <v>115000</v>
      </c>
      <c r="N205" s="97">
        <v>15633.74</v>
      </c>
      <c r="O205" s="97">
        <v>3496</v>
      </c>
      <c r="P205" s="97">
        <v>3300.5</v>
      </c>
      <c r="Q205" s="97">
        <v>52054.97</v>
      </c>
      <c r="R205" s="97">
        <v>62945.03</v>
      </c>
      <c r="S205" s="96" t="s">
        <v>3327</v>
      </c>
      <c r="T205" s="96" t="s">
        <v>3761</v>
      </c>
      <c r="U205" s="98"/>
      <c r="V205" s="98"/>
      <c r="W205" s="97">
        <v>29549.73</v>
      </c>
      <c r="X205" s="97">
        <v>50</v>
      </c>
      <c r="Y205" s="97">
        <v>25</v>
      </c>
      <c r="Z205" s="98"/>
      <c r="AB205" s="98"/>
    </row>
    <row r="206" spans="1:28" hidden="1">
      <c r="A206" s="96" t="s">
        <v>2522</v>
      </c>
      <c r="B206" s="96" t="s">
        <v>11</v>
      </c>
      <c r="C206" s="96" t="s">
        <v>2552</v>
      </c>
      <c r="D206" s="96" t="s">
        <v>3322</v>
      </c>
      <c r="E206" s="96" t="s">
        <v>3323</v>
      </c>
      <c r="F206" s="96" t="s">
        <v>3329</v>
      </c>
      <c r="G206" s="96" t="s">
        <v>2793</v>
      </c>
      <c r="H206" s="96" t="s">
        <v>2794</v>
      </c>
      <c r="I206" s="96" t="s">
        <v>8</v>
      </c>
      <c r="J206" s="96" t="s">
        <v>576</v>
      </c>
      <c r="K206" s="96" t="s">
        <v>3762</v>
      </c>
      <c r="L206" s="96" t="s">
        <v>3326</v>
      </c>
      <c r="M206" s="97">
        <v>17000</v>
      </c>
      <c r="N206" s="98">
        <v>0</v>
      </c>
      <c r="O206" s="97">
        <v>516.79999999999995</v>
      </c>
      <c r="P206" s="97">
        <v>487.9</v>
      </c>
      <c r="Q206" s="97">
        <v>2575.6999999999998</v>
      </c>
      <c r="R206" s="97">
        <v>14424.3</v>
      </c>
      <c r="S206" s="96" t="s">
        <v>3327</v>
      </c>
      <c r="T206" s="96" t="s">
        <v>3763</v>
      </c>
      <c r="U206" s="98"/>
      <c r="V206" s="98"/>
      <c r="W206" s="97">
        <v>1546</v>
      </c>
      <c r="X206" s="98"/>
      <c r="Y206" s="97">
        <v>25</v>
      </c>
      <c r="Z206" s="98"/>
      <c r="AB206" s="98"/>
    </row>
    <row r="207" spans="1:28" hidden="1">
      <c r="A207" s="96" t="s">
        <v>2522</v>
      </c>
      <c r="B207" s="96" t="s">
        <v>11</v>
      </c>
      <c r="C207" s="96" t="s">
        <v>2552</v>
      </c>
      <c r="D207" s="96" t="s">
        <v>3322</v>
      </c>
      <c r="E207" s="96" t="s">
        <v>3323</v>
      </c>
      <c r="F207" s="96" t="s">
        <v>3527</v>
      </c>
      <c r="G207" s="96" t="s">
        <v>796</v>
      </c>
      <c r="H207" s="96" t="s">
        <v>1890</v>
      </c>
      <c r="I207" s="96" t="s">
        <v>111</v>
      </c>
      <c r="J207" s="96" t="s">
        <v>777</v>
      </c>
      <c r="K207" s="96" t="s">
        <v>3764</v>
      </c>
      <c r="L207" s="96" t="s">
        <v>3326</v>
      </c>
      <c r="M207" s="97">
        <v>10000</v>
      </c>
      <c r="N207" s="98">
        <v>0</v>
      </c>
      <c r="O207" s="97">
        <v>304</v>
      </c>
      <c r="P207" s="97">
        <v>287</v>
      </c>
      <c r="Q207" s="97">
        <v>616</v>
      </c>
      <c r="R207" s="97">
        <v>9384</v>
      </c>
      <c r="S207" s="96" t="s">
        <v>3327</v>
      </c>
      <c r="T207" s="96" t="s">
        <v>3765</v>
      </c>
      <c r="U207" s="98"/>
      <c r="V207" s="98"/>
      <c r="W207" s="98"/>
      <c r="X207" s="98"/>
      <c r="Y207" s="97">
        <v>25</v>
      </c>
      <c r="Z207" s="98"/>
      <c r="AB207" s="98"/>
    </row>
    <row r="208" spans="1:28" hidden="1">
      <c r="A208" s="96" t="s">
        <v>2522</v>
      </c>
      <c r="B208" s="96" t="s">
        <v>11</v>
      </c>
      <c r="C208" s="96" t="s">
        <v>2552</v>
      </c>
      <c r="D208" s="96" t="s">
        <v>3322</v>
      </c>
      <c r="E208" s="96" t="s">
        <v>3323</v>
      </c>
      <c r="F208" s="96" t="s">
        <v>3527</v>
      </c>
      <c r="G208" s="96" t="s">
        <v>1396</v>
      </c>
      <c r="H208" s="96" t="s">
        <v>1378</v>
      </c>
      <c r="I208" s="96" t="s">
        <v>1397</v>
      </c>
      <c r="J208" s="96" t="s">
        <v>314</v>
      </c>
      <c r="K208" s="96" t="s">
        <v>3766</v>
      </c>
      <c r="L208" s="96" t="s">
        <v>3326</v>
      </c>
      <c r="M208" s="97">
        <v>65000</v>
      </c>
      <c r="N208" s="97">
        <v>4112.09</v>
      </c>
      <c r="O208" s="97">
        <v>1976</v>
      </c>
      <c r="P208" s="97">
        <v>1865.5</v>
      </c>
      <c r="Q208" s="97">
        <v>9556.0400000000009</v>
      </c>
      <c r="R208" s="97">
        <v>55443.96</v>
      </c>
      <c r="S208" s="96" t="s">
        <v>3327</v>
      </c>
      <c r="T208" s="96" t="s">
        <v>3767</v>
      </c>
      <c r="U208" s="98"/>
      <c r="V208" s="98"/>
      <c r="W208" s="98"/>
      <c r="X208" s="98"/>
      <c r="Y208" s="97">
        <v>25</v>
      </c>
      <c r="Z208" s="98"/>
      <c r="AB208" s="97">
        <v>1577.45</v>
      </c>
    </row>
    <row r="209" spans="1:28" hidden="1">
      <c r="A209" s="96" t="s">
        <v>2522</v>
      </c>
      <c r="B209" s="96" t="s">
        <v>11</v>
      </c>
      <c r="C209" s="96" t="s">
        <v>2552</v>
      </c>
      <c r="D209" s="96" t="s">
        <v>3322</v>
      </c>
      <c r="E209" s="96" t="s">
        <v>3323</v>
      </c>
      <c r="F209" s="96" t="s">
        <v>3337</v>
      </c>
      <c r="G209" s="96" t="s">
        <v>2795</v>
      </c>
      <c r="H209" s="96" t="s">
        <v>2796</v>
      </c>
      <c r="I209" s="96" t="s">
        <v>127</v>
      </c>
      <c r="J209" s="96" t="s">
        <v>942</v>
      </c>
      <c r="K209" s="96" t="s">
        <v>3768</v>
      </c>
      <c r="L209" s="96" t="s">
        <v>3326</v>
      </c>
      <c r="M209" s="97">
        <v>18000</v>
      </c>
      <c r="N209" s="98">
        <v>0</v>
      </c>
      <c r="O209" s="97">
        <v>547.20000000000005</v>
      </c>
      <c r="P209" s="97">
        <v>516.6</v>
      </c>
      <c r="Q209" s="97">
        <v>1088.8</v>
      </c>
      <c r="R209" s="97">
        <v>16911.2</v>
      </c>
      <c r="S209" s="96" t="s">
        <v>3327</v>
      </c>
      <c r="T209" s="96" t="s">
        <v>3769</v>
      </c>
      <c r="U209" s="98"/>
      <c r="V209" s="98"/>
      <c r="W209" s="98"/>
      <c r="X209" s="98"/>
      <c r="Y209" s="97">
        <v>25</v>
      </c>
      <c r="Z209" s="98"/>
      <c r="AB209" s="98"/>
    </row>
    <row r="210" spans="1:28" hidden="1">
      <c r="A210" s="96" t="s">
        <v>2522</v>
      </c>
      <c r="B210" s="96" t="s">
        <v>11</v>
      </c>
      <c r="C210" s="96" t="s">
        <v>2552</v>
      </c>
      <c r="D210" s="96" t="s">
        <v>3322</v>
      </c>
      <c r="E210" s="96" t="s">
        <v>3323</v>
      </c>
      <c r="F210" s="96" t="s">
        <v>3337</v>
      </c>
      <c r="G210" s="96" t="s">
        <v>912</v>
      </c>
      <c r="H210" s="96" t="s">
        <v>1891</v>
      </c>
      <c r="I210" s="96" t="s">
        <v>913</v>
      </c>
      <c r="J210" s="96" t="s">
        <v>231</v>
      </c>
      <c r="K210" s="96" t="s">
        <v>3770</v>
      </c>
      <c r="L210" s="96" t="s">
        <v>3326</v>
      </c>
      <c r="M210" s="97">
        <v>90000</v>
      </c>
      <c r="N210" s="97">
        <v>9753.1200000000008</v>
      </c>
      <c r="O210" s="97">
        <v>2736</v>
      </c>
      <c r="P210" s="97">
        <v>2583</v>
      </c>
      <c r="Q210" s="97">
        <v>15097.12</v>
      </c>
      <c r="R210" s="97">
        <v>74902.880000000005</v>
      </c>
      <c r="S210" s="96" t="s">
        <v>3327</v>
      </c>
      <c r="T210" s="96" t="s">
        <v>3771</v>
      </c>
      <c r="U210" s="98"/>
      <c r="V210" s="98"/>
      <c r="W210" s="98"/>
      <c r="X210" s="98"/>
      <c r="Y210" s="97">
        <v>25</v>
      </c>
      <c r="Z210" s="98"/>
      <c r="AB210" s="98"/>
    </row>
    <row r="211" spans="1:28" hidden="1">
      <c r="A211" s="96" t="s">
        <v>2522</v>
      </c>
      <c r="B211" s="96" t="s">
        <v>11</v>
      </c>
      <c r="C211" s="96" t="s">
        <v>2552</v>
      </c>
      <c r="D211" s="96" t="s">
        <v>3322</v>
      </c>
      <c r="E211" s="96" t="s">
        <v>3323</v>
      </c>
      <c r="F211" s="96" t="s">
        <v>3386</v>
      </c>
      <c r="G211" s="96" t="s">
        <v>595</v>
      </c>
      <c r="H211" s="96" t="s">
        <v>1133</v>
      </c>
      <c r="I211" s="96" t="s">
        <v>596</v>
      </c>
      <c r="J211" s="96" t="s">
        <v>591</v>
      </c>
      <c r="K211" s="96" t="s">
        <v>3772</v>
      </c>
      <c r="L211" s="96" t="s">
        <v>3326</v>
      </c>
      <c r="M211" s="97">
        <v>50000</v>
      </c>
      <c r="N211" s="97">
        <v>1854</v>
      </c>
      <c r="O211" s="97">
        <v>1520</v>
      </c>
      <c r="P211" s="97">
        <v>1435</v>
      </c>
      <c r="Q211" s="97">
        <v>9914</v>
      </c>
      <c r="R211" s="97">
        <v>40086</v>
      </c>
      <c r="S211" s="96" t="s">
        <v>3327</v>
      </c>
      <c r="T211" s="96" t="s">
        <v>3773</v>
      </c>
      <c r="U211" s="98"/>
      <c r="V211" s="97">
        <v>300</v>
      </c>
      <c r="W211" s="97">
        <v>4730</v>
      </c>
      <c r="X211" s="97">
        <v>50</v>
      </c>
      <c r="Y211" s="97">
        <v>25</v>
      </c>
      <c r="Z211" s="98"/>
      <c r="AB211" s="98"/>
    </row>
    <row r="212" spans="1:28" hidden="1">
      <c r="A212" s="96" t="s">
        <v>2522</v>
      </c>
      <c r="B212" s="96" t="s">
        <v>11</v>
      </c>
      <c r="C212" s="96" t="s">
        <v>2552</v>
      </c>
      <c r="D212" s="96" t="s">
        <v>3322</v>
      </c>
      <c r="E212" s="96" t="s">
        <v>3323</v>
      </c>
      <c r="F212" s="96" t="s">
        <v>3329</v>
      </c>
      <c r="G212" s="96" t="s">
        <v>183</v>
      </c>
      <c r="H212" s="96" t="s">
        <v>1892</v>
      </c>
      <c r="I212" s="96" t="s">
        <v>184</v>
      </c>
      <c r="J212" s="96" t="s">
        <v>181</v>
      </c>
      <c r="K212" s="96" t="s">
        <v>3774</v>
      </c>
      <c r="L212" s="96" t="s">
        <v>3326</v>
      </c>
      <c r="M212" s="97">
        <v>10000</v>
      </c>
      <c r="N212" s="98">
        <v>0</v>
      </c>
      <c r="O212" s="97">
        <v>304</v>
      </c>
      <c r="P212" s="97">
        <v>287</v>
      </c>
      <c r="Q212" s="97">
        <v>966</v>
      </c>
      <c r="R212" s="97">
        <v>9034</v>
      </c>
      <c r="S212" s="96" t="s">
        <v>3327</v>
      </c>
      <c r="T212" s="96" t="s">
        <v>3775</v>
      </c>
      <c r="U212" s="98"/>
      <c r="V212" s="97">
        <v>300</v>
      </c>
      <c r="W212" s="98"/>
      <c r="X212" s="97">
        <v>50</v>
      </c>
      <c r="Y212" s="97">
        <v>25</v>
      </c>
      <c r="Z212" s="98"/>
      <c r="AB212" s="98"/>
    </row>
    <row r="213" spans="1:28" hidden="1">
      <c r="A213" s="96" t="s">
        <v>2522</v>
      </c>
      <c r="B213" s="96" t="s">
        <v>11</v>
      </c>
      <c r="C213" s="96" t="s">
        <v>2552</v>
      </c>
      <c r="D213" s="96" t="s">
        <v>3322</v>
      </c>
      <c r="E213" s="96" t="s">
        <v>3323</v>
      </c>
      <c r="F213" s="96" t="s">
        <v>3329</v>
      </c>
      <c r="G213" s="96" t="s">
        <v>582</v>
      </c>
      <c r="H213" s="96" t="s">
        <v>1893</v>
      </c>
      <c r="I213" s="96" t="s">
        <v>8</v>
      </c>
      <c r="J213" s="96" t="s">
        <v>576</v>
      </c>
      <c r="K213" s="96" t="s">
        <v>3776</v>
      </c>
      <c r="L213" s="96" t="s">
        <v>3326</v>
      </c>
      <c r="M213" s="97">
        <v>10000</v>
      </c>
      <c r="N213" s="98">
        <v>0</v>
      </c>
      <c r="O213" s="97">
        <v>304</v>
      </c>
      <c r="P213" s="97">
        <v>287</v>
      </c>
      <c r="Q213" s="97">
        <v>666</v>
      </c>
      <c r="R213" s="97">
        <v>9334</v>
      </c>
      <c r="S213" s="96" t="s">
        <v>3327</v>
      </c>
      <c r="T213" s="96" t="s">
        <v>3777</v>
      </c>
      <c r="U213" s="98"/>
      <c r="V213" s="98"/>
      <c r="W213" s="98"/>
      <c r="X213" s="97">
        <v>50</v>
      </c>
      <c r="Y213" s="97">
        <v>25</v>
      </c>
      <c r="Z213" s="98"/>
      <c r="AB213" s="98"/>
    </row>
    <row r="214" spans="1:28" hidden="1">
      <c r="A214" s="96" t="s">
        <v>2522</v>
      </c>
      <c r="B214" s="96" t="s">
        <v>11</v>
      </c>
      <c r="C214" s="96" t="s">
        <v>2552</v>
      </c>
      <c r="D214" s="96" t="s">
        <v>3322</v>
      </c>
      <c r="E214" s="96" t="s">
        <v>3323</v>
      </c>
      <c r="F214" s="96" t="s">
        <v>3337</v>
      </c>
      <c r="G214" s="96" t="s">
        <v>2797</v>
      </c>
      <c r="H214" s="96" t="s">
        <v>2798</v>
      </c>
      <c r="I214" s="96" t="s">
        <v>10</v>
      </c>
      <c r="J214" s="96" t="s">
        <v>201</v>
      </c>
      <c r="K214" s="96" t="s">
        <v>3778</v>
      </c>
      <c r="L214" s="96" t="s">
        <v>3326</v>
      </c>
      <c r="M214" s="97">
        <v>35000</v>
      </c>
      <c r="N214" s="98">
        <v>0</v>
      </c>
      <c r="O214" s="97">
        <v>1064</v>
      </c>
      <c r="P214" s="97">
        <v>1004.5</v>
      </c>
      <c r="Q214" s="97">
        <v>4139.5</v>
      </c>
      <c r="R214" s="97">
        <v>30860.5</v>
      </c>
      <c r="S214" s="96" t="s">
        <v>3327</v>
      </c>
      <c r="T214" s="96" t="s">
        <v>3779</v>
      </c>
      <c r="U214" s="98"/>
      <c r="V214" s="98"/>
      <c r="W214" s="97">
        <v>2046</v>
      </c>
      <c r="X214" s="98"/>
      <c r="Y214" s="97">
        <v>25</v>
      </c>
      <c r="Z214" s="98"/>
      <c r="AB214" s="98"/>
    </row>
    <row r="215" spans="1:28" hidden="1">
      <c r="A215" s="96" t="s">
        <v>2522</v>
      </c>
      <c r="B215" s="96" t="s">
        <v>11</v>
      </c>
      <c r="C215" s="96" t="s">
        <v>2552</v>
      </c>
      <c r="D215" s="96" t="s">
        <v>3322</v>
      </c>
      <c r="E215" s="96" t="s">
        <v>3323</v>
      </c>
      <c r="F215" s="96" t="s">
        <v>3332</v>
      </c>
      <c r="G215" s="96" t="s">
        <v>3780</v>
      </c>
      <c r="H215" s="96" t="s">
        <v>1894</v>
      </c>
      <c r="I215" s="96" t="s">
        <v>1431</v>
      </c>
      <c r="J215" s="96" t="s">
        <v>942</v>
      </c>
      <c r="K215" s="96" t="s">
        <v>3781</v>
      </c>
      <c r="L215" s="96" t="s">
        <v>3326</v>
      </c>
      <c r="M215" s="97">
        <v>100000</v>
      </c>
      <c r="N215" s="97">
        <v>12105.37</v>
      </c>
      <c r="O215" s="97">
        <v>3040</v>
      </c>
      <c r="P215" s="97">
        <v>2870</v>
      </c>
      <c r="Q215" s="97">
        <v>18040.37</v>
      </c>
      <c r="R215" s="97">
        <v>81959.63</v>
      </c>
      <c r="S215" s="96" t="s">
        <v>3327</v>
      </c>
      <c r="T215" s="96" t="s">
        <v>3782</v>
      </c>
      <c r="U215" s="98"/>
      <c r="V215" s="98"/>
      <c r="W215" s="98"/>
      <c r="X215" s="98"/>
      <c r="Y215" s="97">
        <v>25</v>
      </c>
      <c r="Z215" s="98"/>
      <c r="AB215" s="98"/>
    </row>
    <row r="216" spans="1:28" hidden="1">
      <c r="A216" s="96" t="s">
        <v>2522</v>
      </c>
      <c r="B216" s="96" t="s">
        <v>11</v>
      </c>
      <c r="C216" s="96" t="s">
        <v>2552</v>
      </c>
      <c r="D216" s="96" t="s">
        <v>3322</v>
      </c>
      <c r="E216" s="96" t="s">
        <v>3323</v>
      </c>
      <c r="F216" s="96" t="s">
        <v>3324</v>
      </c>
      <c r="G216" s="96" t="s">
        <v>411</v>
      </c>
      <c r="H216" s="96" t="s">
        <v>1239</v>
      </c>
      <c r="I216" s="96" t="s">
        <v>412</v>
      </c>
      <c r="J216" s="96" t="s">
        <v>942</v>
      </c>
      <c r="K216" s="96" t="s">
        <v>3783</v>
      </c>
      <c r="L216" s="96" t="s">
        <v>3326</v>
      </c>
      <c r="M216" s="97">
        <v>50000</v>
      </c>
      <c r="N216" s="97">
        <v>1617.38</v>
      </c>
      <c r="O216" s="97">
        <v>1520</v>
      </c>
      <c r="P216" s="97">
        <v>1435</v>
      </c>
      <c r="Q216" s="97">
        <v>49900</v>
      </c>
      <c r="R216" s="97">
        <v>100</v>
      </c>
      <c r="S216" s="96" t="s">
        <v>3327</v>
      </c>
      <c r="T216" s="96" t="s">
        <v>3784</v>
      </c>
      <c r="U216" s="98"/>
      <c r="V216" s="97">
        <v>600</v>
      </c>
      <c r="W216" s="97">
        <v>43050.17</v>
      </c>
      <c r="X216" s="97">
        <v>75</v>
      </c>
      <c r="Y216" s="97">
        <v>25</v>
      </c>
      <c r="Z216" s="98"/>
      <c r="AB216" s="97">
        <v>1577.45</v>
      </c>
    </row>
    <row r="217" spans="1:28" hidden="1">
      <c r="A217" s="96" t="s">
        <v>2522</v>
      </c>
      <c r="B217" s="96" t="s">
        <v>11</v>
      </c>
      <c r="C217" s="96" t="s">
        <v>2552</v>
      </c>
      <c r="D217" s="96" t="s">
        <v>3322</v>
      </c>
      <c r="E217" s="96" t="s">
        <v>3323</v>
      </c>
      <c r="F217" s="96" t="s">
        <v>3337</v>
      </c>
      <c r="G217" s="96" t="s">
        <v>324</v>
      </c>
      <c r="H217" s="96" t="s">
        <v>1895</v>
      </c>
      <c r="I217" s="96" t="s">
        <v>59</v>
      </c>
      <c r="J217" s="96" t="s">
        <v>323</v>
      </c>
      <c r="K217" s="96" t="s">
        <v>3785</v>
      </c>
      <c r="L217" s="96" t="s">
        <v>3326</v>
      </c>
      <c r="M217" s="97">
        <v>180000</v>
      </c>
      <c r="N217" s="97">
        <v>30923.37</v>
      </c>
      <c r="O217" s="97">
        <v>5472</v>
      </c>
      <c r="P217" s="97">
        <v>5166</v>
      </c>
      <c r="Q217" s="97">
        <v>41586.370000000003</v>
      </c>
      <c r="R217" s="97">
        <v>138413.63</v>
      </c>
      <c r="S217" s="96" t="s">
        <v>3327</v>
      </c>
      <c r="T217" s="96" t="s">
        <v>3786</v>
      </c>
      <c r="U217" s="98"/>
      <c r="V217" s="98"/>
      <c r="W217" s="98"/>
      <c r="X217" s="98"/>
      <c r="Y217" s="97">
        <v>25</v>
      </c>
      <c r="Z217" s="98"/>
      <c r="AB217" s="98"/>
    </row>
    <row r="218" spans="1:28" hidden="1">
      <c r="A218" s="96" t="s">
        <v>2522</v>
      </c>
      <c r="B218" s="96" t="s">
        <v>11</v>
      </c>
      <c r="C218" s="96" t="s">
        <v>2552</v>
      </c>
      <c r="D218" s="96" t="s">
        <v>3322</v>
      </c>
      <c r="E218" s="96" t="s">
        <v>3323</v>
      </c>
      <c r="F218" s="96" t="s">
        <v>3386</v>
      </c>
      <c r="G218" s="96" t="s">
        <v>3164</v>
      </c>
      <c r="H218" s="96" t="s">
        <v>3144</v>
      </c>
      <c r="I218" s="96" t="s">
        <v>1431</v>
      </c>
      <c r="J218" s="96" t="s">
        <v>942</v>
      </c>
      <c r="K218" s="96" t="s">
        <v>3787</v>
      </c>
      <c r="L218" s="96" t="s">
        <v>3326</v>
      </c>
      <c r="M218" s="97">
        <v>175000</v>
      </c>
      <c r="N218" s="97">
        <v>29747.24</v>
      </c>
      <c r="O218" s="97">
        <v>5320</v>
      </c>
      <c r="P218" s="97">
        <v>5022.5</v>
      </c>
      <c r="Q218" s="97">
        <v>40114.74</v>
      </c>
      <c r="R218" s="97">
        <v>134885.26</v>
      </c>
      <c r="S218" s="96" t="s">
        <v>3327</v>
      </c>
      <c r="T218" s="96" t="s">
        <v>3788</v>
      </c>
      <c r="U218" s="98"/>
      <c r="V218" s="98"/>
      <c r="W218" s="98"/>
      <c r="X218" s="98"/>
      <c r="Y218" s="97">
        <v>25</v>
      </c>
      <c r="Z218" s="98"/>
      <c r="AB218" s="98"/>
    </row>
    <row r="219" spans="1:28" hidden="1">
      <c r="A219" s="96" t="s">
        <v>2522</v>
      </c>
      <c r="B219" s="96" t="s">
        <v>11</v>
      </c>
      <c r="C219" s="96" t="s">
        <v>2552</v>
      </c>
      <c r="D219" s="96" t="s">
        <v>3322</v>
      </c>
      <c r="E219" s="96" t="s">
        <v>3323</v>
      </c>
      <c r="F219" s="96" t="s">
        <v>3324</v>
      </c>
      <c r="G219" s="96" t="s">
        <v>258</v>
      </c>
      <c r="H219" s="96" t="s">
        <v>1134</v>
      </c>
      <c r="I219" s="96" t="s">
        <v>259</v>
      </c>
      <c r="J219" s="96" t="s">
        <v>1728</v>
      </c>
      <c r="K219" s="96" t="s">
        <v>3789</v>
      </c>
      <c r="L219" s="96" t="s">
        <v>3326</v>
      </c>
      <c r="M219" s="97">
        <v>115000</v>
      </c>
      <c r="N219" s="97">
        <v>15633.74</v>
      </c>
      <c r="O219" s="97">
        <v>3496</v>
      </c>
      <c r="P219" s="97">
        <v>3300.5</v>
      </c>
      <c r="Q219" s="97">
        <v>33355.24</v>
      </c>
      <c r="R219" s="97">
        <v>81644.759999999995</v>
      </c>
      <c r="S219" s="96" t="s">
        <v>3327</v>
      </c>
      <c r="T219" s="96" t="s">
        <v>3790</v>
      </c>
      <c r="U219" s="98"/>
      <c r="V219" s="98"/>
      <c r="W219" s="97">
        <v>10780</v>
      </c>
      <c r="X219" s="97">
        <v>120</v>
      </c>
      <c r="Y219" s="97">
        <v>25</v>
      </c>
      <c r="Z219" s="98"/>
      <c r="AB219" s="98"/>
    </row>
    <row r="220" spans="1:28" hidden="1">
      <c r="A220" s="96" t="s">
        <v>2522</v>
      </c>
      <c r="B220" s="96" t="s">
        <v>11</v>
      </c>
      <c r="C220" s="96" t="s">
        <v>2552</v>
      </c>
      <c r="D220" s="96" t="s">
        <v>3322</v>
      </c>
      <c r="E220" s="96" t="s">
        <v>3323</v>
      </c>
      <c r="F220" s="96" t="s">
        <v>3332</v>
      </c>
      <c r="G220" s="96" t="s">
        <v>884</v>
      </c>
      <c r="H220" s="96" t="s">
        <v>1896</v>
      </c>
      <c r="I220" s="96" t="s">
        <v>10</v>
      </c>
      <c r="J220" s="96" t="s">
        <v>311</v>
      </c>
      <c r="K220" s="96" t="s">
        <v>3791</v>
      </c>
      <c r="L220" s="96" t="s">
        <v>3326</v>
      </c>
      <c r="M220" s="97">
        <v>35000</v>
      </c>
      <c r="N220" s="98">
        <v>0</v>
      </c>
      <c r="O220" s="97">
        <v>1064</v>
      </c>
      <c r="P220" s="97">
        <v>1004.5</v>
      </c>
      <c r="Q220" s="97">
        <v>3670.95</v>
      </c>
      <c r="R220" s="97">
        <v>31329.05</v>
      </c>
      <c r="S220" s="96" t="s">
        <v>3327</v>
      </c>
      <c r="T220" s="96" t="s">
        <v>3792</v>
      </c>
      <c r="U220" s="98"/>
      <c r="V220" s="98"/>
      <c r="W220" s="98"/>
      <c r="X220" s="98"/>
      <c r="Y220" s="97">
        <v>25</v>
      </c>
      <c r="Z220" s="98"/>
      <c r="AB220" s="97">
        <v>1577.45</v>
      </c>
    </row>
    <row r="221" spans="1:28" hidden="1">
      <c r="A221" s="96" t="s">
        <v>2522</v>
      </c>
      <c r="B221" s="96" t="s">
        <v>11</v>
      </c>
      <c r="C221" s="96" t="s">
        <v>2552</v>
      </c>
      <c r="D221" s="96" t="s">
        <v>3322</v>
      </c>
      <c r="E221" s="96" t="s">
        <v>3323</v>
      </c>
      <c r="F221" s="96" t="s">
        <v>3350</v>
      </c>
      <c r="G221" s="96" t="s">
        <v>414</v>
      </c>
      <c r="H221" s="96" t="s">
        <v>2035</v>
      </c>
      <c r="I221" s="96" t="s">
        <v>206</v>
      </c>
      <c r="J221" s="96" t="s">
        <v>942</v>
      </c>
      <c r="K221" s="96" t="s">
        <v>3793</v>
      </c>
      <c r="L221" s="96" t="s">
        <v>3326</v>
      </c>
      <c r="M221" s="97">
        <v>10000</v>
      </c>
      <c r="N221" s="98">
        <v>0</v>
      </c>
      <c r="O221" s="97">
        <v>304</v>
      </c>
      <c r="P221" s="97">
        <v>287</v>
      </c>
      <c r="Q221" s="97">
        <v>1882</v>
      </c>
      <c r="R221" s="97">
        <v>8118</v>
      </c>
      <c r="S221" s="96" t="s">
        <v>3327</v>
      </c>
      <c r="T221" s="96" t="s">
        <v>3794</v>
      </c>
      <c r="U221" s="98"/>
      <c r="V221" s="98"/>
      <c r="W221" s="97">
        <v>1146</v>
      </c>
      <c r="X221" s="97">
        <v>120</v>
      </c>
      <c r="Y221" s="97">
        <v>25</v>
      </c>
      <c r="Z221" s="98"/>
      <c r="AB221" s="98"/>
    </row>
    <row r="222" spans="1:28" hidden="1">
      <c r="A222" s="96" t="s">
        <v>2522</v>
      </c>
      <c r="B222" s="96" t="s">
        <v>11</v>
      </c>
      <c r="C222" s="96" t="s">
        <v>2552</v>
      </c>
      <c r="D222" s="96" t="s">
        <v>3322</v>
      </c>
      <c r="E222" s="96" t="s">
        <v>3323</v>
      </c>
      <c r="F222" s="96" t="s">
        <v>3332</v>
      </c>
      <c r="G222" s="96" t="s">
        <v>236</v>
      </c>
      <c r="H222" s="96" t="s">
        <v>1897</v>
      </c>
      <c r="I222" s="96" t="s">
        <v>15</v>
      </c>
      <c r="J222" s="96" t="s">
        <v>576</v>
      </c>
      <c r="K222" s="96" t="s">
        <v>3795</v>
      </c>
      <c r="L222" s="96" t="s">
        <v>3326</v>
      </c>
      <c r="M222" s="97">
        <v>13200</v>
      </c>
      <c r="N222" s="98">
        <v>0</v>
      </c>
      <c r="O222" s="97">
        <v>401.28</v>
      </c>
      <c r="P222" s="97">
        <v>378.84</v>
      </c>
      <c r="Q222" s="97">
        <v>1943.12</v>
      </c>
      <c r="R222" s="97">
        <v>11256.88</v>
      </c>
      <c r="S222" s="96" t="s">
        <v>3327</v>
      </c>
      <c r="T222" s="96" t="s">
        <v>3796</v>
      </c>
      <c r="U222" s="98"/>
      <c r="V222" s="98"/>
      <c r="W222" s="97">
        <v>1088</v>
      </c>
      <c r="X222" s="97">
        <v>50</v>
      </c>
      <c r="Y222" s="97">
        <v>25</v>
      </c>
      <c r="Z222" s="98"/>
      <c r="AB222" s="98"/>
    </row>
    <row r="223" spans="1:28" hidden="1">
      <c r="A223" s="96" t="s">
        <v>2522</v>
      </c>
      <c r="B223" s="96" t="s">
        <v>11</v>
      </c>
      <c r="C223" s="96" t="s">
        <v>2552</v>
      </c>
      <c r="D223" s="96" t="s">
        <v>3322</v>
      </c>
      <c r="E223" s="96" t="s">
        <v>3323</v>
      </c>
      <c r="F223" s="96" t="s">
        <v>3337</v>
      </c>
      <c r="G223" s="96" t="s">
        <v>1609</v>
      </c>
      <c r="H223" s="96" t="s">
        <v>1898</v>
      </c>
      <c r="I223" s="96" t="s">
        <v>289</v>
      </c>
      <c r="J223" s="96" t="s">
        <v>283</v>
      </c>
      <c r="K223" s="96" t="s">
        <v>3797</v>
      </c>
      <c r="L223" s="96" t="s">
        <v>3326</v>
      </c>
      <c r="M223" s="97">
        <v>40000</v>
      </c>
      <c r="N223" s="97">
        <v>442.65</v>
      </c>
      <c r="O223" s="97">
        <v>1216</v>
      </c>
      <c r="P223" s="97">
        <v>1148</v>
      </c>
      <c r="Q223" s="97">
        <v>2831.65</v>
      </c>
      <c r="R223" s="97">
        <v>37168.35</v>
      </c>
      <c r="S223" s="96" t="s">
        <v>3327</v>
      </c>
      <c r="T223" s="96" t="s">
        <v>3798</v>
      </c>
      <c r="U223" s="98"/>
      <c r="V223" s="98"/>
      <c r="W223" s="98"/>
      <c r="X223" s="98"/>
      <c r="Y223" s="97">
        <v>25</v>
      </c>
      <c r="Z223" s="98"/>
      <c r="AB223" s="98"/>
    </row>
    <row r="224" spans="1:28" hidden="1">
      <c r="A224" s="96" t="s">
        <v>2522</v>
      </c>
      <c r="B224" s="96" t="s">
        <v>11</v>
      </c>
      <c r="C224" s="96" t="s">
        <v>2552</v>
      </c>
      <c r="D224" s="96" t="s">
        <v>3322</v>
      </c>
      <c r="E224" s="96" t="s">
        <v>3323</v>
      </c>
      <c r="F224" s="96" t="s">
        <v>3332</v>
      </c>
      <c r="G224" s="96" t="s">
        <v>223</v>
      </c>
      <c r="H224" s="96" t="s">
        <v>1135</v>
      </c>
      <c r="I224" s="96" t="s">
        <v>192</v>
      </c>
      <c r="J224" s="96" t="s">
        <v>942</v>
      </c>
      <c r="K224" s="96" t="s">
        <v>3799</v>
      </c>
      <c r="L224" s="96" t="s">
        <v>3326</v>
      </c>
      <c r="M224" s="97">
        <v>11399.67</v>
      </c>
      <c r="N224" s="98">
        <v>0</v>
      </c>
      <c r="O224" s="97">
        <v>346.55</v>
      </c>
      <c r="P224" s="97">
        <v>327.17</v>
      </c>
      <c r="Q224" s="97">
        <v>698.72</v>
      </c>
      <c r="R224" s="97">
        <v>10700.95</v>
      </c>
      <c r="S224" s="96" t="s">
        <v>3327</v>
      </c>
      <c r="T224" s="96" t="s">
        <v>3800</v>
      </c>
      <c r="U224" s="98"/>
      <c r="V224" s="98"/>
      <c r="W224" s="98"/>
      <c r="X224" s="98"/>
      <c r="Y224" s="97">
        <v>25</v>
      </c>
      <c r="Z224" s="98"/>
      <c r="AB224" s="98"/>
    </row>
    <row r="225" spans="1:28" hidden="1">
      <c r="A225" s="96" t="s">
        <v>2522</v>
      </c>
      <c r="B225" s="96" t="s">
        <v>11</v>
      </c>
      <c r="C225" s="96" t="s">
        <v>2552</v>
      </c>
      <c r="D225" s="96" t="s">
        <v>3322</v>
      </c>
      <c r="E225" s="96" t="s">
        <v>3323</v>
      </c>
      <c r="F225" s="96" t="s">
        <v>3350</v>
      </c>
      <c r="G225" s="96" t="s">
        <v>797</v>
      </c>
      <c r="H225" s="96" t="s">
        <v>1899</v>
      </c>
      <c r="I225" s="96" t="s">
        <v>798</v>
      </c>
      <c r="J225" s="96" t="s">
        <v>777</v>
      </c>
      <c r="K225" s="96" t="s">
        <v>3801</v>
      </c>
      <c r="L225" s="96" t="s">
        <v>3326</v>
      </c>
      <c r="M225" s="97">
        <v>10000</v>
      </c>
      <c r="N225" s="98">
        <v>0</v>
      </c>
      <c r="O225" s="97">
        <v>304</v>
      </c>
      <c r="P225" s="97">
        <v>287</v>
      </c>
      <c r="Q225" s="97">
        <v>2193.4499999999998</v>
      </c>
      <c r="R225" s="97">
        <v>7806.55</v>
      </c>
      <c r="S225" s="96" t="s">
        <v>3327</v>
      </c>
      <c r="T225" s="96" t="s">
        <v>3802</v>
      </c>
      <c r="U225" s="98"/>
      <c r="V225" s="98"/>
      <c r="W225" s="98"/>
      <c r="X225" s="98"/>
      <c r="Y225" s="97">
        <v>25</v>
      </c>
      <c r="Z225" s="98"/>
      <c r="AB225" s="97">
        <v>1577.45</v>
      </c>
    </row>
    <row r="226" spans="1:28" hidden="1">
      <c r="A226" s="96" t="s">
        <v>2522</v>
      </c>
      <c r="B226" s="96" t="s">
        <v>11</v>
      </c>
      <c r="C226" s="96" t="s">
        <v>2552</v>
      </c>
      <c r="D226" s="96" t="s">
        <v>3322</v>
      </c>
      <c r="E226" s="96" t="s">
        <v>3323</v>
      </c>
      <c r="F226" s="96" t="s">
        <v>3332</v>
      </c>
      <c r="G226" s="96" t="s">
        <v>224</v>
      </c>
      <c r="H226" s="96" t="s">
        <v>1900</v>
      </c>
      <c r="I226" s="96" t="s">
        <v>192</v>
      </c>
      <c r="J226" s="96" t="s">
        <v>942</v>
      </c>
      <c r="K226" s="96" t="s">
        <v>3803</v>
      </c>
      <c r="L226" s="96" t="s">
        <v>3326</v>
      </c>
      <c r="M226" s="97">
        <v>26250</v>
      </c>
      <c r="N226" s="98">
        <v>0</v>
      </c>
      <c r="O226" s="97">
        <v>798</v>
      </c>
      <c r="P226" s="97">
        <v>753.38</v>
      </c>
      <c r="Q226" s="97">
        <v>1576.38</v>
      </c>
      <c r="R226" s="97">
        <v>24673.62</v>
      </c>
      <c r="S226" s="96" t="s">
        <v>3327</v>
      </c>
      <c r="T226" s="96" t="s">
        <v>3804</v>
      </c>
      <c r="U226" s="98"/>
      <c r="V226" s="98"/>
      <c r="W226" s="98"/>
      <c r="X226" s="98"/>
      <c r="Y226" s="97">
        <v>25</v>
      </c>
      <c r="Z226" s="98"/>
      <c r="AB226" s="98"/>
    </row>
    <row r="227" spans="1:28" hidden="1">
      <c r="A227" s="96" t="s">
        <v>2522</v>
      </c>
      <c r="B227" s="96" t="s">
        <v>11</v>
      </c>
      <c r="C227" s="96" t="s">
        <v>2552</v>
      </c>
      <c r="D227" s="96" t="s">
        <v>3322</v>
      </c>
      <c r="E227" s="96" t="s">
        <v>3323</v>
      </c>
      <c r="F227" s="96" t="s">
        <v>3332</v>
      </c>
      <c r="G227" s="96" t="s">
        <v>662</v>
      </c>
      <c r="H227" s="96" t="s">
        <v>1901</v>
      </c>
      <c r="I227" s="96" t="s">
        <v>132</v>
      </c>
      <c r="J227" s="96" t="s">
        <v>591</v>
      </c>
      <c r="K227" s="96" t="s">
        <v>3805</v>
      </c>
      <c r="L227" s="96" t="s">
        <v>3326</v>
      </c>
      <c r="M227" s="97">
        <v>30000</v>
      </c>
      <c r="N227" s="98">
        <v>0</v>
      </c>
      <c r="O227" s="97">
        <v>912</v>
      </c>
      <c r="P227" s="97">
        <v>861</v>
      </c>
      <c r="Q227" s="97">
        <v>18443.82</v>
      </c>
      <c r="R227" s="97">
        <v>11556.18</v>
      </c>
      <c r="S227" s="96" t="s">
        <v>3327</v>
      </c>
      <c r="T227" s="96" t="s">
        <v>3806</v>
      </c>
      <c r="U227" s="98"/>
      <c r="V227" s="98"/>
      <c r="W227" s="97">
        <v>16645.82</v>
      </c>
      <c r="X227" s="98"/>
      <c r="Y227" s="97">
        <v>25</v>
      </c>
      <c r="Z227" s="98"/>
      <c r="AB227" s="98"/>
    </row>
    <row r="228" spans="1:28" hidden="1">
      <c r="A228" s="96" t="s">
        <v>2522</v>
      </c>
      <c r="B228" s="96" t="s">
        <v>11</v>
      </c>
      <c r="C228" s="96" t="s">
        <v>2552</v>
      </c>
      <c r="D228" s="96" t="s">
        <v>3322</v>
      </c>
      <c r="E228" s="96" t="s">
        <v>3323</v>
      </c>
      <c r="F228" s="96" t="s">
        <v>3329</v>
      </c>
      <c r="G228" s="96" t="s">
        <v>930</v>
      </c>
      <c r="H228" s="96" t="s">
        <v>2202</v>
      </c>
      <c r="I228" s="96" t="s">
        <v>647</v>
      </c>
      <c r="J228" s="96" t="s">
        <v>942</v>
      </c>
      <c r="K228" s="96" t="s">
        <v>3807</v>
      </c>
      <c r="L228" s="96" t="s">
        <v>3326</v>
      </c>
      <c r="M228" s="97">
        <v>180000</v>
      </c>
      <c r="N228" s="97">
        <v>30923.37</v>
      </c>
      <c r="O228" s="97">
        <v>5472</v>
      </c>
      <c r="P228" s="97">
        <v>5166</v>
      </c>
      <c r="Q228" s="97">
        <v>41586.370000000003</v>
      </c>
      <c r="R228" s="97">
        <v>138413.63</v>
      </c>
      <c r="S228" s="96" t="s">
        <v>3327</v>
      </c>
      <c r="T228" s="96" t="s">
        <v>3808</v>
      </c>
      <c r="U228" s="98"/>
      <c r="V228" s="98"/>
      <c r="W228" s="98"/>
      <c r="X228" s="98"/>
      <c r="Y228" s="97">
        <v>25</v>
      </c>
      <c r="Z228" s="98"/>
      <c r="AB228" s="98"/>
    </row>
    <row r="229" spans="1:28" hidden="1">
      <c r="A229" s="96" t="s">
        <v>2522</v>
      </c>
      <c r="B229" s="96" t="s">
        <v>11</v>
      </c>
      <c r="C229" s="96" t="s">
        <v>2552</v>
      </c>
      <c r="D229" s="96" t="s">
        <v>3322</v>
      </c>
      <c r="E229" s="96" t="s">
        <v>3323</v>
      </c>
      <c r="F229" s="96" t="s">
        <v>3337</v>
      </c>
      <c r="G229" s="96" t="s">
        <v>948</v>
      </c>
      <c r="H229" s="96" t="s">
        <v>1902</v>
      </c>
      <c r="I229" s="96" t="s">
        <v>192</v>
      </c>
      <c r="J229" s="96" t="s">
        <v>941</v>
      </c>
      <c r="K229" s="96" t="s">
        <v>3809</v>
      </c>
      <c r="L229" s="96" t="s">
        <v>3326</v>
      </c>
      <c r="M229" s="97">
        <v>35000</v>
      </c>
      <c r="N229" s="98">
        <v>0</v>
      </c>
      <c r="O229" s="97">
        <v>1064</v>
      </c>
      <c r="P229" s="97">
        <v>1004.5</v>
      </c>
      <c r="Q229" s="97">
        <v>2093.5</v>
      </c>
      <c r="R229" s="97">
        <v>32906.5</v>
      </c>
      <c r="S229" s="96" t="s">
        <v>3327</v>
      </c>
      <c r="T229" s="96" t="s">
        <v>3810</v>
      </c>
      <c r="U229" s="98"/>
      <c r="V229" s="98"/>
      <c r="W229" s="98"/>
      <c r="X229" s="98"/>
      <c r="Y229" s="97">
        <v>25</v>
      </c>
      <c r="Z229" s="98"/>
      <c r="AB229" s="98"/>
    </row>
    <row r="230" spans="1:28" hidden="1">
      <c r="A230" s="96" t="s">
        <v>2522</v>
      </c>
      <c r="B230" s="96" t="s">
        <v>11</v>
      </c>
      <c r="C230" s="96" t="s">
        <v>2552</v>
      </c>
      <c r="D230" s="96" t="s">
        <v>3322</v>
      </c>
      <c r="E230" s="96" t="s">
        <v>3323</v>
      </c>
      <c r="F230" s="96" t="s">
        <v>3350</v>
      </c>
      <c r="G230" s="96" t="s">
        <v>248</v>
      </c>
      <c r="H230" s="96" t="s">
        <v>1243</v>
      </c>
      <c r="I230" s="96" t="s">
        <v>249</v>
      </c>
      <c r="J230" s="96" t="s">
        <v>818</v>
      </c>
      <c r="K230" s="96" t="s">
        <v>3811</v>
      </c>
      <c r="L230" s="96" t="s">
        <v>3326</v>
      </c>
      <c r="M230" s="97">
        <v>50000</v>
      </c>
      <c r="N230" s="97">
        <v>1854</v>
      </c>
      <c r="O230" s="97">
        <v>1520</v>
      </c>
      <c r="P230" s="97">
        <v>1435</v>
      </c>
      <c r="Q230" s="97">
        <v>5184</v>
      </c>
      <c r="R230" s="97">
        <v>44816</v>
      </c>
      <c r="S230" s="96" t="s">
        <v>3327</v>
      </c>
      <c r="T230" s="96" t="s">
        <v>3812</v>
      </c>
      <c r="U230" s="98"/>
      <c r="V230" s="97">
        <v>300</v>
      </c>
      <c r="W230" s="98"/>
      <c r="X230" s="97">
        <v>50</v>
      </c>
      <c r="Y230" s="97">
        <v>25</v>
      </c>
      <c r="Z230" s="98"/>
      <c r="AB230" s="98"/>
    </row>
    <row r="231" spans="1:28" hidden="1">
      <c r="A231" s="96" t="s">
        <v>2522</v>
      </c>
      <c r="B231" s="96" t="s">
        <v>11</v>
      </c>
      <c r="C231" s="96" t="s">
        <v>2552</v>
      </c>
      <c r="D231" s="96" t="s">
        <v>3322</v>
      </c>
      <c r="E231" s="96" t="s">
        <v>3323</v>
      </c>
      <c r="F231" s="96" t="s">
        <v>3386</v>
      </c>
      <c r="G231" s="96" t="s">
        <v>274</v>
      </c>
      <c r="H231" s="96" t="s">
        <v>1137</v>
      </c>
      <c r="I231" s="96" t="s">
        <v>254</v>
      </c>
      <c r="J231" s="96" t="s">
        <v>273</v>
      </c>
      <c r="K231" s="96" t="s">
        <v>3813</v>
      </c>
      <c r="L231" s="96" t="s">
        <v>3326</v>
      </c>
      <c r="M231" s="97">
        <v>65000</v>
      </c>
      <c r="N231" s="97">
        <v>4427.58</v>
      </c>
      <c r="O231" s="97">
        <v>1976</v>
      </c>
      <c r="P231" s="97">
        <v>1865.5</v>
      </c>
      <c r="Q231" s="97">
        <v>36865.5</v>
      </c>
      <c r="R231" s="97">
        <v>28134.5</v>
      </c>
      <c r="S231" s="96" t="s">
        <v>3327</v>
      </c>
      <c r="T231" s="96" t="s">
        <v>3814</v>
      </c>
      <c r="U231" s="98"/>
      <c r="V231" s="97">
        <v>300</v>
      </c>
      <c r="W231" s="97">
        <v>28221.42</v>
      </c>
      <c r="X231" s="97">
        <v>50</v>
      </c>
      <c r="Y231" s="97">
        <v>25</v>
      </c>
      <c r="Z231" s="98"/>
      <c r="AB231" s="98"/>
    </row>
    <row r="232" spans="1:28" hidden="1">
      <c r="A232" s="96" t="s">
        <v>2522</v>
      </c>
      <c r="B232" s="96" t="s">
        <v>11</v>
      </c>
      <c r="C232" s="96" t="s">
        <v>2552</v>
      </c>
      <c r="D232" s="96" t="s">
        <v>3322</v>
      </c>
      <c r="E232" s="96" t="s">
        <v>3323</v>
      </c>
      <c r="F232" s="96" t="s">
        <v>3347</v>
      </c>
      <c r="G232" s="96" t="s">
        <v>838</v>
      </c>
      <c r="H232" s="96" t="s">
        <v>1138</v>
      </c>
      <c r="I232" s="96" t="s">
        <v>412</v>
      </c>
      <c r="J232" s="96" t="s">
        <v>821</v>
      </c>
      <c r="K232" s="96" t="s">
        <v>3815</v>
      </c>
      <c r="L232" s="96" t="s">
        <v>3326</v>
      </c>
      <c r="M232" s="97">
        <v>50000</v>
      </c>
      <c r="N232" s="97">
        <v>1854</v>
      </c>
      <c r="O232" s="97">
        <v>1520</v>
      </c>
      <c r="P232" s="97">
        <v>1435</v>
      </c>
      <c r="Q232" s="97">
        <v>17969</v>
      </c>
      <c r="R232" s="97">
        <v>32031</v>
      </c>
      <c r="S232" s="96" t="s">
        <v>3327</v>
      </c>
      <c r="T232" s="96" t="s">
        <v>3816</v>
      </c>
      <c r="U232" s="98"/>
      <c r="V232" s="98"/>
      <c r="W232" s="97">
        <v>13035</v>
      </c>
      <c r="X232" s="97">
        <v>100</v>
      </c>
      <c r="Y232" s="97">
        <v>25</v>
      </c>
      <c r="Z232" s="98"/>
      <c r="AB232" s="98"/>
    </row>
    <row r="233" spans="1:28" hidden="1">
      <c r="A233" s="96" t="s">
        <v>2522</v>
      </c>
      <c r="B233" s="96" t="s">
        <v>11</v>
      </c>
      <c r="C233" s="96" t="s">
        <v>2552</v>
      </c>
      <c r="D233" s="96" t="s">
        <v>3322</v>
      </c>
      <c r="E233" s="96" t="s">
        <v>3323</v>
      </c>
      <c r="F233" s="96" t="s">
        <v>3332</v>
      </c>
      <c r="G233" s="96" t="s">
        <v>3817</v>
      </c>
      <c r="H233" s="96" t="s">
        <v>1903</v>
      </c>
      <c r="I233" s="96" t="s">
        <v>369</v>
      </c>
      <c r="J233" s="96" t="s">
        <v>552</v>
      </c>
      <c r="K233" s="96" t="s">
        <v>3818</v>
      </c>
      <c r="L233" s="96" t="s">
        <v>3326</v>
      </c>
      <c r="M233" s="97">
        <v>11000</v>
      </c>
      <c r="N233" s="98">
        <v>0</v>
      </c>
      <c r="O233" s="97">
        <v>334.4</v>
      </c>
      <c r="P233" s="97">
        <v>315.7</v>
      </c>
      <c r="Q233" s="97">
        <v>725.1</v>
      </c>
      <c r="R233" s="97">
        <v>10274.9</v>
      </c>
      <c r="S233" s="96" t="s">
        <v>3327</v>
      </c>
      <c r="T233" s="96" t="s">
        <v>3819</v>
      </c>
      <c r="U233" s="98"/>
      <c r="V233" s="98"/>
      <c r="W233" s="98"/>
      <c r="X233" s="97">
        <v>50</v>
      </c>
      <c r="Y233" s="97">
        <v>25</v>
      </c>
      <c r="Z233" s="98"/>
      <c r="AB233" s="98"/>
    </row>
    <row r="234" spans="1:28" hidden="1">
      <c r="A234" s="96" t="s">
        <v>2522</v>
      </c>
      <c r="B234" s="96" t="s">
        <v>11</v>
      </c>
      <c r="C234" s="96" t="s">
        <v>2552</v>
      </c>
      <c r="D234" s="96" t="s">
        <v>3322</v>
      </c>
      <c r="E234" s="96" t="s">
        <v>3323</v>
      </c>
      <c r="F234" s="96" t="s">
        <v>3332</v>
      </c>
      <c r="G234" s="96" t="s">
        <v>839</v>
      </c>
      <c r="H234" s="96" t="s">
        <v>1139</v>
      </c>
      <c r="I234" s="96" t="s">
        <v>840</v>
      </c>
      <c r="J234" s="96" t="s">
        <v>821</v>
      </c>
      <c r="K234" s="96" t="s">
        <v>3820</v>
      </c>
      <c r="L234" s="96" t="s">
        <v>3326</v>
      </c>
      <c r="M234" s="97">
        <v>45000</v>
      </c>
      <c r="N234" s="97">
        <v>1148.33</v>
      </c>
      <c r="O234" s="97">
        <v>1368</v>
      </c>
      <c r="P234" s="97">
        <v>1291.5</v>
      </c>
      <c r="Q234" s="97">
        <v>20350.46</v>
      </c>
      <c r="R234" s="97">
        <v>24649.54</v>
      </c>
      <c r="S234" s="96" t="s">
        <v>3327</v>
      </c>
      <c r="T234" s="96" t="s">
        <v>3821</v>
      </c>
      <c r="U234" s="98"/>
      <c r="V234" s="98"/>
      <c r="W234" s="97">
        <v>16467.63</v>
      </c>
      <c r="X234" s="97">
        <v>50</v>
      </c>
      <c r="Y234" s="97">
        <v>25</v>
      </c>
      <c r="Z234" s="98"/>
      <c r="AB234" s="98"/>
    </row>
    <row r="235" spans="1:28" hidden="1">
      <c r="A235" s="96" t="s">
        <v>2522</v>
      </c>
      <c r="B235" s="96" t="s">
        <v>11</v>
      </c>
      <c r="C235" s="96" t="s">
        <v>2552</v>
      </c>
      <c r="D235" s="96" t="s">
        <v>3322</v>
      </c>
      <c r="E235" s="96" t="s">
        <v>3323</v>
      </c>
      <c r="F235" s="96" t="s">
        <v>3344</v>
      </c>
      <c r="G235" s="96" t="s">
        <v>914</v>
      </c>
      <c r="H235" s="96" t="s">
        <v>1904</v>
      </c>
      <c r="I235" s="96" t="s">
        <v>915</v>
      </c>
      <c r="J235" s="96" t="s">
        <v>942</v>
      </c>
      <c r="K235" s="96" t="s">
        <v>3822</v>
      </c>
      <c r="L235" s="96" t="s">
        <v>3326</v>
      </c>
      <c r="M235" s="97">
        <v>150000</v>
      </c>
      <c r="N235" s="97">
        <v>23077.89</v>
      </c>
      <c r="O235" s="97">
        <v>4560</v>
      </c>
      <c r="P235" s="97">
        <v>4305</v>
      </c>
      <c r="Q235" s="97">
        <v>35122.79</v>
      </c>
      <c r="R235" s="97">
        <v>114877.21</v>
      </c>
      <c r="S235" s="96" t="s">
        <v>3327</v>
      </c>
      <c r="T235" s="96" t="s">
        <v>3823</v>
      </c>
      <c r="U235" s="98"/>
      <c r="V235" s="98"/>
      <c r="W235" s="98"/>
      <c r="X235" s="98"/>
      <c r="Y235" s="97">
        <v>25</v>
      </c>
      <c r="Z235" s="98"/>
      <c r="AB235" s="97">
        <v>3154.9</v>
      </c>
    </row>
    <row r="236" spans="1:28" hidden="1">
      <c r="A236" s="96" t="s">
        <v>2522</v>
      </c>
      <c r="B236" s="96" t="s">
        <v>11</v>
      </c>
      <c r="C236" s="96" t="s">
        <v>2552</v>
      </c>
      <c r="D236" s="96" t="s">
        <v>3322</v>
      </c>
      <c r="E236" s="96" t="s">
        <v>3323</v>
      </c>
      <c r="F236" s="96" t="s">
        <v>3344</v>
      </c>
      <c r="G236" s="96" t="s">
        <v>583</v>
      </c>
      <c r="H236" s="96" t="s">
        <v>1905</v>
      </c>
      <c r="I236" s="96" t="s">
        <v>8</v>
      </c>
      <c r="J236" s="96" t="s">
        <v>576</v>
      </c>
      <c r="K236" s="96" t="s">
        <v>3824</v>
      </c>
      <c r="L236" s="96" t="s">
        <v>3326</v>
      </c>
      <c r="M236" s="97">
        <v>20000</v>
      </c>
      <c r="N236" s="98">
        <v>0</v>
      </c>
      <c r="O236" s="97">
        <v>608</v>
      </c>
      <c r="P236" s="97">
        <v>574</v>
      </c>
      <c r="Q236" s="97">
        <v>9791.7900000000009</v>
      </c>
      <c r="R236" s="97">
        <v>10208.209999999999</v>
      </c>
      <c r="S236" s="96" t="s">
        <v>3327</v>
      </c>
      <c r="T236" s="96" t="s">
        <v>3825</v>
      </c>
      <c r="U236" s="98"/>
      <c r="V236" s="98"/>
      <c r="W236" s="97">
        <v>8484.7900000000009</v>
      </c>
      <c r="X236" s="97">
        <v>100</v>
      </c>
      <c r="Y236" s="97">
        <v>25</v>
      </c>
      <c r="Z236" s="98"/>
      <c r="AB236" s="98"/>
    </row>
    <row r="237" spans="1:28" hidden="1">
      <c r="A237" s="96" t="s">
        <v>2522</v>
      </c>
      <c r="B237" s="96" t="s">
        <v>11</v>
      </c>
      <c r="C237" s="96" t="s">
        <v>2552</v>
      </c>
      <c r="D237" s="96" t="s">
        <v>3322</v>
      </c>
      <c r="E237" s="96" t="s">
        <v>3323</v>
      </c>
      <c r="F237" s="96" t="s">
        <v>3324</v>
      </c>
      <c r="G237" s="96" t="s">
        <v>799</v>
      </c>
      <c r="H237" s="96" t="s">
        <v>1906</v>
      </c>
      <c r="I237" s="96" t="s">
        <v>75</v>
      </c>
      <c r="J237" s="96" t="s">
        <v>777</v>
      </c>
      <c r="K237" s="96" t="s">
        <v>3826</v>
      </c>
      <c r="L237" s="96" t="s">
        <v>3326</v>
      </c>
      <c r="M237" s="97">
        <v>16500</v>
      </c>
      <c r="N237" s="98">
        <v>0</v>
      </c>
      <c r="O237" s="97">
        <v>501.6</v>
      </c>
      <c r="P237" s="97">
        <v>473.55</v>
      </c>
      <c r="Q237" s="97">
        <v>1000.15</v>
      </c>
      <c r="R237" s="97">
        <v>15499.85</v>
      </c>
      <c r="S237" s="96" t="s">
        <v>3327</v>
      </c>
      <c r="T237" s="96" t="s">
        <v>3827</v>
      </c>
      <c r="U237" s="98"/>
      <c r="V237" s="98"/>
      <c r="W237" s="98"/>
      <c r="X237" s="98"/>
      <c r="Y237" s="97">
        <v>25</v>
      </c>
      <c r="Z237" s="98"/>
      <c r="AB237" s="98"/>
    </row>
    <row r="238" spans="1:28" hidden="1">
      <c r="A238" s="96" t="s">
        <v>2522</v>
      </c>
      <c r="B238" s="96" t="s">
        <v>11</v>
      </c>
      <c r="C238" s="96" t="s">
        <v>2552</v>
      </c>
      <c r="D238" s="96" t="s">
        <v>3322</v>
      </c>
      <c r="E238" s="96" t="s">
        <v>3323</v>
      </c>
      <c r="F238" s="96" t="s">
        <v>3344</v>
      </c>
      <c r="G238" s="96" t="s">
        <v>841</v>
      </c>
      <c r="H238" s="96" t="s">
        <v>1907</v>
      </c>
      <c r="I238" s="96" t="s">
        <v>396</v>
      </c>
      <c r="J238" s="96" t="s">
        <v>821</v>
      </c>
      <c r="K238" s="96" t="s">
        <v>3828</v>
      </c>
      <c r="L238" s="96" t="s">
        <v>3326</v>
      </c>
      <c r="M238" s="97">
        <v>45000</v>
      </c>
      <c r="N238" s="97">
        <v>1148.33</v>
      </c>
      <c r="O238" s="97">
        <v>1368</v>
      </c>
      <c r="P238" s="97">
        <v>1291.5</v>
      </c>
      <c r="Q238" s="97">
        <v>20998.38</v>
      </c>
      <c r="R238" s="97">
        <v>24001.62</v>
      </c>
      <c r="S238" s="96" t="s">
        <v>3327</v>
      </c>
      <c r="T238" s="96" t="s">
        <v>3829</v>
      </c>
      <c r="U238" s="98"/>
      <c r="V238" s="98"/>
      <c r="W238" s="97">
        <v>17065.55</v>
      </c>
      <c r="X238" s="97">
        <v>100</v>
      </c>
      <c r="Y238" s="97">
        <v>25</v>
      </c>
      <c r="Z238" s="98"/>
      <c r="AB238" s="98"/>
    </row>
    <row r="239" spans="1:28" hidden="1">
      <c r="A239" s="96" t="s">
        <v>2522</v>
      </c>
      <c r="B239" s="96" t="s">
        <v>11</v>
      </c>
      <c r="C239" s="96" t="s">
        <v>2552</v>
      </c>
      <c r="D239" s="96" t="s">
        <v>3322</v>
      </c>
      <c r="E239" s="96" t="s">
        <v>3323</v>
      </c>
      <c r="F239" s="96" t="s">
        <v>3350</v>
      </c>
      <c r="G239" s="96" t="s">
        <v>842</v>
      </c>
      <c r="H239" s="96" t="s">
        <v>1140</v>
      </c>
      <c r="I239" s="96" t="s">
        <v>824</v>
      </c>
      <c r="J239" s="96" t="s">
        <v>821</v>
      </c>
      <c r="K239" s="96" t="s">
        <v>3830</v>
      </c>
      <c r="L239" s="96" t="s">
        <v>3326</v>
      </c>
      <c r="M239" s="97">
        <v>45000</v>
      </c>
      <c r="N239" s="97">
        <v>1148.33</v>
      </c>
      <c r="O239" s="97">
        <v>1368</v>
      </c>
      <c r="P239" s="97">
        <v>1291.5</v>
      </c>
      <c r="Q239" s="97">
        <v>31701.25</v>
      </c>
      <c r="R239" s="97">
        <v>13298.75</v>
      </c>
      <c r="S239" s="96" t="s">
        <v>3327</v>
      </c>
      <c r="T239" s="96" t="s">
        <v>3831</v>
      </c>
      <c r="U239" s="98"/>
      <c r="V239" s="98"/>
      <c r="W239" s="97">
        <v>27768.42</v>
      </c>
      <c r="X239" s="97">
        <v>100</v>
      </c>
      <c r="Y239" s="97">
        <v>25</v>
      </c>
      <c r="Z239" s="98"/>
      <c r="AB239" s="98"/>
    </row>
    <row r="240" spans="1:28" hidden="1">
      <c r="A240" s="96" t="s">
        <v>2522</v>
      </c>
      <c r="B240" s="96" t="s">
        <v>11</v>
      </c>
      <c r="C240" s="96" t="s">
        <v>2552</v>
      </c>
      <c r="D240" s="96" t="s">
        <v>3322</v>
      </c>
      <c r="E240" s="96" t="s">
        <v>3323</v>
      </c>
      <c r="F240" s="96" t="s">
        <v>3324</v>
      </c>
      <c r="G240" s="96" t="s">
        <v>3252</v>
      </c>
      <c r="H240" s="96" t="s">
        <v>3253</v>
      </c>
      <c r="I240" s="96" t="s">
        <v>10</v>
      </c>
      <c r="J240" s="96" t="s">
        <v>777</v>
      </c>
      <c r="K240" s="96" t="s">
        <v>3832</v>
      </c>
      <c r="L240" s="96" t="s">
        <v>3326</v>
      </c>
      <c r="M240" s="97">
        <v>45000</v>
      </c>
      <c r="N240" s="97">
        <v>1148.33</v>
      </c>
      <c r="O240" s="97">
        <v>1368</v>
      </c>
      <c r="P240" s="97">
        <v>1291.5</v>
      </c>
      <c r="Q240" s="97">
        <v>14688.11</v>
      </c>
      <c r="R240" s="97">
        <v>30311.89</v>
      </c>
      <c r="S240" s="96" t="s">
        <v>3327</v>
      </c>
      <c r="T240" s="96" t="s">
        <v>3833</v>
      </c>
      <c r="U240" s="98"/>
      <c r="V240" s="98"/>
      <c r="W240" s="97">
        <v>10855.28</v>
      </c>
      <c r="X240" s="98"/>
      <c r="Y240" s="97">
        <v>25</v>
      </c>
      <c r="Z240" s="98"/>
      <c r="AB240" s="98"/>
    </row>
    <row r="241" spans="1:28" hidden="1">
      <c r="A241" s="96" t="s">
        <v>2522</v>
      </c>
      <c r="B241" s="96" t="s">
        <v>11</v>
      </c>
      <c r="C241" s="96" t="s">
        <v>2552</v>
      </c>
      <c r="D241" s="96" t="s">
        <v>3322</v>
      </c>
      <c r="E241" s="96" t="s">
        <v>3323</v>
      </c>
      <c r="F241" s="96" t="s">
        <v>3344</v>
      </c>
      <c r="G241" s="96" t="s">
        <v>585</v>
      </c>
      <c r="H241" s="96" t="s">
        <v>1142</v>
      </c>
      <c r="I241" s="96" t="s">
        <v>8</v>
      </c>
      <c r="J241" s="96" t="s">
        <v>576</v>
      </c>
      <c r="K241" s="96" t="s">
        <v>3834</v>
      </c>
      <c r="L241" s="96" t="s">
        <v>3326</v>
      </c>
      <c r="M241" s="97">
        <v>20000</v>
      </c>
      <c r="N241" s="98">
        <v>0</v>
      </c>
      <c r="O241" s="97">
        <v>608</v>
      </c>
      <c r="P241" s="97">
        <v>574</v>
      </c>
      <c r="Q241" s="97">
        <v>9923.48</v>
      </c>
      <c r="R241" s="97">
        <v>10076.52</v>
      </c>
      <c r="S241" s="96" t="s">
        <v>3327</v>
      </c>
      <c r="T241" s="96" t="s">
        <v>3835</v>
      </c>
      <c r="U241" s="98"/>
      <c r="V241" s="98"/>
      <c r="W241" s="97">
        <v>8716.48</v>
      </c>
      <c r="X241" s="98"/>
      <c r="Y241" s="97">
        <v>25</v>
      </c>
      <c r="Z241" s="98"/>
      <c r="AB241" s="98"/>
    </row>
    <row r="242" spans="1:28" hidden="1">
      <c r="A242" s="96" t="s">
        <v>2522</v>
      </c>
      <c r="B242" s="96" t="s">
        <v>11</v>
      </c>
      <c r="C242" s="96" t="s">
        <v>2552</v>
      </c>
      <c r="D242" s="96" t="s">
        <v>3322</v>
      </c>
      <c r="E242" s="96" t="s">
        <v>3323</v>
      </c>
      <c r="F242" s="96" t="s">
        <v>3329</v>
      </c>
      <c r="G242" s="96" t="s">
        <v>559</v>
      </c>
      <c r="H242" s="96" t="s">
        <v>1908</v>
      </c>
      <c r="I242" s="96" t="s">
        <v>8</v>
      </c>
      <c r="J242" s="96" t="s">
        <v>552</v>
      </c>
      <c r="K242" s="96" t="s">
        <v>3836</v>
      </c>
      <c r="L242" s="96" t="s">
        <v>3326</v>
      </c>
      <c r="M242" s="97">
        <v>10000</v>
      </c>
      <c r="N242" s="98">
        <v>0</v>
      </c>
      <c r="O242" s="97">
        <v>304</v>
      </c>
      <c r="P242" s="97">
        <v>287</v>
      </c>
      <c r="Q242" s="97">
        <v>966</v>
      </c>
      <c r="R242" s="97">
        <v>9034</v>
      </c>
      <c r="S242" s="96" t="s">
        <v>3327</v>
      </c>
      <c r="T242" s="96" t="s">
        <v>3837</v>
      </c>
      <c r="U242" s="98"/>
      <c r="V242" s="97">
        <v>300</v>
      </c>
      <c r="W242" s="98"/>
      <c r="X242" s="97">
        <v>50</v>
      </c>
      <c r="Y242" s="97">
        <v>25</v>
      </c>
      <c r="Z242" s="98"/>
      <c r="AB242" s="98"/>
    </row>
    <row r="243" spans="1:28" hidden="1">
      <c r="A243" s="96" t="s">
        <v>2522</v>
      </c>
      <c r="B243" s="96" t="s">
        <v>11</v>
      </c>
      <c r="C243" s="96" t="s">
        <v>2552</v>
      </c>
      <c r="D243" s="96" t="s">
        <v>3322</v>
      </c>
      <c r="E243" s="96" t="s">
        <v>3323</v>
      </c>
      <c r="F243" s="96" t="s">
        <v>3329</v>
      </c>
      <c r="G243" s="96" t="s">
        <v>309</v>
      </c>
      <c r="H243" s="96" t="s">
        <v>1143</v>
      </c>
      <c r="I243" s="96" t="s">
        <v>305</v>
      </c>
      <c r="J243" s="96" t="s">
        <v>304</v>
      </c>
      <c r="K243" s="96" t="s">
        <v>3838</v>
      </c>
      <c r="L243" s="96" t="s">
        <v>3326</v>
      </c>
      <c r="M243" s="97">
        <v>11258.5</v>
      </c>
      <c r="N243" s="98">
        <v>0</v>
      </c>
      <c r="O243" s="97">
        <v>342.26</v>
      </c>
      <c r="P243" s="97">
        <v>323.12</v>
      </c>
      <c r="Q243" s="97">
        <v>1040.3800000000001</v>
      </c>
      <c r="R243" s="97">
        <v>10218.120000000001</v>
      </c>
      <c r="S243" s="96" t="s">
        <v>3327</v>
      </c>
      <c r="T243" s="96" t="s">
        <v>3839</v>
      </c>
      <c r="U243" s="98"/>
      <c r="V243" s="97">
        <v>300</v>
      </c>
      <c r="W243" s="98"/>
      <c r="X243" s="97">
        <v>50</v>
      </c>
      <c r="Y243" s="97">
        <v>25</v>
      </c>
      <c r="Z243" s="98"/>
      <c r="AB243" s="98"/>
    </row>
    <row r="244" spans="1:28" hidden="1">
      <c r="A244" s="96" t="s">
        <v>2522</v>
      </c>
      <c r="B244" s="96" t="s">
        <v>11</v>
      </c>
      <c r="C244" s="96" t="s">
        <v>2552</v>
      </c>
      <c r="D244" s="96" t="s">
        <v>3322</v>
      </c>
      <c r="E244" s="96" t="s">
        <v>3323</v>
      </c>
      <c r="F244" s="96" t="s">
        <v>3386</v>
      </c>
      <c r="G244" s="96" t="s">
        <v>209</v>
      </c>
      <c r="H244" s="96" t="s">
        <v>1144</v>
      </c>
      <c r="I244" s="96" t="s">
        <v>211</v>
      </c>
      <c r="J244" s="96" t="s">
        <v>210</v>
      </c>
      <c r="K244" s="96" t="s">
        <v>3840</v>
      </c>
      <c r="L244" s="96" t="s">
        <v>3326</v>
      </c>
      <c r="M244" s="97">
        <v>65000</v>
      </c>
      <c r="N244" s="97">
        <v>4112.09</v>
      </c>
      <c r="O244" s="97">
        <v>1976</v>
      </c>
      <c r="P244" s="97">
        <v>1865.5</v>
      </c>
      <c r="Q244" s="97">
        <v>9606.0400000000009</v>
      </c>
      <c r="R244" s="97">
        <v>55393.96</v>
      </c>
      <c r="S244" s="96" t="s">
        <v>3327</v>
      </c>
      <c r="T244" s="96" t="s">
        <v>3841</v>
      </c>
      <c r="U244" s="98"/>
      <c r="V244" s="98"/>
      <c r="W244" s="98"/>
      <c r="X244" s="97">
        <v>50</v>
      </c>
      <c r="Y244" s="97">
        <v>25</v>
      </c>
      <c r="Z244" s="98"/>
      <c r="AB244" s="97">
        <v>1577.45</v>
      </c>
    </row>
    <row r="245" spans="1:28" hidden="1">
      <c r="A245" s="96" t="s">
        <v>2522</v>
      </c>
      <c r="B245" s="96" t="s">
        <v>11</v>
      </c>
      <c r="C245" s="96" t="s">
        <v>2552</v>
      </c>
      <c r="D245" s="96" t="s">
        <v>3322</v>
      </c>
      <c r="E245" s="96" t="s">
        <v>3323</v>
      </c>
      <c r="F245" s="96" t="s">
        <v>3329</v>
      </c>
      <c r="G245" s="96" t="s">
        <v>800</v>
      </c>
      <c r="H245" s="96" t="s">
        <v>1909</v>
      </c>
      <c r="I245" s="96" t="s">
        <v>32</v>
      </c>
      <c r="J245" s="96" t="s">
        <v>777</v>
      </c>
      <c r="K245" s="96" t="s">
        <v>3842</v>
      </c>
      <c r="L245" s="96" t="s">
        <v>3326</v>
      </c>
      <c r="M245" s="97">
        <v>55000</v>
      </c>
      <c r="N245" s="97">
        <v>2086.44</v>
      </c>
      <c r="O245" s="97">
        <v>1672</v>
      </c>
      <c r="P245" s="97">
        <v>1578.5</v>
      </c>
      <c r="Q245" s="97">
        <v>26705.21</v>
      </c>
      <c r="R245" s="97">
        <v>28294.79</v>
      </c>
      <c r="S245" s="96" t="s">
        <v>3327</v>
      </c>
      <c r="T245" s="96" t="s">
        <v>3843</v>
      </c>
      <c r="U245" s="98"/>
      <c r="V245" s="98"/>
      <c r="W245" s="97">
        <v>18188.37</v>
      </c>
      <c r="X245" s="98"/>
      <c r="Y245" s="97">
        <v>25</v>
      </c>
      <c r="Z245" s="98"/>
      <c r="AB245" s="97">
        <v>3154.9</v>
      </c>
    </row>
    <row r="246" spans="1:28" hidden="1">
      <c r="A246" s="96" t="s">
        <v>2522</v>
      </c>
      <c r="B246" s="96" t="s">
        <v>11</v>
      </c>
      <c r="C246" s="96" t="s">
        <v>2552</v>
      </c>
      <c r="D246" s="96" t="s">
        <v>3322</v>
      </c>
      <c r="E246" s="96" t="s">
        <v>3323</v>
      </c>
      <c r="F246" s="96" t="s">
        <v>3337</v>
      </c>
      <c r="G246" s="96" t="s">
        <v>1014</v>
      </c>
      <c r="H246" s="96" t="s">
        <v>1910</v>
      </c>
      <c r="I246" s="96" t="s">
        <v>169</v>
      </c>
      <c r="J246" s="96" t="s">
        <v>261</v>
      </c>
      <c r="K246" s="96" t="s">
        <v>3844</v>
      </c>
      <c r="L246" s="96" t="s">
        <v>3326</v>
      </c>
      <c r="M246" s="97">
        <v>31600</v>
      </c>
      <c r="N246" s="98">
        <v>0</v>
      </c>
      <c r="O246" s="97">
        <v>960.64</v>
      </c>
      <c r="P246" s="97">
        <v>906.92</v>
      </c>
      <c r="Q246" s="97">
        <v>1892.56</v>
      </c>
      <c r="R246" s="97">
        <v>29707.439999999999</v>
      </c>
      <c r="S246" s="96" t="s">
        <v>3327</v>
      </c>
      <c r="T246" s="96" t="s">
        <v>3845</v>
      </c>
      <c r="U246" s="98"/>
      <c r="V246" s="98"/>
      <c r="W246" s="98"/>
      <c r="X246" s="98"/>
      <c r="Y246" s="97">
        <v>25</v>
      </c>
      <c r="Z246" s="98"/>
      <c r="AB246" s="98"/>
    </row>
    <row r="247" spans="1:28" hidden="1">
      <c r="A247" s="96" t="s">
        <v>2522</v>
      </c>
      <c r="B247" s="96" t="s">
        <v>11</v>
      </c>
      <c r="C247" s="96" t="s">
        <v>2552</v>
      </c>
      <c r="D247" s="96" t="s">
        <v>3322</v>
      </c>
      <c r="E247" s="96" t="s">
        <v>3323</v>
      </c>
      <c r="F247" s="96" t="s">
        <v>3359</v>
      </c>
      <c r="G247" s="96" t="s">
        <v>665</v>
      </c>
      <c r="H247" s="96" t="s">
        <v>1911</v>
      </c>
      <c r="I247" s="96" t="s">
        <v>10</v>
      </c>
      <c r="J247" s="96" t="s">
        <v>942</v>
      </c>
      <c r="K247" s="96" t="s">
        <v>3846</v>
      </c>
      <c r="L247" s="96" t="s">
        <v>3326</v>
      </c>
      <c r="M247" s="97">
        <v>22000</v>
      </c>
      <c r="N247" s="98">
        <v>0</v>
      </c>
      <c r="O247" s="97">
        <v>668.8</v>
      </c>
      <c r="P247" s="97">
        <v>631.4</v>
      </c>
      <c r="Q247" s="97">
        <v>3202.65</v>
      </c>
      <c r="R247" s="97">
        <v>18797.349999999999</v>
      </c>
      <c r="S247" s="96" t="s">
        <v>3327</v>
      </c>
      <c r="T247" s="96" t="s">
        <v>3847</v>
      </c>
      <c r="U247" s="98"/>
      <c r="V247" s="97">
        <v>300</v>
      </c>
      <c r="W247" s="98"/>
      <c r="X247" s="98"/>
      <c r="Y247" s="97">
        <v>25</v>
      </c>
      <c r="Z247" s="98"/>
      <c r="AB247" s="97">
        <v>1577.45</v>
      </c>
    </row>
    <row r="248" spans="1:28" hidden="1">
      <c r="A248" s="96" t="s">
        <v>2522</v>
      </c>
      <c r="B248" s="96" t="s">
        <v>11</v>
      </c>
      <c r="C248" s="96" t="s">
        <v>2552</v>
      </c>
      <c r="D248" s="96" t="s">
        <v>3322</v>
      </c>
      <c r="E248" s="96" t="s">
        <v>3323</v>
      </c>
      <c r="F248" s="96" t="s">
        <v>3359</v>
      </c>
      <c r="G248" s="96" t="s">
        <v>560</v>
      </c>
      <c r="H248" s="96" t="s">
        <v>1912</v>
      </c>
      <c r="I248" s="96" t="s">
        <v>8</v>
      </c>
      <c r="J248" s="96" t="s">
        <v>552</v>
      </c>
      <c r="K248" s="96" t="s">
        <v>3848</v>
      </c>
      <c r="L248" s="96" t="s">
        <v>3326</v>
      </c>
      <c r="M248" s="97">
        <v>11000</v>
      </c>
      <c r="N248" s="98">
        <v>0</v>
      </c>
      <c r="O248" s="97">
        <v>334.4</v>
      </c>
      <c r="P248" s="97">
        <v>315.7</v>
      </c>
      <c r="Q248" s="97">
        <v>675.1</v>
      </c>
      <c r="R248" s="97">
        <v>10324.9</v>
      </c>
      <c r="S248" s="96" t="s">
        <v>3327</v>
      </c>
      <c r="T248" s="96" t="s">
        <v>3849</v>
      </c>
      <c r="U248" s="98"/>
      <c r="V248" s="98"/>
      <c r="W248" s="98"/>
      <c r="X248" s="98"/>
      <c r="Y248" s="97">
        <v>25</v>
      </c>
      <c r="Z248" s="98"/>
      <c r="AB248" s="98"/>
    </row>
    <row r="249" spans="1:28" hidden="1">
      <c r="A249" s="96" t="s">
        <v>2522</v>
      </c>
      <c r="B249" s="96" t="s">
        <v>11</v>
      </c>
      <c r="C249" s="96" t="s">
        <v>2552</v>
      </c>
      <c r="D249" s="96" t="s">
        <v>3322</v>
      </c>
      <c r="E249" s="96" t="s">
        <v>3323</v>
      </c>
      <c r="F249" s="96" t="s">
        <v>3350</v>
      </c>
      <c r="G249" s="96" t="s">
        <v>586</v>
      </c>
      <c r="H249" s="96" t="s">
        <v>1145</v>
      </c>
      <c r="I249" s="96" t="s">
        <v>402</v>
      </c>
      <c r="J249" s="96" t="s">
        <v>576</v>
      </c>
      <c r="K249" s="96" t="s">
        <v>3850</v>
      </c>
      <c r="L249" s="96" t="s">
        <v>3326</v>
      </c>
      <c r="M249" s="97">
        <v>25000</v>
      </c>
      <c r="N249" s="98">
        <v>0</v>
      </c>
      <c r="O249" s="97">
        <v>760</v>
      </c>
      <c r="P249" s="97">
        <v>717.5</v>
      </c>
      <c r="Q249" s="97">
        <v>13356.11</v>
      </c>
      <c r="R249" s="97">
        <v>11643.89</v>
      </c>
      <c r="S249" s="96" t="s">
        <v>3327</v>
      </c>
      <c r="T249" s="96" t="s">
        <v>3851</v>
      </c>
      <c r="U249" s="98"/>
      <c r="V249" s="98"/>
      <c r="W249" s="97">
        <v>11803.61</v>
      </c>
      <c r="X249" s="97">
        <v>50</v>
      </c>
      <c r="Y249" s="97">
        <v>25</v>
      </c>
      <c r="Z249" s="98"/>
      <c r="AB249" s="98"/>
    </row>
    <row r="250" spans="1:28">
      <c r="A250" s="96" t="s">
        <v>2522</v>
      </c>
      <c r="B250" s="96" t="s">
        <v>11</v>
      </c>
      <c r="C250" s="96" t="s">
        <v>2552</v>
      </c>
      <c r="D250" s="96" t="s">
        <v>3322</v>
      </c>
      <c r="E250" s="96" t="s">
        <v>3323</v>
      </c>
      <c r="F250" s="96" t="s">
        <v>3359</v>
      </c>
      <c r="G250" s="96" t="s">
        <v>3852</v>
      </c>
      <c r="H250" s="96" t="s">
        <v>3853</v>
      </c>
      <c r="I250" s="96" t="s">
        <v>647</v>
      </c>
      <c r="J250" s="96" t="s">
        <v>942</v>
      </c>
      <c r="K250" s="96" t="s">
        <v>3854</v>
      </c>
      <c r="L250" s="96" t="s">
        <v>3326</v>
      </c>
      <c r="M250" s="97">
        <v>220000</v>
      </c>
      <c r="N250" s="97">
        <v>40583.019999999997</v>
      </c>
      <c r="O250" s="97">
        <v>5685.41</v>
      </c>
      <c r="P250" s="97">
        <v>6314</v>
      </c>
      <c r="Q250" s="97">
        <v>52607.43</v>
      </c>
      <c r="R250" s="97">
        <v>167392.57</v>
      </c>
      <c r="S250" s="96" t="s">
        <v>3327</v>
      </c>
      <c r="T250" s="96" t="s">
        <v>3855</v>
      </c>
      <c r="U250" s="98"/>
      <c r="V250" s="98"/>
      <c r="W250" s="98"/>
      <c r="X250" s="98"/>
      <c r="Y250" s="97">
        <v>25</v>
      </c>
      <c r="Z250" s="98"/>
      <c r="AB250" s="98"/>
    </row>
    <row r="251" spans="1:28" hidden="1">
      <c r="A251" s="96" t="s">
        <v>2522</v>
      </c>
      <c r="B251" s="96" t="s">
        <v>11</v>
      </c>
      <c r="C251" s="96" t="s">
        <v>2552</v>
      </c>
      <c r="D251" s="96" t="s">
        <v>3322</v>
      </c>
      <c r="E251" s="96" t="s">
        <v>3323</v>
      </c>
      <c r="F251" s="96" t="s">
        <v>3350</v>
      </c>
      <c r="G251" s="96" t="s">
        <v>597</v>
      </c>
      <c r="H251" s="96" t="s">
        <v>1146</v>
      </c>
      <c r="I251" s="96" t="s">
        <v>598</v>
      </c>
      <c r="J251" s="96" t="s">
        <v>591</v>
      </c>
      <c r="K251" s="96" t="s">
        <v>3856</v>
      </c>
      <c r="L251" s="96" t="s">
        <v>3326</v>
      </c>
      <c r="M251" s="97">
        <v>30000</v>
      </c>
      <c r="N251" s="98">
        <v>0</v>
      </c>
      <c r="O251" s="97">
        <v>912</v>
      </c>
      <c r="P251" s="97">
        <v>861</v>
      </c>
      <c r="Q251" s="97">
        <v>23270.86</v>
      </c>
      <c r="R251" s="97">
        <v>6729.14</v>
      </c>
      <c r="S251" s="96" t="s">
        <v>3327</v>
      </c>
      <c r="T251" s="96" t="s">
        <v>3857</v>
      </c>
      <c r="U251" s="98"/>
      <c r="V251" s="97">
        <v>300</v>
      </c>
      <c r="W251" s="97">
        <v>21172.86</v>
      </c>
      <c r="X251" s="98"/>
      <c r="Y251" s="97">
        <v>25</v>
      </c>
      <c r="Z251" s="98"/>
      <c r="AB251" s="98"/>
    </row>
    <row r="252" spans="1:28" hidden="1">
      <c r="A252" s="96" t="s">
        <v>2522</v>
      </c>
      <c r="B252" s="96" t="s">
        <v>11</v>
      </c>
      <c r="C252" s="96" t="s">
        <v>2552</v>
      </c>
      <c r="D252" s="96" t="s">
        <v>3322</v>
      </c>
      <c r="E252" s="96" t="s">
        <v>3323</v>
      </c>
      <c r="F252" s="96" t="s">
        <v>3344</v>
      </c>
      <c r="G252" s="96" t="s">
        <v>3858</v>
      </c>
      <c r="H252" s="96" t="s">
        <v>1913</v>
      </c>
      <c r="I252" s="96" t="s">
        <v>916</v>
      </c>
      <c r="J252" s="96" t="s">
        <v>821</v>
      </c>
      <c r="K252" s="96" t="s">
        <v>3859</v>
      </c>
      <c r="L252" s="96" t="s">
        <v>3326</v>
      </c>
      <c r="M252" s="97">
        <v>150000</v>
      </c>
      <c r="N252" s="97">
        <v>23866.62</v>
      </c>
      <c r="O252" s="97">
        <v>4560</v>
      </c>
      <c r="P252" s="97">
        <v>4305</v>
      </c>
      <c r="Q252" s="97">
        <v>47852.62</v>
      </c>
      <c r="R252" s="97">
        <v>102147.38</v>
      </c>
      <c r="S252" s="96" t="s">
        <v>3327</v>
      </c>
      <c r="T252" s="96" t="s">
        <v>3860</v>
      </c>
      <c r="U252" s="98"/>
      <c r="V252" s="98"/>
      <c r="W252" s="97">
        <v>15046</v>
      </c>
      <c r="X252" s="97">
        <v>50</v>
      </c>
      <c r="Y252" s="97">
        <v>25</v>
      </c>
      <c r="Z252" s="98"/>
      <c r="AB252" s="98"/>
    </row>
    <row r="253" spans="1:28" hidden="1">
      <c r="A253" s="96" t="s">
        <v>2522</v>
      </c>
      <c r="B253" s="96" t="s">
        <v>11</v>
      </c>
      <c r="C253" s="96" t="s">
        <v>2552</v>
      </c>
      <c r="D253" s="96" t="s">
        <v>3322</v>
      </c>
      <c r="E253" s="96" t="s">
        <v>3323</v>
      </c>
      <c r="F253" s="96" t="s">
        <v>3332</v>
      </c>
      <c r="G253" s="96" t="s">
        <v>893</v>
      </c>
      <c r="H253" s="96" t="s">
        <v>1914</v>
      </c>
      <c r="I253" s="96" t="s">
        <v>32</v>
      </c>
      <c r="J253" s="96" t="s">
        <v>777</v>
      </c>
      <c r="K253" s="96" t="s">
        <v>3861</v>
      </c>
      <c r="L253" s="96" t="s">
        <v>3326</v>
      </c>
      <c r="M253" s="97">
        <v>45000</v>
      </c>
      <c r="N253" s="97">
        <v>1148.33</v>
      </c>
      <c r="O253" s="97">
        <v>1368</v>
      </c>
      <c r="P253" s="97">
        <v>1291.5</v>
      </c>
      <c r="Q253" s="97">
        <v>3832.83</v>
      </c>
      <c r="R253" s="97">
        <v>41167.17</v>
      </c>
      <c r="S253" s="96" t="s">
        <v>3327</v>
      </c>
      <c r="T253" s="96" t="s">
        <v>3862</v>
      </c>
      <c r="U253" s="98"/>
      <c r="V253" s="98"/>
      <c r="W253" s="98"/>
      <c r="X253" s="98"/>
      <c r="Y253" s="97">
        <v>25</v>
      </c>
      <c r="Z253" s="98"/>
      <c r="AB253" s="98"/>
    </row>
    <row r="254" spans="1:28" hidden="1">
      <c r="A254" s="96" t="s">
        <v>2522</v>
      </c>
      <c r="B254" s="96" t="s">
        <v>11</v>
      </c>
      <c r="C254" s="96" t="s">
        <v>2552</v>
      </c>
      <c r="D254" s="96" t="s">
        <v>3322</v>
      </c>
      <c r="E254" s="96" t="s">
        <v>3323</v>
      </c>
      <c r="F254" s="96" t="s">
        <v>3359</v>
      </c>
      <c r="G254" s="96" t="s">
        <v>200</v>
      </c>
      <c r="H254" s="96" t="s">
        <v>1915</v>
      </c>
      <c r="I254" s="96" t="s">
        <v>8</v>
      </c>
      <c r="J254" s="96" t="s">
        <v>201</v>
      </c>
      <c r="K254" s="96" t="s">
        <v>3863</v>
      </c>
      <c r="L254" s="96" t="s">
        <v>3326</v>
      </c>
      <c r="M254" s="97">
        <v>20000</v>
      </c>
      <c r="N254" s="98">
        <v>0</v>
      </c>
      <c r="O254" s="97">
        <v>608</v>
      </c>
      <c r="P254" s="97">
        <v>574</v>
      </c>
      <c r="Q254" s="97">
        <v>4489.63</v>
      </c>
      <c r="R254" s="97">
        <v>15510.37</v>
      </c>
      <c r="S254" s="96" t="s">
        <v>3327</v>
      </c>
      <c r="T254" s="96" t="s">
        <v>3864</v>
      </c>
      <c r="U254" s="98"/>
      <c r="V254" s="98"/>
      <c r="W254" s="97">
        <v>3062.63</v>
      </c>
      <c r="X254" s="97">
        <v>220</v>
      </c>
      <c r="Y254" s="97">
        <v>25</v>
      </c>
      <c r="Z254" s="98"/>
      <c r="AB254" s="98"/>
    </row>
    <row r="255" spans="1:28" hidden="1">
      <c r="A255" s="96" t="s">
        <v>2522</v>
      </c>
      <c r="B255" s="96" t="s">
        <v>11</v>
      </c>
      <c r="C255" s="96" t="s">
        <v>2552</v>
      </c>
      <c r="D255" s="96" t="s">
        <v>3322</v>
      </c>
      <c r="E255" s="96" t="s">
        <v>3323</v>
      </c>
      <c r="F255" s="96" t="s">
        <v>3337</v>
      </c>
      <c r="G255" s="96" t="s">
        <v>3166</v>
      </c>
      <c r="H255" s="96" t="s">
        <v>3146</v>
      </c>
      <c r="I255" s="96" t="s">
        <v>287</v>
      </c>
      <c r="J255" s="96" t="s">
        <v>283</v>
      </c>
      <c r="K255" s="96" t="s">
        <v>3865</v>
      </c>
      <c r="L255" s="96" t="s">
        <v>3326</v>
      </c>
      <c r="M255" s="97">
        <v>45000</v>
      </c>
      <c r="N255" s="97">
        <v>1148.33</v>
      </c>
      <c r="O255" s="97">
        <v>1368</v>
      </c>
      <c r="P255" s="97">
        <v>1291.5</v>
      </c>
      <c r="Q255" s="97">
        <v>3832.83</v>
      </c>
      <c r="R255" s="97">
        <v>41167.17</v>
      </c>
      <c r="S255" s="96" t="s">
        <v>3327</v>
      </c>
      <c r="T255" s="96" t="s">
        <v>3866</v>
      </c>
      <c r="U255" s="98"/>
      <c r="V255" s="98"/>
      <c r="W255" s="98"/>
      <c r="X255" s="98"/>
      <c r="Y255" s="97">
        <v>25</v>
      </c>
      <c r="Z255" s="98"/>
      <c r="AB255" s="98"/>
    </row>
    <row r="256" spans="1:28" hidden="1">
      <c r="A256" s="96" t="s">
        <v>2522</v>
      </c>
      <c r="B256" s="96" t="s">
        <v>11</v>
      </c>
      <c r="C256" s="96" t="s">
        <v>2552</v>
      </c>
      <c r="D256" s="96" t="s">
        <v>3322</v>
      </c>
      <c r="E256" s="96" t="s">
        <v>3323</v>
      </c>
      <c r="F256" s="96" t="s">
        <v>3432</v>
      </c>
      <c r="G256" s="96" t="s">
        <v>561</v>
      </c>
      <c r="H256" s="96" t="s">
        <v>1149</v>
      </c>
      <c r="I256" s="96" t="s">
        <v>562</v>
      </c>
      <c r="J256" s="96" t="s">
        <v>858</v>
      </c>
      <c r="K256" s="96" t="s">
        <v>3867</v>
      </c>
      <c r="L256" s="96" t="s">
        <v>3326</v>
      </c>
      <c r="M256" s="97">
        <v>45000</v>
      </c>
      <c r="N256" s="97">
        <v>1148.33</v>
      </c>
      <c r="O256" s="97">
        <v>1368</v>
      </c>
      <c r="P256" s="97">
        <v>1291.5</v>
      </c>
      <c r="Q256" s="97">
        <v>20624.830000000002</v>
      </c>
      <c r="R256" s="97">
        <v>24375.17</v>
      </c>
      <c r="S256" s="96" t="s">
        <v>3327</v>
      </c>
      <c r="T256" s="96" t="s">
        <v>3868</v>
      </c>
      <c r="U256" s="98"/>
      <c r="V256" s="97">
        <v>300</v>
      </c>
      <c r="W256" s="97">
        <v>16442</v>
      </c>
      <c r="X256" s="97">
        <v>50</v>
      </c>
      <c r="Y256" s="97">
        <v>25</v>
      </c>
      <c r="Z256" s="98"/>
      <c r="AB256" s="98"/>
    </row>
    <row r="257" spans="1:28" hidden="1">
      <c r="A257" s="96" t="s">
        <v>2522</v>
      </c>
      <c r="B257" s="96" t="s">
        <v>11</v>
      </c>
      <c r="C257" s="96" t="s">
        <v>2552</v>
      </c>
      <c r="D257" s="96" t="s">
        <v>3322</v>
      </c>
      <c r="E257" s="96" t="s">
        <v>3323</v>
      </c>
      <c r="F257" s="96" t="s">
        <v>3337</v>
      </c>
      <c r="G257" s="96" t="s">
        <v>260</v>
      </c>
      <c r="H257" s="96" t="s">
        <v>1916</v>
      </c>
      <c r="I257" s="96" t="s">
        <v>254</v>
      </c>
      <c r="J257" s="96" t="s">
        <v>1728</v>
      </c>
      <c r="K257" s="96" t="s">
        <v>3869</v>
      </c>
      <c r="L257" s="96" t="s">
        <v>3326</v>
      </c>
      <c r="M257" s="97">
        <v>45000</v>
      </c>
      <c r="N257" s="97">
        <v>1148.33</v>
      </c>
      <c r="O257" s="97">
        <v>1368</v>
      </c>
      <c r="P257" s="97">
        <v>1291.5</v>
      </c>
      <c r="Q257" s="97">
        <v>5378.83</v>
      </c>
      <c r="R257" s="97">
        <v>39621.17</v>
      </c>
      <c r="S257" s="96" t="s">
        <v>3327</v>
      </c>
      <c r="T257" s="96" t="s">
        <v>3870</v>
      </c>
      <c r="U257" s="98"/>
      <c r="V257" s="98"/>
      <c r="W257" s="97">
        <v>1546</v>
      </c>
      <c r="X257" s="98"/>
      <c r="Y257" s="97">
        <v>25</v>
      </c>
      <c r="Z257" s="98"/>
      <c r="AB257" s="98"/>
    </row>
    <row r="258" spans="1:28" hidden="1">
      <c r="A258" s="96" t="s">
        <v>2522</v>
      </c>
      <c r="B258" s="96" t="s">
        <v>11</v>
      </c>
      <c r="C258" s="96" t="s">
        <v>2552</v>
      </c>
      <c r="D258" s="96" t="s">
        <v>3322</v>
      </c>
      <c r="E258" s="96" t="s">
        <v>3323</v>
      </c>
      <c r="F258" s="96" t="s">
        <v>3337</v>
      </c>
      <c r="G258" s="96" t="s">
        <v>1680</v>
      </c>
      <c r="H258" s="96" t="s">
        <v>1917</v>
      </c>
      <c r="I258" s="96" t="s">
        <v>360</v>
      </c>
      <c r="J258" s="96" t="s">
        <v>777</v>
      </c>
      <c r="K258" s="96" t="s">
        <v>3871</v>
      </c>
      <c r="L258" s="96" t="s">
        <v>3326</v>
      </c>
      <c r="M258" s="97">
        <v>35000</v>
      </c>
      <c r="N258" s="98">
        <v>0</v>
      </c>
      <c r="O258" s="97">
        <v>1064</v>
      </c>
      <c r="P258" s="97">
        <v>1004.5</v>
      </c>
      <c r="Q258" s="97">
        <v>2093.5</v>
      </c>
      <c r="R258" s="97">
        <v>32906.5</v>
      </c>
      <c r="S258" s="96" t="s">
        <v>3327</v>
      </c>
      <c r="T258" s="96" t="s">
        <v>3872</v>
      </c>
      <c r="U258" s="98"/>
      <c r="V258" s="98"/>
      <c r="W258" s="98"/>
      <c r="X258" s="98"/>
      <c r="Y258" s="97">
        <v>25</v>
      </c>
      <c r="Z258" s="98"/>
      <c r="AB258" s="98"/>
    </row>
    <row r="259" spans="1:28" hidden="1">
      <c r="A259" s="96" t="s">
        <v>2522</v>
      </c>
      <c r="B259" s="96" t="s">
        <v>11</v>
      </c>
      <c r="C259" s="96" t="s">
        <v>2552</v>
      </c>
      <c r="D259" s="96" t="s">
        <v>3322</v>
      </c>
      <c r="E259" s="96" t="s">
        <v>3323</v>
      </c>
      <c r="F259" s="96" t="s">
        <v>3329</v>
      </c>
      <c r="G259" s="96" t="s">
        <v>917</v>
      </c>
      <c r="H259" s="96" t="s">
        <v>1918</v>
      </c>
      <c r="I259" s="96" t="s">
        <v>918</v>
      </c>
      <c r="J259" s="96" t="s">
        <v>942</v>
      </c>
      <c r="K259" s="96" t="s">
        <v>3873</v>
      </c>
      <c r="L259" s="96" t="s">
        <v>3326</v>
      </c>
      <c r="M259" s="97">
        <v>30000</v>
      </c>
      <c r="N259" s="98">
        <v>0</v>
      </c>
      <c r="O259" s="97">
        <v>912</v>
      </c>
      <c r="P259" s="97">
        <v>861</v>
      </c>
      <c r="Q259" s="97">
        <v>11674.98</v>
      </c>
      <c r="R259" s="97">
        <v>18325.02</v>
      </c>
      <c r="S259" s="96" t="s">
        <v>3327</v>
      </c>
      <c r="T259" s="96" t="s">
        <v>3874</v>
      </c>
      <c r="U259" s="98"/>
      <c r="V259" s="98"/>
      <c r="W259" s="97">
        <v>9876.98</v>
      </c>
      <c r="X259" s="98"/>
      <c r="Y259" s="97">
        <v>25</v>
      </c>
      <c r="Z259" s="98"/>
      <c r="AB259" s="98"/>
    </row>
    <row r="260" spans="1:28" hidden="1">
      <c r="A260" s="96" t="s">
        <v>2522</v>
      </c>
      <c r="B260" s="96" t="s">
        <v>11</v>
      </c>
      <c r="C260" s="96" t="s">
        <v>2552</v>
      </c>
      <c r="D260" s="96" t="s">
        <v>3322</v>
      </c>
      <c r="E260" s="96" t="s">
        <v>3323</v>
      </c>
      <c r="F260" s="96" t="s">
        <v>3432</v>
      </c>
      <c r="G260" s="96" t="s">
        <v>801</v>
      </c>
      <c r="H260" s="96" t="s">
        <v>1919</v>
      </c>
      <c r="I260" s="96" t="s">
        <v>75</v>
      </c>
      <c r="J260" s="96" t="s">
        <v>777</v>
      </c>
      <c r="K260" s="96" t="s">
        <v>3875</v>
      </c>
      <c r="L260" s="96" t="s">
        <v>3326</v>
      </c>
      <c r="M260" s="97">
        <v>10000</v>
      </c>
      <c r="N260" s="97">
        <v>1411.35</v>
      </c>
      <c r="O260" s="97">
        <v>304</v>
      </c>
      <c r="P260" s="97">
        <v>287</v>
      </c>
      <c r="Q260" s="97">
        <v>9900</v>
      </c>
      <c r="R260" s="97">
        <v>100</v>
      </c>
      <c r="S260" s="96" t="s">
        <v>3327</v>
      </c>
      <c r="T260" s="96" t="s">
        <v>3876</v>
      </c>
      <c r="U260" s="98"/>
      <c r="V260" s="98"/>
      <c r="W260" s="97">
        <v>7872.65</v>
      </c>
      <c r="X260" s="98"/>
      <c r="Y260" s="97">
        <v>25</v>
      </c>
      <c r="Z260" s="98"/>
      <c r="AB260" s="98"/>
    </row>
    <row r="261" spans="1:28" hidden="1">
      <c r="A261" s="96" t="s">
        <v>2522</v>
      </c>
      <c r="B261" s="96" t="s">
        <v>11</v>
      </c>
      <c r="C261" s="96" t="s">
        <v>2552</v>
      </c>
      <c r="D261" s="96" t="s">
        <v>3322</v>
      </c>
      <c r="E261" s="96" t="s">
        <v>3323</v>
      </c>
      <c r="F261" s="96" t="s">
        <v>3337</v>
      </c>
      <c r="G261" s="96" t="s">
        <v>2679</v>
      </c>
      <c r="H261" s="96" t="s">
        <v>2707</v>
      </c>
      <c r="I261" s="96" t="s">
        <v>1384</v>
      </c>
      <c r="J261" s="96" t="s">
        <v>942</v>
      </c>
      <c r="K261" s="96" t="s">
        <v>3877</v>
      </c>
      <c r="L261" s="96" t="s">
        <v>3326</v>
      </c>
      <c r="M261" s="97">
        <v>24000</v>
      </c>
      <c r="N261" s="98">
        <v>0</v>
      </c>
      <c r="O261" s="97">
        <v>729.6</v>
      </c>
      <c r="P261" s="97">
        <v>688.8</v>
      </c>
      <c r="Q261" s="97">
        <v>6489.4</v>
      </c>
      <c r="R261" s="97">
        <v>17510.599999999999</v>
      </c>
      <c r="S261" s="96" t="s">
        <v>3327</v>
      </c>
      <c r="T261" s="96" t="s">
        <v>3878</v>
      </c>
      <c r="U261" s="98"/>
      <c r="V261" s="98"/>
      <c r="W261" s="97">
        <v>5046</v>
      </c>
      <c r="X261" s="98"/>
      <c r="Y261" s="97">
        <v>25</v>
      </c>
      <c r="Z261" s="98"/>
      <c r="AB261" s="98"/>
    </row>
    <row r="262" spans="1:28" hidden="1">
      <c r="A262" s="96" t="s">
        <v>2522</v>
      </c>
      <c r="B262" s="96" t="s">
        <v>11</v>
      </c>
      <c r="C262" s="96" t="s">
        <v>2552</v>
      </c>
      <c r="D262" s="96" t="s">
        <v>3322</v>
      </c>
      <c r="E262" s="96" t="s">
        <v>3323</v>
      </c>
      <c r="F262" s="96" t="s">
        <v>3337</v>
      </c>
      <c r="G262" s="96" t="s">
        <v>2682</v>
      </c>
      <c r="H262" s="96" t="s">
        <v>2710</v>
      </c>
      <c r="I262" s="96" t="s">
        <v>27</v>
      </c>
      <c r="J262" s="96" t="s">
        <v>777</v>
      </c>
      <c r="K262" s="96" t="s">
        <v>3879</v>
      </c>
      <c r="L262" s="96" t="s">
        <v>3326</v>
      </c>
      <c r="M262" s="97">
        <v>18000</v>
      </c>
      <c r="N262" s="98">
        <v>0</v>
      </c>
      <c r="O262" s="97">
        <v>547.20000000000005</v>
      </c>
      <c r="P262" s="97">
        <v>516.6</v>
      </c>
      <c r="Q262" s="97">
        <v>1088.8</v>
      </c>
      <c r="R262" s="97">
        <v>16911.2</v>
      </c>
      <c r="S262" s="96" t="s">
        <v>3327</v>
      </c>
      <c r="T262" s="96" t="s">
        <v>3880</v>
      </c>
      <c r="U262" s="98"/>
      <c r="V262" s="98"/>
      <c r="W262" s="98"/>
      <c r="X262" s="98"/>
      <c r="Y262" s="97">
        <v>25</v>
      </c>
      <c r="Z262" s="98"/>
      <c r="AB262" s="98"/>
    </row>
    <row r="263" spans="1:28" hidden="1">
      <c r="A263" s="96" t="s">
        <v>2522</v>
      </c>
      <c r="B263" s="96" t="s">
        <v>11</v>
      </c>
      <c r="C263" s="96" t="s">
        <v>2552</v>
      </c>
      <c r="D263" s="96" t="s">
        <v>3322</v>
      </c>
      <c r="E263" s="96" t="s">
        <v>3323</v>
      </c>
      <c r="F263" s="96" t="s">
        <v>3359</v>
      </c>
      <c r="G263" s="96" t="s">
        <v>919</v>
      </c>
      <c r="H263" s="96" t="s">
        <v>1920</v>
      </c>
      <c r="I263" s="96" t="s">
        <v>920</v>
      </c>
      <c r="J263" s="96" t="s">
        <v>265</v>
      </c>
      <c r="K263" s="96" t="s">
        <v>3881</v>
      </c>
      <c r="L263" s="96" t="s">
        <v>3326</v>
      </c>
      <c r="M263" s="97">
        <v>65000</v>
      </c>
      <c r="N263" s="97">
        <v>4427.58</v>
      </c>
      <c r="O263" s="97">
        <v>1976</v>
      </c>
      <c r="P263" s="97">
        <v>1865.5</v>
      </c>
      <c r="Q263" s="97">
        <v>8594.08</v>
      </c>
      <c r="R263" s="97">
        <v>56405.919999999998</v>
      </c>
      <c r="S263" s="96" t="s">
        <v>3327</v>
      </c>
      <c r="T263" s="96" t="s">
        <v>3882</v>
      </c>
      <c r="U263" s="98"/>
      <c r="V263" s="97">
        <v>300</v>
      </c>
      <c r="W263" s="98"/>
      <c r="X263" s="98"/>
      <c r="Y263" s="97">
        <v>25</v>
      </c>
      <c r="Z263" s="98"/>
      <c r="AB263" s="98"/>
    </row>
    <row r="264" spans="1:28" hidden="1">
      <c r="A264" s="96" t="s">
        <v>2522</v>
      </c>
      <c r="B264" s="96" t="s">
        <v>11</v>
      </c>
      <c r="C264" s="96" t="s">
        <v>2552</v>
      </c>
      <c r="D264" s="96" t="s">
        <v>3322</v>
      </c>
      <c r="E264" s="96" t="s">
        <v>3323</v>
      </c>
      <c r="F264" s="96" t="s">
        <v>3329</v>
      </c>
      <c r="G264" s="96" t="s">
        <v>802</v>
      </c>
      <c r="H264" s="96" t="s">
        <v>1921</v>
      </c>
      <c r="I264" s="96" t="s">
        <v>803</v>
      </c>
      <c r="J264" s="96" t="s">
        <v>777</v>
      </c>
      <c r="K264" s="96" t="s">
        <v>3883</v>
      </c>
      <c r="L264" s="96" t="s">
        <v>3326</v>
      </c>
      <c r="M264" s="97">
        <v>11400.33</v>
      </c>
      <c r="N264" s="98">
        <v>0</v>
      </c>
      <c r="O264" s="97">
        <v>346.57</v>
      </c>
      <c r="P264" s="97">
        <v>327.19</v>
      </c>
      <c r="Q264" s="97">
        <v>4408.8100000000004</v>
      </c>
      <c r="R264" s="97">
        <v>6991.52</v>
      </c>
      <c r="S264" s="96" t="s">
        <v>3327</v>
      </c>
      <c r="T264" s="96" t="s">
        <v>3884</v>
      </c>
      <c r="U264" s="98"/>
      <c r="V264" s="98"/>
      <c r="W264" s="97">
        <v>3660.05</v>
      </c>
      <c r="X264" s="97">
        <v>50</v>
      </c>
      <c r="Y264" s="97">
        <v>25</v>
      </c>
      <c r="Z264" s="98"/>
      <c r="AB264" s="98"/>
    </row>
    <row r="265" spans="1:28" hidden="1">
      <c r="A265" s="96" t="s">
        <v>2522</v>
      </c>
      <c r="B265" s="96" t="s">
        <v>11</v>
      </c>
      <c r="C265" s="96" t="s">
        <v>2552</v>
      </c>
      <c r="D265" s="96" t="s">
        <v>3322</v>
      </c>
      <c r="E265" s="96" t="s">
        <v>3323</v>
      </c>
      <c r="F265" s="96" t="s">
        <v>3329</v>
      </c>
      <c r="G265" s="96" t="s">
        <v>3885</v>
      </c>
      <c r="H265" s="96" t="s">
        <v>1922</v>
      </c>
      <c r="I265" s="96" t="s">
        <v>1391</v>
      </c>
      <c r="J265" s="96" t="s">
        <v>942</v>
      </c>
      <c r="K265" s="96" t="s">
        <v>3886</v>
      </c>
      <c r="L265" s="96" t="s">
        <v>3326</v>
      </c>
      <c r="M265" s="97">
        <v>300000</v>
      </c>
      <c r="N265" s="97">
        <v>60009.02</v>
      </c>
      <c r="O265" s="97">
        <v>5685.41</v>
      </c>
      <c r="P265" s="97">
        <v>8610</v>
      </c>
      <c r="Q265" s="97">
        <v>76329.429999999993</v>
      </c>
      <c r="R265" s="97">
        <v>223670.57</v>
      </c>
      <c r="S265" s="96" t="s">
        <v>3327</v>
      </c>
      <c r="T265" s="96" t="s">
        <v>3887</v>
      </c>
      <c r="U265" s="98"/>
      <c r="V265" s="97">
        <v>2000</v>
      </c>
      <c r="W265" s="98"/>
      <c r="X265" s="98"/>
      <c r="Y265" s="97">
        <v>25</v>
      </c>
      <c r="Z265" s="98"/>
      <c r="AB265" s="98"/>
    </row>
    <row r="266" spans="1:28">
      <c r="A266" s="96" t="s">
        <v>2522</v>
      </c>
      <c r="B266" s="96" t="s">
        <v>11</v>
      </c>
      <c r="C266" s="96" t="s">
        <v>2552</v>
      </c>
      <c r="D266" s="96" t="s">
        <v>3322</v>
      </c>
      <c r="E266" s="96" t="s">
        <v>3323</v>
      </c>
      <c r="F266" s="96" t="s">
        <v>3329</v>
      </c>
      <c r="G266" s="96" t="s">
        <v>3888</v>
      </c>
      <c r="H266" s="96" t="s">
        <v>3889</v>
      </c>
      <c r="I266" s="96" t="s">
        <v>598</v>
      </c>
      <c r="J266" s="96" t="s">
        <v>591</v>
      </c>
      <c r="K266" s="96" t="s">
        <v>3890</v>
      </c>
      <c r="L266" s="96" t="s">
        <v>3326</v>
      </c>
      <c r="M266" s="97">
        <v>24000</v>
      </c>
      <c r="N266" s="98">
        <v>0</v>
      </c>
      <c r="O266" s="97">
        <v>729.6</v>
      </c>
      <c r="P266" s="97">
        <v>688.8</v>
      </c>
      <c r="Q266" s="97">
        <v>1443.4</v>
      </c>
      <c r="R266" s="97">
        <v>22556.6</v>
      </c>
      <c r="S266" s="96" t="s">
        <v>3327</v>
      </c>
      <c r="T266" s="96" t="s">
        <v>3891</v>
      </c>
      <c r="U266" s="98"/>
      <c r="V266" s="98"/>
      <c r="W266" s="98"/>
      <c r="X266" s="98"/>
      <c r="Y266" s="97">
        <v>25</v>
      </c>
      <c r="Z266" s="98"/>
      <c r="AB266" s="98"/>
    </row>
    <row r="267" spans="1:28" hidden="1">
      <c r="A267" s="96" t="s">
        <v>2522</v>
      </c>
      <c r="B267" s="96" t="s">
        <v>11</v>
      </c>
      <c r="C267" s="96" t="s">
        <v>2552</v>
      </c>
      <c r="D267" s="96" t="s">
        <v>3322</v>
      </c>
      <c r="E267" s="96" t="s">
        <v>3323</v>
      </c>
      <c r="F267" s="96" t="s">
        <v>3344</v>
      </c>
      <c r="G267" s="96" t="s">
        <v>293</v>
      </c>
      <c r="H267" s="96" t="s">
        <v>1150</v>
      </c>
      <c r="I267" s="96" t="s">
        <v>100</v>
      </c>
      <c r="J267" s="96" t="s">
        <v>283</v>
      </c>
      <c r="K267" s="96" t="s">
        <v>3892</v>
      </c>
      <c r="L267" s="96" t="s">
        <v>3326</v>
      </c>
      <c r="M267" s="97">
        <v>60000</v>
      </c>
      <c r="N267" s="97">
        <v>3486.68</v>
      </c>
      <c r="O267" s="97">
        <v>1824</v>
      </c>
      <c r="P267" s="97">
        <v>1722</v>
      </c>
      <c r="Q267" s="97">
        <v>7537.68</v>
      </c>
      <c r="R267" s="97">
        <v>52462.32</v>
      </c>
      <c r="S267" s="96" t="s">
        <v>3327</v>
      </c>
      <c r="T267" s="96" t="s">
        <v>3893</v>
      </c>
      <c r="U267" s="98"/>
      <c r="V267" s="97">
        <v>300</v>
      </c>
      <c r="W267" s="98"/>
      <c r="X267" s="97">
        <v>180</v>
      </c>
      <c r="Y267" s="97">
        <v>25</v>
      </c>
      <c r="Z267" s="98"/>
      <c r="AB267" s="98"/>
    </row>
    <row r="268" spans="1:28" hidden="1">
      <c r="A268" s="96" t="s">
        <v>2522</v>
      </c>
      <c r="B268" s="96" t="s">
        <v>11</v>
      </c>
      <c r="C268" s="96" t="s">
        <v>2552</v>
      </c>
      <c r="D268" s="96" t="s">
        <v>3322</v>
      </c>
      <c r="E268" s="96" t="s">
        <v>3323</v>
      </c>
      <c r="F268" s="96" t="s">
        <v>3359</v>
      </c>
      <c r="G268" s="96" t="s">
        <v>3161</v>
      </c>
      <c r="H268" s="96" t="s">
        <v>3141</v>
      </c>
      <c r="I268" s="96" t="s">
        <v>10</v>
      </c>
      <c r="J268" s="96" t="s">
        <v>277</v>
      </c>
      <c r="K268" s="96" t="s">
        <v>3894</v>
      </c>
      <c r="L268" s="96" t="s">
        <v>3326</v>
      </c>
      <c r="M268" s="97">
        <v>80000</v>
      </c>
      <c r="N268" s="97">
        <v>7400.87</v>
      </c>
      <c r="O268" s="97">
        <v>2432</v>
      </c>
      <c r="P268" s="97">
        <v>2296</v>
      </c>
      <c r="Q268" s="97">
        <v>12153.87</v>
      </c>
      <c r="R268" s="97">
        <v>67846.13</v>
      </c>
      <c r="S268" s="96" t="s">
        <v>3327</v>
      </c>
      <c r="T268" s="96" t="s">
        <v>3895</v>
      </c>
      <c r="U268" s="98"/>
      <c r="V268" s="98"/>
      <c r="W268" s="98"/>
      <c r="X268" s="98"/>
      <c r="Y268" s="97">
        <v>25</v>
      </c>
      <c r="Z268" s="98"/>
      <c r="AB268" s="98"/>
    </row>
    <row r="269" spans="1:28" hidden="1">
      <c r="A269" s="96" t="s">
        <v>2522</v>
      </c>
      <c r="B269" s="96" t="s">
        <v>11</v>
      </c>
      <c r="C269" s="96" t="s">
        <v>2552</v>
      </c>
      <c r="D269" s="96" t="s">
        <v>3322</v>
      </c>
      <c r="E269" s="96" t="s">
        <v>3323</v>
      </c>
      <c r="F269" s="96" t="s">
        <v>3332</v>
      </c>
      <c r="G269" s="96" t="s">
        <v>668</v>
      </c>
      <c r="H269" s="96" t="s">
        <v>1151</v>
      </c>
      <c r="I269" s="96" t="s">
        <v>127</v>
      </c>
      <c r="J269" s="96" t="s">
        <v>942</v>
      </c>
      <c r="K269" s="96" t="s">
        <v>3896</v>
      </c>
      <c r="L269" s="96" t="s">
        <v>3326</v>
      </c>
      <c r="M269" s="97">
        <v>15000</v>
      </c>
      <c r="N269" s="98">
        <v>0</v>
      </c>
      <c r="O269" s="97">
        <v>456</v>
      </c>
      <c r="P269" s="97">
        <v>430.5</v>
      </c>
      <c r="Q269" s="97">
        <v>9030.24</v>
      </c>
      <c r="R269" s="97">
        <v>5969.76</v>
      </c>
      <c r="S269" s="96" t="s">
        <v>3327</v>
      </c>
      <c r="T269" s="96" t="s">
        <v>3897</v>
      </c>
      <c r="U269" s="98"/>
      <c r="V269" s="98"/>
      <c r="W269" s="97">
        <v>8068.74</v>
      </c>
      <c r="X269" s="97">
        <v>50</v>
      </c>
      <c r="Y269" s="97">
        <v>25</v>
      </c>
      <c r="Z269" s="98"/>
      <c r="AB269" s="98"/>
    </row>
    <row r="270" spans="1:28" hidden="1">
      <c r="A270" s="96" t="s">
        <v>2522</v>
      </c>
      <c r="B270" s="96" t="s">
        <v>11</v>
      </c>
      <c r="C270" s="96" t="s">
        <v>2552</v>
      </c>
      <c r="D270" s="96" t="s">
        <v>3322</v>
      </c>
      <c r="E270" s="96" t="s">
        <v>3323</v>
      </c>
      <c r="F270" s="96" t="s">
        <v>3332</v>
      </c>
      <c r="G270" s="96" t="s">
        <v>921</v>
      </c>
      <c r="H270" s="96" t="s">
        <v>1923</v>
      </c>
      <c r="I270" s="96" t="s">
        <v>256</v>
      </c>
      <c r="J270" s="96" t="s">
        <v>591</v>
      </c>
      <c r="K270" s="96" t="s">
        <v>3898</v>
      </c>
      <c r="L270" s="96" t="s">
        <v>3326</v>
      </c>
      <c r="M270" s="97">
        <v>70000</v>
      </c>
      <c r="N270" s="97">
        <v>5052.99</v>
      </c>
      <c r="O270" s="97">
        <v>2128</v>
      </c>
      <c r="P270" s="97">
        <v>2009</v>
      </c>
      <c r="Q270" s="97">
        <v>19785.939999999999</v>
      </c>
      <c r="R270" s="97">
        <v>50214.06</v>
      </c>
      <c r="S270" s="96" t="s">
        <v>3327</v>
      </c>
      <c r="T270" s="96" t="s">
        <v>3899</v>
      </c>
      <c r="U270" s="98"/>
      <c r="V270" s="97">
        <v>1600</v>
      </c>
      <c r="W270" s="97">
        <v>7393.5</v>
      </c>
      <c r="X270" s="98"/>
      <c r="Y270" s="97">
        <v>25</v>
      </c>
      <c r="Z270" s="98"/>
      <c r="AB270" s="97">
        <v>1577.45</v>
      </c>
    </row>
    <row r="271" spans="1:28" hidden="1">
      <c r="A271" s="96" t="s">
        <v>2522</v>
      </c>
      <c r="B271" s="96" t="s">
        <v>11</v>
      </c>
      <c r="C271" s="96" t="s">
        <v>2552</v>
      </c>
      <c r="D271" s="96" t="s">
        <v>3322</v>
      </c>
      <c r="E271" s="96" t="s">
        <v>3323</v>
      </c>
      <c r="F271" s="96" t="s">
        <v>3350</v>
      </c>
      <c r="G271" s="96" t="s">
        <v>587</v>
      </c>
      <c r="H271" s="96" t="s">
        <v>1152</v>
      </c>
      <c r="I271" s="96" t="s">
        <v>127</v>
      </c>
      <c r="J271" s="96" t="s">
        <v>576</v>
      </c>
      <c r="K271" s="96" t="s">
        <v>3900</v>
      </c>
      <c r="L271" s="96" t="s">
        <v>3326</v>
      </c>
      <c r="M271" s="97">
        <v>22000</v>
      </c>
      <c r="N271" s="98">
        <v>0</v>
      </c>
      <c r="O271" s="97">
        <v>668.8</v>
      </c>
      <c r="P271" s="97">
        <v>631.4</v>
      </c>
      <c r="Q271" s="97">
        <v>9108.7800000000007</v>
      </c>
      <c r="R271" s="97">
        <v>12891.22</v>
      </c>
      <c r="S271" s="96" t="s">
        <v>3327</v>
      </c>
      <c r="T271" s="96" t="s">
        <v>3901</v>
      </c>
      <c r="U271" s="98"/>
      <c r="V271" s="98"/>
      <c r="W271" s="97">
        <v>7733.58</v>
      </c>
      <c r="X271" s="97">
        <v>50</v>
      </c>
      <c r="Y271" s="97">
        <v>25</v>
      </c>
      <c r="Z271" s="98"/>
      <c r="AB271" s="98"/>
    </row>
    <row r="272" spans="1:28" hidden="1">
      <c r="A272" s="96" t="s">
        <v>2522</v>
      </c>
      <c r="B272" s="96" t="s">
        <v>11</v>
      </c>
      <c r="C272" s="96" t="s">
        <v>2552</v>
      </c>
      <c r="D272" s="96" t="s">
        <v>3322</v>
      </c>
      <c r="E272" s="96" t="s">
        <v>3323</v>
      </c>
      <c r="F272" s="96" t="s">
        <v>3337</v>
      </c>
      <c r="G272" s="96" t="s">
        <v>1677</v>
      </c>
      <c r="H272" s="96" t="s">
        <v>1924</v>
      </c>
      <c r="I272" s="96" t="s">
        <v>10</v>
      </c>
      <c r="J272" s="96" t="s">
        <v>942</v>
      </c>
      <c r="K272" s="96" t="s">
        <v>3902</v>
      </c>
      <c r="L272" s="96" t="s">
        <v>3326</v>
      </c>
      <c r="M272" s="97">
        <v>35000</v>
      </c>
      <c r="N272" s="98">
        <v>0</v>
      </c>
      <c r="O272" s="97">
        <v>1064</v>
      </c>
      <c r="P272" s="97">
        <v>1004.5</v>
      </c>
      <c r="Q272" s="97">
        <v>2093.5</v>
      </c>
      <c r="R272" s="97">
        <v>32906.5</v>
      </c>
      <c r="S272" s="96" t="s">
        <v>3327</v>
      </c>
      <c r="T272" s="96" t="s">
        <v>3903</v>
      </c>
      <c r="U272" s="98"/>
      <c r="V272" s="98"/>
      <c r="W272" s="98"/>
      <c r="X272" s="98"/>
      <c r="Y272" s="97">
        <v>25</v>
      </c>
      <c r="Z272" s="98"/>
      <c r="AB272" s="98"/>
    </row>
    <row r="273" spans="1:28" hidden="1">
      <c r="A273" s="96" t="s">
        <v>2522</v>
      </c>
      <c r="B273" s="96" t="s">
        <v>11</v>
      </c>
      <c r="C273" s="96" t="s">
        <v>2552</v>
      </c>
      <c r="D273" s="96" t="s">
        <v>3322</v>
      </c>
      <c r="E273" s="96" t="s">
        <v>3323</v>
      </c>
      <c r="F273" s="96" t="s">
        <v>3350</v>
      </c>
      <c r="G273" s="96" t="s">
        <v>843</v>
      </c>
      <c r="H273" s="96" t="s">
        <v>1153</v>
      </c>
      <c r="I273" s="96" t="s">
        <v>844</v>
      </c>
      <c r="J273" s="96" t="s">
        <v>821</v>
      </c>
      <c r="K273" s="96" t="s">
        <v>3904</v>
      </c>
      <c r="L273" s="96" t="s">
        <v>3326</v>
      </c>
      <c r="M273" s="97">
        <v>45000</v>
      </c>
      <c r="N273" s="97">
        <v>1148.33</v>
      </c>
      <c r="O273" s="97">
        <v>1368</v>
      </c>
      <c r="P273" s="97">
        <v>1291.5</v>
      </c>
      <c r="Q273" s="97">
        <v>34324.629999999997</v>
      </c>
      <c r="R273" s="97">
        <v>10675.37</v>
      </c>
      <c r="S273" s="96" t="s">
        <v>3327</v>
      </c>
      <c r="T273" s="96" t="s">
        <v>3905</v>
      </c>
      <c r="U273" s="98"/>
      <c r="V273" s="98"/>
      <c r="W273" s="97">
        <v>30391.8</v>
      </c>
      <c r="X273" s="97">
        <v>100</v>
      </c>
      <c r="Y273" s="97">
        <v>25</v>
      </c>
      <c r="Z273" s="98"/>
      <c r="AB273" s="98"/>
    </row>
    <row r="274" spans="1:28" hidden="1">
      <c r="A274" s="96" t="s">
        <v>2522</v>
      </c>
      <c r="B274" s="96" t="s">
        <v>11</v>
      </c>
      <c r="C274" s="96" t="s">
        <v>2552</v>
      </c>
      <c r="D274" s="96" t="s">
        <v>3322</v>
      </c>
      <c r="E274" s="96" t="s">
        <v>3323</v>
      </c>
      <c r="F274" s="96" t="s">
        <v>3527</v>
      </c>
      <c r="G274" s="96" t="s">
        <v>804</v>
      </c>
      <c r="H274" s="96" t="s">
        <v>1925</v>
      </c>
      <c r="I274" s="96" t="s">
        <v>102</v>
      </c>
      <c r="J274" s="96" t="s">
        <v>777</v>
      </c>
      <c r="K274" s="96" t="s">
        <v>3906</v>
      </c>
      <c r="L274" s="96" t="s">
        <v>3326</v>
      </c>
      <c r="M274" s="97">
        <v>16500</v>
      </c>
      <c r="N274" s="98">
        <v>0</v>
      </c>
      <c r="O274" s="97">
        <v>501.6</v>
      </c>
      <c r="P274" s="97">
        <v>473.55</v>
      </c>
      <c r="Q274" s="97">
        <v>1000.15</v>
      </c>
      <c r="R274" s="97">
        <v>15499.85</v>
      </c>
      <c r="S274" s="96" t="s">
        <v>3327</v>
      </c>
      <c r="T274" s="96" t="s">
        <v>3907</v>
      </c>
      <c r="U274" s="98"/>
      <c r="V274" s="98"/>
      <c r="W274" s="98"/>
      <c r="X274" s="98"/>
      <c r="Y274" s="97">
        <v>25</v>
      </c>
      <c r="Z274" s="98"/>
      <c r="AB274" s="98"/>
    </row>
    <row r="275" spans="1:28" hidden="1">
      <c r="A275" s="96" t="s">
        <v>2522</v>
      </c>
      <c r="B275" s="96" t="s">
        <v>11</v>
      </c>
      <c r="C275" s="96" t="s">
        <v>2552</v>
      </c>
      <c r="D275" s="96" t="s">
        <v>3322</v>
      </c>
      <c r="E275" s="96" t="s">
        <v>3323</v>
      </c>
      <c r="F275" s="96" t="s">
        <v>3386</v>
      </c>
      <c r="G275" s="96" t="s">
        <v>207</v>
      </c>
      <c r="H275" s="96" t="s">
        <v>1154</v>
      </c>
      <c r="I275" s="96" t="s">
        <v>10</v>
      </c>
      <c r="J275" s="96" t="s">
        <v>1730</v>
      </c>
      <c r="K275" s="96" t="s">
        <v>3908</v>
      </c>
      <c r="L275" s="96" t="s">
        <v>3326</v>
      </c>
      <c r="M275" s="97">
        <v>45000</v>
      </c>
      <c r="N275" s="98">
        <v>0</v>
      </c>
      <c r="O275" s="97">
        <v>1368</v>
      </c>
      <c r="P275" s="97">
        <v>1291.5</v>
      </c>
      <c r="Q275" s="97">
        <v>5761.95</v>
      </c>
      <c r="R275" s="97">
        <v>39238.050000000003</v>
      </c>
      <c r="S275" s="96" t="s">
        <v>3327</v>
      </c>
      <c r="T275" s="96" t="s">
        <v>3909</v>
      </c>
      <c r="U275" s="98"/>
      <c r="V275" s="97">
        <v>1500</v>
      </c>
      <c r="W275" s="98"/>
      <c r="X275" s="98"/>
      <c r="Y275" s="97">
        <v>25</v>
      </c>
      <c r="Z275" s="98"/>
      <c r="AB275" s="97">
        <v>1577.45</v>
      </c>
    </row>
    <row r="276" spans="1:28" hidden="1">
      <c r="A276" s="96" t="s">
        <v>2522</v>
      </c>
      <c r="B276" s="96" t="s">
        <v>11</v>
      </c>
      <c r="C276" s="96" t="s">
        <v>2552</v>
      </c>
      <c r="D276" s="96" t="s">
        <v>3322</v>
      </c>
      <c r="E276" s="96" t="s">
        <v>3323</v>
      </c>
      <c r="F276" s="96" t="s">
        <v>3337</v>
      </c>
      <c r="G276" s="96" t="s">
        <v>2540</v>
      </c>
      <c r="H276" s="96" t="s">
        <v>2528</v>
      </c>
      <c r="I276" s="96" t="s">
        <v>42</v>
      </c>
      <c r="J276" s="96" t="s">
        <v>777</v>
      </c>
      <c r="K276" s="96" t="s">
        <v>3910</v>
      </c>
      <c r="L276" s="96" t="s">
        <v>3326</v>
      </c>
      <c r="M276" s="97">
        <v>10000</v>
      </c>
      <c r="N276" s="98">
        <v>0</v>
      </c>
      <c r="O276" s="97">
        <v>304</v>
      </c>
      <c r="P276" s="97">
        <v>287</v>
      </c>
      <c r="Q276" s="97">
        <v>616</v>
      </c>
      <c r="R276" s="97">
        <v>9384</v>
      </c>
      <c r="S276" s="96" t="s">
        <v>3327</v>
      </c>
      <c r="T276" s="96" t="s">
        <v>3911</v>
      </c>
      <c r="U276" s="98"/>
      <c r="V276" s="98"/>
      <c r="W276" s="98"/>
      <c r="X276" s="98"/>
      <c r="Y276" s="97">
        <v>25</v>
      </c>
      <c r="Z276" s="98"/>
      <c r="AB276" s="98"/>
    </row>
    <row r="277" spans="1:28" hidden="1">
      <c r="A277" s="96" t="s">
        <v>2522</v>
      </c>
      <c r="B277" s="96" t="s">
        <v>11</v>
      </c>
      <c r="C277" s="96" t="s">
        <v>2552</v>
      </c>
      <c r="D277" s="96" t="s">
        <v>3322</v>
      </c>
      <c r="E277" s="96" t="s">
        <v>3323</v>
      </c>
      <c r="F277" s="96" t="s">
        <v>3350</v>
      </c>
      <c r="G277" s="96" t="s">
        <v>845</v>
      </c>
      <c r="H277" s="96" t="s">
        <v>1155</v>
      </c>
      <c r="I277" s="96" t="s">
        <v>846</v>
      </c>
      <c r="J277" s="96" t="s">
        <v>821</v>
      </c>
      <c r="K277" s="96" t="s">
        <v>3912</v>
      </c>
      <c r="L277" s="96" t="s">
        <v>3326</v>
      </c>
      <c r="M277" s="97">
        <v>150000</v>
      </c>
      <c r="N277" s="97">
        <v>23866.62</v>
      </c>
      <c r="O277" s="97">
        <v>4560</v>
      </c>
      <c r="P277" s="97">
        <v>4305</v>
      </c>
      <c r="Q277" s="97">
        <v>32806.620000000003</v>
      </c>
      <c r="R277" s="97">
        <v>117193.38</v>
      </c>
      <c r="S277" s="96" t="s">
        <v>3327</v>
      </c>
      <c r="T277" s="96" t="s">
        <v>3913</v>
      </c>
      <c r="U277" s="98"/>
      <c r="V277" s="98"/>
      <c r="W277" s="98"/>
      <c r="X277" s="97">
        <v>50</v>
      </c>
      <c r="Y277" s="97">
        <v>25</v>
      </c>
      <c r="Z277" s="98"/>
      <c r="AB277" s="98"/>
    </row>
    <row r="278" spans="1:28" hidden="1">
      <c r="A278" s="96" t="s">
        <v>2522</v>
      </c>
      <c r="B278" s="96" t="s">
        <v>11</v>
      </c>
      <c r="C278" s="96" t="s">
        <v>2552</v>
      </c>
      <c r="D278" s="96" t="s">
        <v>3322</v>
      </c>
      <c r="E278" s="96" t="s">
        <v>3323</v>
      </c>
      <c r="F278" s="96" t="s">
        <v>3332</v>
      </c>
      <c r="G278" s="96" t="s">
        <v>2799</v>
      </c>
      <c r="H278" s="96" t="s">
        <v>2800</v>
      </c>
      <c r="I278" s="96" t="s">
        <v>901</v>
      </c>
      <c r="J278" s="96" t="s">
        <v>777</v>
      </c>
      <c r="K278" s="96" t="s">
        <v>3914</v>
      </c>
      <c r="L278" s="96" t="s">
        <v>3326</v>
      </c>
      <c r="M278" s="97">
        <v>55000</v>
      </c>
      <c r="N278" s="97">
        <v>2559.6799999999998</v>
      </c>
      <c r="O278" s="97">
        <v>1672</v>
      </c>
      <c r="P278" s="97">
        <v>1578.5</v>
      </c>
      <c r="Q278" s="97">
        <v>5835.18</v>
      </c>
      <c r="R278" s="97">
        <v>49164.82</v>
      </c>
      <c r="S278" s="96" t="s">
        <v>3327</v>
      </c>
      <c r="T278" s="96" t="s">
        <v>3915</v>
      </c>
      <c r="U278" s="98"/>
      <c r="V278" s="98"/>
      <c r="W278" s="98"/>
      <c r="X278" s="98"/>
      <c r="Y278" s="97">
        <v>25</v>
      </c>
      <c r="Z278" s="98"/>
      <c r="AB278" s="98"/>
    </row>
    <row r="279" spans="1:28" hidden="1">
      <c r="A279" s="96" t="s">
        <v>2522</v>
      </c>
      <c r="B279" s="96" t="s">
        <v>11</v>
      </c>
      <c r="C279" s="96" t="s">
        <v>2552</v>
      </c>
      <c r="D279" s="96" t="s">
        <v>3322</v>
      </c>
      <c r="E279" s="96" t="s">
        <v>3323</v>
      </c>
      <c r="F279" s="96" t="s">
        <v>3344</v>
      </c>
      <c r="G279" s="96" t="s">
        <v>588</v>
      </c>
      <c r="H279" s="96" t="s">
        <v>1926</v>
      </c>
      <c r="I279" s="96" t="s">
        <v>8</v>
      </c>
      <c r="J279" s="96" t="s">
        <v>576</v>
      </c>
      <c r="K279" s="96" t="s">
        <v>3916</v>
      </c>
      <c r="L279" s="96" t="s">
        <v>3326</v>
      </c>
      <c r="M279" s="97">
        <v>20000</v>
      </c>
      <c r="N279" s="98">
        <v>0</v>
      </c>
      <c r="O279" s="97">
        <v>608</v>
      </c>
      <c r="P279" s="97">
        <v>574</v>
      </c>
      <c r="Q279" s="97">
        <v>4167</v>
      </c>
      <c r="R279" s="97">
        <v>15833</v>
      </c>
      <c r="S279" s="96" t="s">
        <v>3327</v>
      </c>
      <c r="T279" s="96" t="s">
        <v>3917</v>
      </c>
      <c r="U279" s="98"/>
      <c r="V279" s="97">
        <v>300</v>
      </c>
      <c r="W279" s="97">
        <v>2610</v>
      </c>
      <c r="X279" s="97">
        <v>50</v>
      </c>
      <c r="Y279" s="97">
        <v>25</v>
      </c>
      <c r="Z279" s="98"/>
      <c r="AB279" s="98"/>
    </row>
    <row r="280" spans="1:28" hidden="1">
      <c r="A280" s="96" t="s">
        <v>2522</v>
      </c>
      <c r="B280" s="96" t="s">
        <v>11</v>
      </c>
      <c r="C280" s="96" t="s">
        <v>2552</v>
      </c>
      <c r="D280" s="96" t="s">
        <v>3322</v>
      </c>
      <c r="E280" s="96" t="s">
        <v>3323</v>
      </c>
      <c r="F280" s="96" t="s">
        <v>3386</v>
      </c>
      <c r="G280" s="96" t="s">
        <v>847</v>
      </c>
      <c r="H280" s="96" t="s">
        <v>1927</v>
      </c>
      <c r="I280" s="96" t="s">
        <v>848</v>
      </c>
      <c r="J280" s="96" t="s">
        <v>821</v>
      </c>
      <c r="K280" s="96" t="s">
        <v>3918</v>
      </c>
      <c r="L280" s="96" t="s">
        <v>3326</v>
      </c>
      <c r="M280" s="97">
        <v>100000</v>
      </c>
      <c r="N280" s="97">
        <v>11711.01</v>
      </c>
      <c r="O280" s="97">
        <v>3040</v>
      </c>
      <c r="P280" s="97">
        <v>2870</v>
      </c>
      <c r="Q280" s="97">
        <v>19323.46</v>
      </c>
      <c r="R280" s="97">
        <v>80676.539999999994</v>
      </c>
      <c r="S280" s="96" t="s">
        <v>3327</v>
      </c>
      <c r="T280" s="96" t="s">
        <v>3919</v>
      </c>
      <c r="U280" s="98"/>
      <c r="V280" s="98"/>
      <c r="W280" s="98"/>
      <c r="X280" s="97">
        <v>100</v>
      </c>
      <c r="Y280" s="97">
        <v>25</v>
      </c>
      <c r="Z280" s="98"/>
      <c r="AB280" s="97">
        <v>1577.45</v>
      </c>
    </row>
    <row r="281" spans="1:28" hidden="1">
      <c r="A281" s="96" t="s">
        <v>2522</v>
      </c>
      <c r="B281" s="96" t="s">
        <v>11</v>
      </c>
      <c r="C281" s="96" t="s">
        <v>2552</v>
      </c>
      <c r="D281" s="96" t="s">
        <v>3322</v>
      </c>
      <c r="E281" s="96" t="s">
        <v>3323</v>
      </c>
      <c r="F281" s="96" t="s">
        <v>3359</v>
      </c>
      <c r="G281" s="96" t="s">
        <v>202</v>
      </c>
      <c r="H281" s="96" t="s">
        <v>1928</v>
      </c>
      <c r="I281" s="96" t="s">
        <v>27</v>
      </c>
      <c r="J281" s="96" t="s">
        <v>942</v>
      </c>
      <c r="K281" s="96" t="s">
        <v>3920</v>
      </c>
      <c r="L281" s="96" t="s">
        <v>3326</v>
      </c>
      <c r="M281" s="97">
        <v>22000</v>
      </c>
      <c r="N281" s="98">
        <v>0</v>
      </c>
      <c r="O281" s="97">
        <v>668.8</v>
      </c>
      <c r="P281" s="97">
        <v>631.4</v>
      </c>
      <c r="Q281" s="97">
        <v>8784.7000000000007</v>
      </c>
      <c r="R281" s="97">
        <v>13215.3</v>
      </c>
      <c r="S281" s="96" t="s">
        <v>3327</v>
      </c>
      <c r="T281" s="96" t="s">
        <v>3921</v>
      </c>
      <c r="U281" s="98"/>
      <c r="V281" s="98"/>
      <c r="W281" s="97">
        <v>7459.5</v>
      </c>
      <c r="X281" s="98"/>
      <c r="Y281" s="97">
        <v>25</v>
      </c>
      <c r="Z281" s="98"/>
      <c r="AB281" s="98"/>
    </row>
    <row r="282" spans="1:28" hidden="1">
      <c r="A282" s="96" t="s">
        <v>2522</v>
      </c>
      <c r="B282" s="96" t="s">
        <v>11</v>
      </c>
      <c r="C282" s="96" t="s">
        <v>2552</v>
      </c>
      <c r="D282" s="96" t="s">
        <v>3322</v>
      </c>
      <c r="E282" s="96" t="s">
        <v>3323</v>
      </c>
      <c r="F282" s="96" t="s">
        <v>3359</v>
      </c>
      <c r="G282" s="96" t="s">
        <v>599</v>
      </c>
      <c r="H282" s="96" t="s">
        <v>1929</v>
      </c>
      <c r="I282" s="96" t="s">
        <v>132</v>
      </c>
      <c r="J282" s="96" t="s">
        <v>591</v>
      </c>
      <c r="K282" s="96" t="s">
        <v>3922</v>
      </c>
      <c r="L282" s="96" t="s">
        <v>3326</v>
      </c>
      <c r="M282" s="97">
        <v>30000</v>
      </c>
      <c r="N282" s="98">
        <v>0</v>
      </c>
      <c r="O282" s="97">
        <v>912</v>
      </c>
      <c r="P282" s="97">
        <v>861</v>
      </c>
      <c r="Q282" s="97">
        <v>21633.06</v>
      </c>
      <c r="R282" s="97">
        <v>8366.94</v>
      </c>
      <c r="S282" s="96" t="s">
        <v>3327</v>
      </c>
      <c r="T282" s="96" t="s">
        <v>3923</v>
      </c>
      <c r="U282" s="98"/>
      <c r="V282" s="98"/>
      <c r="W282" s="97">
        <v>19835.060000000001</v>
      </c>
      <c r="X282" s="98"/>
      <c r="Y282" s="97">
        <v>25</v>
      </c>
      <c r="Z282" s="98"/>
      <c r="AB282" s="98"/>
    </row>
    <row r="283" spans="1:28" hidden="1">
      <c r="A283" s="96" t="s">
        <v>2522</v>
      </c>
      <c r="B283" s="96" t="s">
        <v>11</v>
      </c>
      <c r="C283" s="96" t="s">
        <v>2552</v>
      </c>
      <c r="D283" s="96" t="s">
        <v>3322</v>
      </c>
      <c r="E283" s="96" t="s">
        <v>3323</v>
      </c>
      <c r="F283" s="96" t="s">
        <v>3337</v>
      </c>
      <c r="G283" s="96" t="s">
        <v>1722</v>
      </c>
      <c r="H283" s="96" t="s">
        <v>1930</v>
      </c>
      <c r="I283" s="96" t="s">
        <v>287</v>
      </c>
      <c r="J283" s="96" t="s">
        <v>777</v>
      </c>
      <c r="K283" s="96" t="s">
        <v>3924</v>
      </c>
      <c r="L283" s="96" t="s">
        <v>3326</v>
      </c>
      <c r="M283" s="97">
        <v>45000</v>
      </c>
      <c r="N283" s="97">
        <v>1148.33</v>
      </c>
      <c r="O283" s="97">
        <v>1368</v>
      </c>
      <c r="P283" s="97">
        <v>1291.5</v>
      </c>
      <c r="Q283" s="97">
        <v>5378.83</v>
      </c>
      <c r="R283" s="97">
        <v>39621.17</v>
      </c>
      <c r="S283" s="96" t="s">
        <v>3327</v>
      </c>
      <c r="T283" s="96" t="s">
        <v>3925</v>
      </c>
      <c r="U283" s="98"/>
      <c r="V283" s="98"/>
      <c r="W283" s="97">
        <v>1546</v>
      </c>
      <c r="X283" s="98"/>
      <c r="Y283" s="97">
        <v>25</v>
      </c>
      <c r="Z283" s="98"/>
      <c r="AB283" s="98"/>
    </row>
    <row r="284" spans="1:28" hidden="1">
      <c r="A284" s="96" t="s">
        <v>2522</v>
      </c>
      <c r="B284" s="96" t="s">
        <v>11</v>
      </c>
      <c r="C284" s="96" t="s">
        <v>2552</v>
      </c>
      <c r="D284" s="96" t="s">
        <v>3322</v>
      </c>
      <c r="E284" s="96" t="s">
        <v>3323</v>
      </c>
      <c r="F284" s="96" t="s">
        <v>3329</v>
      </c>
      <c r="G284" s="96" t="s">
        <v>1055</v>
      </c>
      <c r="H284" s="96" t="s">
        <v>1931</v>
      </c>
      <c r="I284" s="96" t="s">
        <v>319</v>
      </c>
      <c r="J284" s="96" t="s">
        <v>314</v>
      </c>
      <c r="K284" s="96" t="s">
        <v>3926</v>
      </c>
      <c r="L284" s="96" t="s">
        <v>3326</v>
      </c>
      <c r="M284" s="97">
        <v>60000</v>
      </c>
      <c r="N284" s="97">
        <v>3486.68</v>
      </c>
      <c r="O284" s="97">
        <v>1824</v>
      </c>
      <c r="P284" s="97">
        <v>1722</v>
      </c>
      <c r="Q284" s="97">
        <v>7057.68</v>
      </c>
      <c r="R284" s="97">
        <v>52942.32</v>
      </c>
      <c r="S284" s="96" t="s">
        <v>3327</v>
      </c>
      <c r="T284" s="96" t="s">
        <v>3927</v>
      </c>
      <c r="U284" s="98"/>
      <c r="V284" s="98"/>
      <c r="W284" s="98"/>
      <c r="X284" s="98"/>
      <c r="Y284" s="97">
        <v>25</v>
      </c>
      <c r="Z284" s="98"/>
      <c r="AB284" s="98"/>
    </row>
    <row r="285" spans="1:28" hidden="1">
      <c r="A285" s="96" t="s">
        <v>2522</v>
      </c>
      <c r="B285" s="96" t="s">
        <v>11</v>
      </c>
      <c r="C285" s="96" t="s">
        <v>2552</v>
      </c>
      <c r="D285" s="96" t="s">
        <v>3322</v>
      </c>
      <c r="E285" s="96" t="s">
        <v>3323</v>
      </c>
      <c r="F285" s="96" t="s">
        <v>3332</v>
      </c>
      <c r="G285" s="96" t="s">
        <v>849</v>
      </c>
      <c r="H285" s="96" t="s">
        <v>1157</v>
      </c>
      <c r="I285" s="96" t="s">
        <v>850</v>
      </c>
      <c r="J285" s="96" t="s">
        <v>821</v>
      </c>
      <c r="K285" s="96" t="s">
        <v>3928</v>
      </c>
      <c r="L285" s="96" t="s">
        <v>3326</v>
      </c>
      <c r="M285" s="97">
        <v>45000</v>
      </c>
      <c r="N285" s="97">
        <v>1148.33</v>
      </c>
      <c r="O285" s="97">
        <v>1368</v>
      </c>
      <c r="P285" s="97">
        <v>1291.5</v>
      </c>
      <c r="Q285" s="97">
        <v>25707.5</v>
      </c>
      <c r="R285" s="97">
        <v>19292.5</v>
      </c>
      <c r="S285" s="96" t="s">
        <v>3327</v>
      </c>
      <c r="T285" s="96" t="s">
        <v>3929</v>
      </c>
      <c r="U285" s="98"/>
      <c r="V285" s="98"/>
      <c r="W285" s="97">
        <v>21774.67</v>
      </c>
      <c r="X285" s="97">
        <v>100</v>
      </c>
      <c r="Y285" s="97">
        <v>25</v>
      </c>
      <c r="Z285" s="98"/>
      <c r="AB285" s="98"/>
    </row>
    <row r="286" spans="1:28" hidden="1">
      <c r="A286" s="96" t="s">
        <v>2522</v>
      </c>
      <c r="B286" s="96" t="s">
        <v>11</v>
      </c>
      <c r="C286" s="96" t="s">
        <v>2552</v>
      </c>
      <c r="D286" s="96" t="s">
        <v>3322</v>
      </c>
      <c r="E286" s="96" t="s">
        <v>3323</v>
      </c>
      <c r="F286" s="96" t="s">
        <v>3386</v>
      </c>
      <c r="G286" s="96" t="s">
        <v>805</v>
      </c>
      <c r="H286" s="96" t="s">
        <v>1932</v>
      </c>
      <c r="I286" s="96" t="s">
        <v>59</v>
      </c>
      <c r="J286" s="96" t="s">
        <v>777</v>
      </c>
      <c r="K286" s="96" t="s">
        <v>3930</v>
      </c>
      <c r="L286" s="96" t="s">
        <v>3326</v>
      </c>
      <c r="M286" s="97">
        <v>75000</v>
      </c>
      <c r="N286" s="97">
        <v>6309.38</v>
      </c>
      <c r="O286" s="97">
        <v>2280</v>
      </c>
      <c r="P286" s="97">
        <v>2152.5</v>
      </c>
      <c r="Q286" s="97">
        <v>10766.88</v>
      </c>
      <c r="R286" s="97">
        <v>64233.120000000003</v>
      </c>
      <c r="S286" s="96" t="s">
        <v>3327</v>
      </c>
      <c r="T286" s="96" t="s">
        <v>3931</v>
      </c>
      <c r="U286" s="98"/>
      <c r="V286" s="98"/>
      <c r="W286" s="98"/>
      <c r="X286" s="98"/>
      <c r="Y286" s="97">
        <v>25</v>
      </c>
      <c r="Z286" s="98"/>
      <c r="AB286" s="98"/>
    </row>
    <row r="287" spans="1:28" hidden="1">
      <c r="A287" s="96" t="s">
        <v>2522</v>
      </c>
      <c r="B287" s="96" t="s">
        <v>11</v>
      </c>
      <c r="C287" s="96" t="s">
        <v>2552</v>
      </c>
      <c r="D287" s="96" t="s">
        <v>3322</v>
      </c>
      <c r="E287" s="96" t="s">
        <v>3323</v>
      </c>
      <c r="F287" s="96" t="s">
        <v>3350</v>
      </c>
      <c r="G287" s="96" t="s">
        <v>669</v>
      </c>
      <c r="H287" s="96" t="s">
        <v>1158</v>
      </c>
      <c r="I287" s="96" t="s">
        <v>30</v>
      </c>
      <c r="J287" s="96" t="s">
        <v>942</v>
      </c>
      <c r="K287" s="96" t="s">
        <v>3932</v>
      </c>
      <c r="L287" s="96" t="s">
        <v>3326</v>
      </c>
      <c r="M287" s="97">
        <v>40000</v>
      </c>
      <c r="N287" s="97">
        <v>442.65</v>
      </c>
      <c r="O287" s="97">
        <v>1216</v>
      </c>
      <c r="P287" s="97">
        <v>1148</v>
      </c>
      <c r="Q287" s="97">
        <v>18613.21</v>
      </c>
      <c r="R287" s="97">
        <v>21386.79</v>
      </c>
      <c r="S287" s="96" t="s">
        <v>3327</v>
      </c>
      <c r="T287" s="96" t="s">
        <v>3933</v>
      </c>
      <c r="U287" s="98"/>
      <c r="V287" s="97">
        <v>300</v>
      </c>
      <c r="W287" s="97">
        <v>15431.56</v>
      </c>
      <c r="X287" s="97">
        <v>50</v>
      </c>
      <c r="Y287" s="97">
        <v>25</v>
      </c>
      <c r="Z287" s="98"/>
      <c r="AB287" s="98"/>
    </row>
    <row r="288" spans="1:28" hidden="1">
      <c r="A288" s="96" t="s">
        <v>2522</v>
      </c>
      <c r="B288" s="96" t="s">
        <v>11</v>
      </c>
      <c r="C288" s="96" t="s">
        <v>2552</v>
      </c>
      <c r="D288" s="96" t="s">
        <v>3322</v>
      </c>
      <c r="E288" s="96" t="s">
        <v>3323</v>
      </c>
      <c r="F288" s="96" t="s">
        <v>3359</v>
      </c>
      <c r="G288" s="96" t="s">
        <v>1013</v>
      </c>
      <c r="H288" s="96" t="s">
        <v>1933</v>
      </c>
      <c r="I288" s="96" t="s">
        <v>647</v>
      </c>
      <c r="J288" s="96" t="s">
        <v>942</v>
      </c>
      <c r="K288" s="96" t="s">
        <v>3934</v>
      </c>
      <c r="L288" s="96" t="s">
        <v>3326</v>
      </c>
      <c r="M288" s="97">
        <v>90000</v>
      </c>
      <c r="N288" s="97">
        <v>9753.1200000000008</v>
      </c>
      <c r="O288" s="97">
        <v>2736</v>
      </c>
      <c r="P288" s="97">
        <v>2583</v>
      </c>
      <c r="Q288" s="97">
        <v>15097.12</v>
      </c>
      <c r="R288" s="97">
        <v>74902.880000000005</v>
      </c>
      <c r="S288" s="96" t="s">
        <v>3327</v>
      </c>
      <c r="T288" s="96" t="s">
        <v>3935</v>
      </c>
      <c r="U288" s="98"/>
      <c r="V288" s="98"/>
      <c r="W288" s="98"/>
      <c r="X288" s="98"/>
      <c r="Y288" s="97">
        <v>25</v>
      </c>
      <c r="Z288" s="98"/>
      <c r="AB288" s="98"/>
    </row>
    <row r="289" spans="1:28" hidden="1">
      <c r="A289" s="96" t="s">
        <v>2522</v>
      </c>
      <c r="B289" s="96" t="s">
        <v>11</v>
      </c>
      <c r="C289" s="96" t="s">
        <v>2552</v>
      </c>
      <c r="D289" s="96" t="s">
        <v>3322</v>
      </c>
      <c r="E289" s="96" t="s">
        <v>3323</v>
      </c>
      <c r="F289" s="96" t="s">
        <v>3344</v>
      </c>
      <c r="G289" s="96" t="s">
        <v>237</v>
      </c>
      <c r="H289" s="96" t="s">
        <v>1934</v>
      </c>
      <c r="I289" s="96" t="s">
        <v>238</v>
      </c>
      <c r="J289" s="96" t="s">
        <v>234</v>
      </c>
      <c r="K289" s="96" t="s">
        <v>3936</v>
      </c>
      <c r="L289" s="96" t="s">
        <v>3326</v>
      </c>
      <c r="M289" s="97">
        <v>55000</v>
      </c>
      <c r="N289" s="97">
        <v>2559.6799999999998</v>
      </c>
      <c r="O289" s="97">
        <v>1672</v>
      </c>
      <c r="P289" s="97">
        <v>1578.5</v>
      </c>
      <c r="Q289" s="97">
        <v>5835.18</v>
      </c>
      <c r="R289" s="97">
        <v>49164.82</v>
      </c>
      <c r="S289" s="96" t="s">
        <v>3327</v>
      </c>
      <c r="T289" s="96" t="s">
        <v>3937</v>
      </c>
      <c r="U289" s="98"/>
      <c r="V289" s="98"/>
      <c r="W289" s="98"/>
      <c r="X289" s="98"/>
      <c r="Y289" s="97">
        <v>25</v>
      </c>
      <c r="Z289" s="98"/>
      <c r="AB289" s="98"/>
    </row>
    <row r="290" spans="1:28" hidden="1">
      <c r="A290" s="96" t="s">
        <v>2522</v>
      </c>
      <c r="B290" s="96" t="s">
        <v>11</v>
      </c>
      <c r="C290" s="96" t="s">
        <v>2552</v>
      </c>
      <c r="D290" s="96" t="s">
        <v>3322</v>
      </c>
      <c r="E290" s="96" t="s">
        <v>3323</v>
      </c>
      <c r="F290" s="96" t="s">
        <v>3337</v>
      </c>
      <c r="G290" s="96" t="s">
        <v>2801</v>
      </c>
      <c r="H290" s="96" t="s">
        <v>2802</v>
      </c>
      <c r="I290" s="96" t="s">
        <v>32</v>
      </c>
      <c r="J290" s="96" t="s">
        <v>942</v>
      </c>
      <c r="K290" s="96" t="s">
        <v>3938</v>
      </c>
      <c r="L290" s="96" t="s">
        <v>3326</v>
      </c>
      <c r="M290" s="97">
        <v>80000</v>
      </c>
      <c r="N290" s="97">
        <v>7400.87</v>
      </c>
      <c r="O290" s="97">
        <v>2432</v>
      </c>
      <c r="P290" s="97">
        <v>2296</v>
      </c>
      <c r="Q290" s="97">
        <v>12153.87</v>
      </c>
      <c r="R290" s="97">
        <v>67846.13</v>
      </c>
      <c r="S290" s="96" t="s">
        <v>3327</v>
      </c>
      <c r="T290" s="96" t="s">
        <v>3939</v>
      </c>
      <c r="U290" s="98"/>
      <c r="V290" s="98"/>
      <c r="W290" s="98"/>
      <c r="X290" s="98"/>
      <c r="Y290" s="97">
        <v>25</v>
      </c>
      <c r="Z290" s="98"/>
      <c r="AB290" s="98"/>
    </row>
    <row r="291" spans="1:28" hidden="1">
      <c r="A291" s="96" t="s">
        <v>2522</v>
      </c>
      <c r="B291" s="96" t="s">
        <v>11</v>
      </c>
      <c r="C291" s="96" t="s">
        <v>2552</v>
      </c>
      <c r="D291" s="96" t="s">
        <v>3322</v>
      </c>
      <c r="E291" s="96" t="s">
        <v>3323</v>
      </c>
      <c r="F291" s="96" t="s">
        <v>3329</v>
      </c>
      <c r="G291" s="96" t="s">
        <v>1738</v>
      </c>
      <c r="H291" s="96" t="s">
        <v>1935</v>
      </c>
      <c r="I291" s="96" t="s">
        <v>55</v>
      </c>
      <c r="J291" s="96" t="s">
        <v>777</v>
      </c>
      <c r="K291" s="96" t="s">
        <v>3940</v>
      </c>
      <c r="L291" s="96" t="s">
        <v>3326</v>
      </c>
      <c r="M291" s="97">
        <v>25000</v>
      </c>
      <c r="N291" s="98">
        <v>0</v>
      </c>
      <c r="O291" s="97">
        <v>760</v>
      </c>
      <c r="P291" s="97">
        <v>717.5</v>
      </c>
      <c r="Q291" s="97">
        <v>1502.5</v>
      </c>
      <c r="R291" s="97">
        <v>23497.5</v>
      </c>
      <c r="S291" s="96" t="s">
        <v>3327</v>
      </c>
      <c r="T291" s="96" t="s">
        <v>3941</v>
      </c>
      <c r="U291" s="98"/>
      <c r="V291" s="98"/>
      <c r="W291" s="98"/>
      <c r="X291" s="98"/>
      <c r="Y291" s="97">
        <v>25</v>
      </c>
      <c r="Z291" s="98"/>
      <c r="AB291" s="98"/>
    </row>
    <row r="292" spans="1:28" hidden="1">
      <c r="A292" s="96" t="s">
        <v>2522</v>
      </c>
      <c r="B292" s="96" t="s">
        <v>11</v>
      </c>
      <c r="C292" s="96" t="s">
        <v>2552</v>
      </c>
      <c r="D292" s="96" t="s">
        <v>3322</v>
      </c>
      <c r="E292" s="96" t="s">
        <v>3323</v>
      </c>
      <c r="F292" s="96" t="s">
        <v>3359</v>
      </c>
      <c r="G292" s="96" t="s">
        <v>966</v>
      </c>
      <c r="H292" s="96" t="s">
        <v>1936</v>
      </c>
      <c r="I292" s="96" t="s">
        <v>32</v>
      </c>
      <c r="J292" s="96" t="s">
        <v>283</v>
      </c>
      <c r="K292" s="96" t="s">
        <v>3942</v>
      </c>
      <c r="L292" s="96" t="s">
        <v>3326</v>
      </c>
      <c r="M292" s="97">
        <v>70000</v>
      </c>
      <c r="N292" s="97">
        <v>5368.48</v>
      </c>
      <c r="O292" s="97">
        <v>2128</v>
      </c>
      <c r="P292" s="97">
        <v>2009</v>
      </c>
      <c r="Q292" s="97">
        <v>9530.48</v>
      </c>
      <c r="R292" s="97">
        <v>60469.52</v>
      </c>
      <c r="S292" s="96" t="s">
        <v>3327</v>
      </c>
      <c r="T292" s="96" t="s">
        <v>3943</v>
      </c>
      <c r="U292" s="98"/>
      <c r="V292" s="98"/>
      <c r="W292" s="98"/>
      <c r="X292" s="98"/>
      <c r="Y292" s="97">
        <v>25</v>
      </c>
      <c r="Z292" s="98"/>
      <c r="AB292" s="98"/>
    </row>
    <row r="293" spans="1:28" hidden="1">
      <c r="A293" s="96" t="s">
        <v>2522</v>
      </c>
      <c r="B293" s="96" t="s">
        <v>11</v>
      </c>
      <c r="C293" s="96" t="s">
        <v>2552</v>
      </c>
      <c r="D293" s="96" t="s">
        <v>3322</v>
      </c>
      <c r="E293" s="96" t="s">
        <v>3323</v>
      </c>
      <c r="F293" s="96" t="s">
        <v>3329</v>
      </c>
      <c r="G293" s="96" t="s">
        <v>1027</v>
      </c>
      <c r="H293" s="96" t="s">
        <v>1937</v>
      </c>
      <c r="I293" s="96" t="s">
        <v>10</v>
      </c>
      <c r="J293" s="96" t="s">
        <v>474</v>
      </c>
      <c r="K293" s="96" t="s">
        <v>3944</v>
      </c>
      <c r="L293" s="96" t="s">
        <v>3326</v>
      </c>
      <c r="M293" s="97">
        <v>35000</v>
      </c>
      <c r="N293" s="98">
        <v>0</v>
      </c>
      <c r="O293" s="97">
        <v>1064</v>
      </c>
      <c r="P293" s="97">
        <v>1004.5</v>
      </c>
      <c r="Q293" s="97">
        <v>7922</v>
      </c>
      <c r="R293" s="97">
        <v>27078</v>
      </c>
      <c r="S293" s="96" t="s">
        <v>3327</v>
      </c>
      <c r="T293" s="96" t="s">
        <v>3945</v>
      </c>
      <c r="U293" s="98"/>
      <c r="V293" s="98"/>
      <c r="W293" s="97">
        <v>5828.5</v>
      </c>
      <c r="X293" s="98"/>
      <c r="Y293" s="97">
        <v>25</v>
      </c>
      <c r="Z293" s="98"/>
      <c r="AB293" s="98"/>
    </row>
    <row r="294" spans="1:28" hidden="1">
      <c r="A294" s="96" t="s">
        <v>2522</v>
      </c>
      <c r="B294" s="96" t="s">
        <v>11</v>
      </c>
      <c r="C294" s="96" t="s">
        <v>2552</v>
      </c>
      <c r="D294" s="96" t="s">
        <v>3322</v>
      </c>
      <c r="E294" s="96" t="s">
        <v>3323</v>
      </c>
      <c r="F294" s="96" t="s">
        <v>3344</v>
      </c>
      <c r="G294" s="96" t="s">
        <v>334</v>
      </c>
      <c r="H294" s="96" t="s">
        <v>1938</v>
      </c>
      <c r="I294" s="96" t="s">
        <v>82</v>
      </c>
      <c r="J294" s="96" t="s">
        <v>333</v>
      </c>
      <c r="K294" s="96" t="s">
        <v>3946</v>
      </c>
      <c r="L294" s="96" t="s">
        <v>3326</v>
      </c>
      <c r="M294" s="97">
        <v>35000</v>
      </c>
      <c r="N294" s="98">
        <v>0</v>
      </c>
      <c r="O294" s="97">
        <v>1064</v>
      </c>
      <c r="P294" s="97">
        <v>1004.5</v>
      </c>
      <c r="Q294" s="97">
        <v>26795.25</v>
      </c>
      <c r="R294" s="97">
        <v>8204.75</v>
      </c>
      <c r="S294" s="96" t="s">
        <v>3327</v>
      </c>
      <c r="T294" s="96" t="s">
        <v>3947</v>
      </c>
      <c r="U294" s="98"/>
      <c r="V294" s="97">
        <v>300</v>
      </c>
      <c r="W294" s="97">
        <v>24301.75</v>
      </c>
      <c r="X294" s="97">
        <v>100</v>
      </c>
      <c r="Y294" s="97">
        <v>25</v>
      </c>
      <c r="Z294" s="98"/>
      <c r="AB294" s="98"/>
    </row>
    <row r="295" spans="1:28" hidden="1">
      <c r="A295" s="96" t="s">
        <v>2522</v>
      </c>
      <c r="B295" s="96" t="s">
        <v>11</v>
      </c>
      <c r="C295" s="96" t="s">
        <v>2552</v>
      </c>
      <c r="D295" s="96" t="s">
        <v>3322</v>
      </c>
      <c r="E295" s="96" t="s">
        <v>3323</v>
      </c>
      <c r="F295" s="96" t="s">
        <v>3329</v>
      </c>
      <c r="G295" s="96" t="s">
        <v>2634</v>
      </c>
      <c r="H295" s="96" t="s">
        <v>2650</v>
      </c>
      <c r="I295" s="96" t="s">
        <v>8</v>
      </c>
      <c r="J295" s="96" t="s">
        <v>576</v>
      </c>
      <c r="K295" s="96" t="s">
        <v>3948</v>
      </c>
      <c r="L295" s="96" t="s">
        <v>3326</v>
      </c>
      <c r="M295" s="97">
        <v>17000</v>
      </c>
      <c r="N295" s="98">
        <v>0</v>
      </c>
      <c r="O295" s="97">
        <v>516.79999999999995</v>
      </c>
      <c r="P295" s="97">
        <v>487.9</v>
      </c>
      <c r="Q295" s="97">
        <v>7075.7</v>
      </c>
      <c r="R295" s="97">
        <v>9924.2999999999993</v>
      </c>
      <c r="S295" s="96" t="s">
        <v>3327</v>
      </c>
      <c r="T295" s="96" t="s">
        <v>3949</v>
      </c>
      <c r="U295" s="98"/>
      <c r="V295" s="98"/>
      <c r="W295" s="97">
        <v>6046</v>
      </c>
      <c r="X295" s="98"/>
      <c r="Y295" s="97">
        <v>25</v>
      </c>
      <c r="Z295" s="98"/>
      <c r="AB295" s="98"/>
    </row>
    <row r="296" spans="1:28" hidden="1">
      <c r="A296" s="96" t="s">
        <v>2522</v>
      </c>
      <c r="B296" s="96" t="s">
        <v>11</v>
      </c>
      <c r="C296" s="96" t="s">
        <v>2552</v>
      </c>
      <c r="D296" s="96" t="s">
        <v>3322</v>
      </c>
      <c r="E296" s="96" t="s">
        <v>3323</v>
      </c>
      <c r="F296" s="96" t="s">
        <v>3359</v>
      </c>
      <c r="G296" s="96" t="s">
        <v>806</v>
      </c>
      <c r="H296" s="96" t="s">
        <v>1939</v>
      </c>
      <c r="I296" s="96" t="s">
        <v>59</v>
      </c>
      <c r="J296" s="96" t="s">
        <v>777</v>
      </c>
      <c r="K296" s="96" t="s">
        <v>3950</v>
      </c>
      <c r="L296" s="96" t="s">
        <v>3326</v>
      </c>
      <c r="M296" s="97">
        <v>31500</v>
      </c>
      <c r="N296" s="98">
        <v>0</v>
      </c>
      <c r="O296" s="97">
        <v>957.6</v>
      </c>
      <c r="P296" s="97">
        <v>904.05</v>
      </c>
      <c r="Q296" s="97">
        <v>1886.65</v>
      </c>
      <c r="R296" s="97">
        <v>29613.35</v>
      </c>
      <c r="S296" s="96" t="s">
        <v>3327</v>
      </c>
      <c r="T296" s="96" t="s">
        <v>3951</v>
      </c>
      <c r="U296" s="98"/>
      <c r="V296" s="98"/>
      <c r="W296" s="98"/>
      <c r="X296" s="98"/>
      <c r="Y296" s="97">
        <v>25</v>
      </c>
      <c r="Z296" s="98"/>
      <c r="AB296" s="98"/>
    </row>
    <row r="297" spans="1:28" hidden="1">
      <c r="A297" s="96" t="s">
        <v>2522</v>
      </c>
      <c r="B297" s="96" t="s">
        <v>11</v>
      </c>
      <c r="C297" s="96" t="s">
        <v>2552</v>
      </c>
      <c r="D297" s="96" t="s">
        <v>3322</v>
      </c>
      <c r="E297" s="96" t="s">
        <v>3323</v>
      </c>
      <c r="F297" s="96" t="s">
        <v>3324</v>
      </c>
      <c r="G297" s="96" t="s">
        <v>807</v>
      </c>
      <c r="H297" s="96" t="s">
        <v>1940</v>
      </c>
      <c r="I297" s="96" t="s">
        <v>798</v>
      </c>
      <c r="J297" s="96" t="s">
        <v>777</v>
      </c>
      <c r="K297" s="96" t="s">
        <v>3952</v>
      </c>
      <c r="L297" s="96" t="s">
        <v>3326</v>
      </c>
      <c r="M297" s="97">
        <v>10000</v>
      </c>
      <c r="N297" s="98">
        <v>0</v>
      </c>
      <c r="O297" s="97">
        <v>304</v>
      </c>
      <c r="P297" s="97">
        <v>287</v>
      </c>
      <c r="Q297" s="97">
        <v>616</v>
      </c>
      <c r="R297" s="97">
        <v>9384</v>
      </c>
      <c r="S297" s="96" t="s">
        <v>3327</v>
      </c>
      <c r="T297" s="96" t="s">
        <v>3953</v>
      </c>
      <c r="U297" s="98"/>
      <c r="V297" s="98"/>
      <c r="W297" s="98"/>
      <c r="X297" s="98"/>
      <c r="Y297" s="97">
        <v>25</v>
      </c>
      <c r="Z297" s="98"/>
      <c r="AB297" s="98"/>
    </row>
    <row r="298" spans="1:28" hidden="1">
      <c r="A298" s="96" t="s">
        <v>2522</v>
      </c>
      <c r="B298" s="96" t="s">
        <v>11</v>
      </c>
      <c r="C298" s="96" t="s">
        <v>2552</v>
      </c>
      <c r="D298" s="96" t="s">
        <v>3322</v>
      </c>
      <c r="E298" s="96" t="s">
        <v>3323</v>
      </c>
      <c r="F298" s="96" t="s">
        <v>3386</v>
      </c>
      <c r="G298" s="96" t="s">
        <v>589</v>
      </c>
      <c r="H298" s="96" t="s">
        <v>1941</v>
      </c>
      <c r="I298" s="96" t="s">
        <v>127</v>
      </c>
      <c r="J298" s="96" t="s">
        <v>576</v>
      </c>
      <c r="K298" s="96" t="s">
        <v>3954</v>
      </c>
      <c r="L298" s="96" t="s">
        <v>3326</v>
      </c>
      <c r="M298" s="97">
        <v>22000</v>
      </c>
      <c r="N298" s="98">
        <v>0</v>
      </c>
      <c r="O298" s="97">
        <v>668.8</v>
      </c>
      <c r="P298" s="97">
        <v>631.4</v>
      </c>
      <c r="Q298" s="97">
        <v>2371.1999999999998</v>
      </c>
      <c r="R298" s="97">
        <v>19628.8</v>
      </c>
      <c r="S298" s="96" t="s">
        <v>3327</v>
      </c>
      <c r="T298" s="96" t="s">
        <v>3955</v>
      </c>
      <c r="U298" s="98"/>
      <c r="V298" s="98"/>
      <c r="W298" s="97">
        <v>1046</v>
      </c>
      <c r="X298" s="98"/>
      <c r="Y298" s="97">
        <v>25</v>
      </c>
      <c r="Z298" s="98"/>
      <c r="AB298" s="98"/>
    </row>
    <row r="299" spans="1:28" hidden="1">
      <c r="A299" s="96" t="s">
        <v>2522</v>
      </c>
      <c r="B299" s="96" t="s">
        <v>11</v>
      </c>
      <c r="C299" s="96" t="s">
        <v>2552</v>
      </c>
      <c r="D299" s="96" t="s">
        <v>3322</v>
      </c>
      <c r="E299" s="96" t="s">
        <v>3323</v>
      </c>
      <c r="F299" s="96" t="s">
        <v>3347</v>
      </c>
      <c r="G299" s="96" t="s">
        <v>271</v>
      </c>
      <c r="H299" s="96" t="s">
        <v>1942</v>
      </c>
      <c r="I299" s="96" t="s">
        <v>254</v>
      </c>
      <c r="J299" s="96" t="s">
        <v>269</v>
      </c>
      <c r="K299" s="96" t="s">
        <v>3956</v>
      </c>
      <c r="L299" s="96" t="s">
        <v>3326</v>
      </c>
      <c r="M299" s="97">
        <v>55000</v>
      </c>
      <c r="N299" s="97">
        <v>2559.6799999999998</v>
      </c>
      <c r="O299" s="97">
        <v>1672</v>
      </c>
      <c r="P299" s="97">
        <v>1578.5</v>
      </c>
      <c r="Q299" s="97">
        <v>8031.18</v>
      </c>
      <c r="R299" s="97">
        <v>46968.82</v>
      </c>
      <c r="S299" s="96" t="s">
        <v>3327</v>
      </c>
      <c r="T299" s="96" t="s">
        <v>3957</v>
      </c>
      <c r="U299" s="98"/>
      <c r="V299" s="98"/>
      <c r="W299" s="97">
        <v>2196</v>
      </c>
      <c r="X299" s="98"/>
      <c r="Y299" s="97">
        <v>25</v>
      </c>
      <c r="Z299" s="98"/>
      <c r="AB299" s="98"/>
    </row>
    <row r="300" spans="1:28" hidden="1">
      <c r="A300" s="96" t="s">
        <v>2522</v>
      </c>
      <c r="B300" s="96" t="s">
        <v>11</v>
      </c>
      <c r="C300" s="96" t="s">
        <v>2552</v>
      </c>
      <c r="D300" s="96" t="s">
        <v>3322</v>
      </c>
      <c r="E300" s="96" t="s">
        <v>3323</v>
      </c>
      <c r="F300" s="96" t="s">
        <v>3332</v>
      </c>
      <c r="G300" s="96" t="s">
        <v>3958</v>
      </c>
      <c r="H300" s="96" t="s">
        <v>1943</v>
      </c>
      <c r="I300" s="96" t="s">
        <v>670</v>
      </c>
      <c r="J300" s="96" t="s">
        <v>942</v>
      </c>
      <c r="K300" s="96" t="s">
        <v>3959</v>
      </c>
      <c r="L300" s="96" t="s">
        <v>3326</v>
      </c>
      <c r="M300" s="97">
        <v>27205.34</v>
      </c>
      <c r="N300" s="98">
        <v>0</v>
      </c>
      <c r="O300" s="97">
        <v>827.04</v>
      </c>
      <c r="P300" s="97">
        <v>780.79</v>
      </c>
      <c r="Q300" s="97">
        <v>1632.83</v>
      </c>
      <c r="R300" s="97">
        <v>25572.51</v>
      </c>
      <c r="S300" s="96" t="s">
        <v>3327</v>
      </c>
      <c r="T300" s="96" t="s">
        <v>3960</v>
      </c>
      <c r="U300" s="98"/>
      <c r="V300" s="98"/>
      <c r="W300" s="98"/>
      <c r="X300" s="98"/>
      <c r="Y300" s="97">
        <v>25</v>
      </c>
      <c r="Z300" s="98"/>
      <c r="AB300" s="98"/>
    </row>
    <row r="301" spans="1:28" hidden="1">
      <c r="A301" s="96" t="s">
        <v>2522</v>
      </c>
      <c r="B301" s="96" t="s">
        <v>11</v>
      </c>
      <c r="C301" s="96" t="s">
        <v>2552</v>
      </c>
      <c r="D301" s="96" t="s">
        <v>3322</v>
      </c>
      <c r="E301" s="96" t="s">
        <v>3323</v>
      </c>
      <c r="F301" s="96" t="s">
        <v>3332</v>
      </c>
      <c r="G301" s="96" t="s">
        <v>671</v>
      </c>
      <c r="H301" s="96" t="s">
        <v>1944</v>
      </c>
      <c r="I301" s="96" t="s">
        <v>127</v>
      </c>
      <c r="J301" s="96" t="s">
        <v>942</v>
      </c>
      <c r="K301" s="96" t="s">
        <v>3961</v>
      </c>
      <c r="L301" s="96" t="s">
        <v>3326</v>
      </c>
      <c r="M301" s="97">
        <v>15000</v>
      </c>
      <c r="N301" s="98">
        <v>0</v>
      </c>
      <c r="O301" s="97">
        <v>456</v>
      </c>
      <c r="P301" s="97">
        <v>430.5</v>
      </c>
      <c r="Q301" s="97">
        <v>8346.66</v>
      </c>
      <c r="R301" s="97">
        <v>6653.34</v>
      </c>
      <c r="S301" s="96" t="s">
        <v>3327</v>
      </c>
      <c r="T301" s="96" t="s">
        <v>3962</v>
      </c>
      <c r="U301" s="98"/>
      <c r="V301" s="98"/>
      <c r="W301" s="97">
        <v>7385.16</v>
      </c>
      <c r="X301" s="97">
        <v>50</v>
      </c>
      <c r="Y301" s="97">
        <v>25</v>
      </c>
      <c r="Z301" s="98"/>
      <c r="AB301" s="98"/>
    </row>
    <row r="302" spans="1:28" hidden="1">
      <c r="A302" s="96" t="s">
        <v>2522</v>
      </c>
      <c r="B302" s="96" t="s">
        <v>11</v>
      </c>
      <c r="C302" s="96" t="s">
        <v>2552</v>
      </c>
      <c r="D302" s="96" t="s">
        <v>3322</v>
      </c>
      <c r="E302" s="96" t="s">
        <v>3323</v>
      </c>
      <c r="F302" s="96" t="s">
        <v>3527</v>
      </c>
      <c r="G302" s="96" t="s">
        <v>225</v>
      </c>
      <c r="H302" s="96" t="s">
        <v>1945</v>
      </c>
      <c r="I302" s="96" t="s">
        <v>192</v>
      </c>
      <c r="J302" s="96" t="s">
        <v>942</v>
      </c>
      <c r="K302" s="96" t="s">
        <v>3963</v>
      </c>
      <c r="L302" s="96" t="s">
        <v>3326</v>
      </c>
      <c r="M302" s="97">
        <v>30000</v>
      </c>
      <c r="N302" s="98">
        <v>0</v>
      </c>
      <c r="O302" s="97">
        <v>912</v>
      </c>
      <c r="P302" s="97">
        <v>861</v>
      </c>
      <c r="Q302" s="97">
        <v>1798</v>
      </c>
      <c r="R302" s="97">
        <v>28202</v>
      </c>
      <c r="S302" s="96" t="s">
        <v>3327</v>
      </c>
      <c r="T302" s="96" t="s">
        <v>3964</v>
      </c>
      <c r="U302" s="98"/>
      <c r="V302" s="98"/>
      <c r="W302" s="98"/>
      <c r="X302" s="98"/>
      <c r="Y302" s="97">
        <v>25</v>
      </c>
      <c r="Z302" s="98"/>
      <c r="AB302" s="98"/>
    </row>
    <row r="303" spans="1:28" hidden="1">
      <c r="A303" s="96" t="s">
        <v>2522</v>
      </c>
      <c r="B303" s="96" t="s">
        <v>11</v>
      </c>
      <c r="C303" s="96" t="s">
        <v>2552</v>
      </c>
      <c r="D303" s="96" t="s">
        <v>3322</v>
      </c>
      <c r="E303" s="96" t="s">
        <v>3323</v>
      </c>
      <c r="F303" s="96" t="s">
        <v>3332</v>
      </c>
      <c r="G303" s="96" t="s">
        <v>282</v>
      </c>
      <c r="H303" s="96" t="s">
        <v>1946</v>
      </c>
      <c r="I303" s="96" t="s">
        <v>360</v>
      </c>
      <c r="J303" s="96" t="s">
        <v>314</v>
      </c>
      <c r="K303" s="96" t="s">
        <v>3965</v>
      </c>
      <c r="L303" s="96" t="s">
        <v>3326</v>
      </c>
      <c r="M303" s="97">
        <v>27000</v>
      </c>
      <c r="N303" s="98">
        <v>0</v>
      </c>
      <c r="O303" s="97">
        <v>820.8</v>
      </c>
      <c r="P303" s="97">
        <v>774.9</v>
      </c>
      <c r="Q303" s="97">
        <v>20159.16</v>
      </c>
      <c r="R303" s="97">
        <v>6840.84</v>
      </c>
      <c r="S303" s="96" t="s">
        <v>3327</v>
      </c>
      <c r="T303" s="96" t="s">
        <v>3966</v>
      </c>
      <c r="U303" s="98"/>
      <c r="V303" s="97">
        <v>300</v>
      </c>
      <c r="W303" s="97">
        <v>18238.46</v>
      </c>
      <c r="X303" s="98"/>
      <c r="Y303" s="97">
        <v>25</v>
      </c>
      <c r="Z303" s="98"/>
      <c r="AB303" s="98"/>
    </row>
    <row r="304" spans="1:28" hidden="1">
      <c r="A304" s="96" t="s">
        <v>2522</v>
      </c>
      <c r="B304" s="96" t="s">
        <v>11</v>
      </c>
      <c r="C304" s="96" t="s">
        <v>2552</v>
      </c>
      <c r="D304" s="96" t="s">
        <v>3322</v>
      </c>
      <c r="E304" s="96" t="s">
        <v>3323</v>
      </c>
      <c r="F304" s="96" t="s">
        <v>3337</v>
      </c>
      <c r="G304" s="96" t="s">
        <v>1672</v>
      </c>
      <c r="H304" s="96" t="s">
        <v>1947</v>
      </c>
      <c r="I304" s="96" t="s">
        <v>27</v>
      </c>
      <c r="J304" s="96" t="s">
        <v>777</v>
      </c>
      <c r="K304" s="96" t="s">
        <v>3967</v>
      </c>
      <c r="L304" s="96" t="s">
        <v>3326</v>
      </c>
      <c r="M304" s="97">
        <v>16500</v>
      </c>
      <c r="N304" s="98">
        <v>0</v>
      </c>
      <c r="O304" s="97">
        <v>501.6</v>
      </c>
      <c r="P304" s="97">
        <v>473.55</v>
      </c>
      <c r="Q304" s="97">
        <v>1000.15</v>
      </c>
      <c r="R304" s="97">
        <v>15499.85</v>
      </c>
      <c r="S304" s="96" t="s">
        <v>3327</v>
      </c>
      <c r="T304" s="96" t="s">
        <v>3968</v>
      </c>
      <c r="U304" s="98"/>
      <c r="V304" s="98"/>
      <c r="W304" s="98"/>
      <c r="X304" s="98"/>
      <c r="Y304" s="97">
        <v>25</v>
      </c>
      <c r="Z304" s="98"/>
      <c r="AB304" s="98"/>
    </row>
    <row r="305" spans="1:28" hidden="1">
      <c r="A305" s="96" t="s">
        <v>2522</v>
      </c>
      <c r="B305" s="96" t="s">
        <v>11</v>
      </c>
      <c r="C305" s="96" t="s">
        <v>2552</v>
      </c>
      <c r="D305" s="96" t="s">
        <v>3322</v>
      </c>
      <c r="E305" s="96" t="s">
        <v>3323</v>
      </c>
      <c r="F305" s="96" t="s">
        <v>3329</v>
      </c>
      <c r="G305" s="96" t="s">
        <v>3969</v>
      </c>
      <c r="H305" s="96" t="s">
        <v>1948</v>
      </c>
      <c r="I305" s="96" t="s">
        <v>360</v>
      </c>
      <c r="J305" s="96" t="s">
        <v>858</v>
      </c>
      <c r="K305" s="96" t="s">
        <v>3970</v>
      </c>
      <c r="L305" s="96" t="s">
        <v>3326</v>
      </c>
      <c r="M305" s="97">
        <v>30000</v>
      </c>
      <c r="N305" s="98">
        <v>0</v>
      </c>
      <c r="O305" s="97">
        <v>912</v>
      </c>
      <c r="P305" s="97">
        <v>861</v>
      </c>
      <c r="Q305" s="97">
        <v>1798</v>
      </c>
      <c r="R305" s="97">
        <v>28202</v>
      </c>
      <c r="S305" s="96" t="s">
        <v>3327</v>
      </c>
      <c r="T305" s="96" t="s">
        <v>3971</v>
      </c>
      <c r="U305" s="98"/>
      <c r="V305" s="98"/>
      <c r="W305" s="98"/>
      <c r="X305" s="98"/>
      <c r="Y305" s="97">
        <v>25</v>
      </c>
      <c r="Z305" s="98"/>
      <c r="AB305" s="98"/>
    </row>
    <row r="306" spans="1:28" hidden="1">
      <c r="A306" s="96" t="s">
        <v>2522</v>
      </c>
      <c r="B306" s="96" t="s">
        <v>11</v>
      </c>
      <c r="C306" s="96" t="s">
        <v>2552</v>
      </c>
      <c r="D306" s="96" t="s">
        <v>3322</v>
      </c>
      <c r="E306" s="96" t="s">
        <v>3323</v>
      </c>
      <c r="F306" s="96" t="s">
        <v>3329</v>
      </c>
      <c r="G306" s="96" t="s">
        <v>1160</v>
      </c>
      <c r="H306" s="96" t="s">
        <v>1949</v>
      </c>
      <c r="I306" s="96" t="s">
        <v>8</v>
      </c>
      <c r="J306" s="96" t="s">
        <v>821</v>
      </c>
      <c r="K306" s="96" t="s">
        <v>3972</v>
      </c>
      <c r="L306" s="96" t="s">
        <v>3326</v>
      </c>
      <c r="M306" s="97">
        <v>20000</v>
      </c>
      <c r="N306" s="98">
        <v>0</v>
      </c>
      <c r="O306" s="97">
        <v>608</v>
      </c>
      <c r="P306" s="97">
        <v>574</v>
      </c>
      <c r="Q306" s="97">
        <v>3953</v>
      </c>
      <c r="R306" s="97">
        <v>16047</v>
      </c>
      <c r="S306" s="96" t="s">
        <v>3327</v>
      </c>
      <c r="T306" s="96" t="s">
        <v>3973</v>
      </c>
      <c r="U306" s="98"/>
      <c r="V306" s="98"/>
      <c r="W306" s="97">
        <v>2746</v>
      </c>
      <c r="X306" s="98"/>
      <c r="Y306" s="97">
        <v>25</v>
      </c>
      <c r="Z306" s="98"/>
      <c r="AB306" s="98"/>
    </row>
    <row r="307" spans="1:28" hidden="1">
      <c r="A307" s="96" t="s">
        <v>2522</v>
      </c>
      <c r="B307" s="96" t="s">
        <v>11</v>
      </c>
      <c r="C307" s="96" t="s">
        <v>2552</v>
      </c>
      <c r="D307" s="96" t="s">
        <v>3322</v>
      </c>
      <c r="E307" s="96" t="s">
        <v>3323</v>
      </c>
      <c r="F307" s="96" t="s">
        <v>3329</v>
      </c>
      <c r="G307" s="96" t="s">
        <v>1065</v>
      </c>
      <c r="H307" s="96" t="s">
        <v>1950</v>
      </c>
      <c r="I307" s="96" t="s">
        <v>972</v>
      </c>
      <c r="J307" s="96" t="s">
        <v>814</v>
      </c>
      <c r="K307" s="96" t="s">
        <v>3974</v>
      </c>
      <c r="L307" s="96" t="s">
        <v>3326</v>
      </c>
      <c r="M307" s="97">
        <v>30000</v>
      </c>
      <c r="N307" s="98">
        <v>0</v>
      </c>
      <c r="O307" s="97">
        <v>912</v>
      </c>
      <c r="P307" s="97">
        <v>861</v>
      </c>
      <c r="Q307" s="97">
        <v>1798</v>
      </c>
      <c r="R307" s="97">
        <v>28202</v>
      </c>
      <c r="S307" s="96" t="s">
        <v>3327</v>
      </c>
      <c r="T307" s="96" t="s">
        <v>3975</v>
      </c>
      <c r="U307" s="98"/>
      <c r="V307" s="98"/>
      <c r="W307" s="98"/>
      <c r="X307" s="98"/>
      <c r="Y307" s="97">
        <v>25</v>
      </c>
      <c r="Z307" s="98"/>
      <c r="AB307" s="98"/>
    </row>
    <row r="308" spans="1:28" hidden="1">
      <c r="A308" s="96" t="s">
        <v>2522</v>
      </c>
      <c r="B308" s="96" t="s">
        <v>11</v>
      </c>
      <c r="C308" s="96" t="s">
        <v>2552</v>
      </c>
      <c r="D308" s="96" t="s">
        <v>3322</v>
      </c>
      <c r="E308" s="96" t="s">
        <v>3323</v>
      </c>
      <c r="F308" s="96" t="s">
        <v>3337</v>
      </c>
      <c r="G308" s="96" t="s">
        <v>1066</v>
      </c>
      <c r="H308" s="96" t="s">
        <v>1951</v>
      </c>
      <c r="I308" s="96" t="s">
        <v>598</v>
      </c>
      <c r="J308" s="96" t="s">
        <v>181</v>
      </c>
      <c r="K308" s="96" t="s">
        <v>3976</v>
      </c>
      <c r="L308" s="96" t="s">
        <v>3326</v>
      </c>
      <c r="M308" s="97">
        <v>24000</v>
      </c>
      <c r="N308" s="98">
        <v>0</v>
      </c>
      <c r="O308" s="97">
        <v>729.6</v>
      </c>
      <c r="P308" s="97">
        <v>688.8</v>
      </c>
      <c r="Q308" s="97">
        <v>1443.4</v>
      </c>
      <c r="R308" s="97">
        <v>22556.6</v>
      </c>
      <c r="S308" s="96" t="s">
        <v>3327</v>
      </c>
      <c r="T308" s="96" t="s">
        <v>3977</v>
      </c>
      <c r="U308" s="98"/>
      <c r="V308" s="98"/>
      <c r="W308" s="98"/>
      <c r="X308" s="98"/>
      <c r="Y308" s="97">
        <v>25</v>
      </c>
      <c r="Z308" s="98"/>
      <c r="AB308" s="98"/>
    </row>
    <row r="309" spans="1:28" hidden="1">
      <c r="A309" s="96" t="s">
        <v>2522</v>
      </c>
      <c r="B309" s="96" t="s">
        <v>11</v>
      </c>
      <c r="C309" s="96" t="s">
        <v>2552</v>
      </c>
      <c r="D309" s="96" t="s">
        <v>3322</v>
      </c>
      <c r="E309" s="96" t="s">
        <v>3323</v>
      </c>
      <c r="F309" s="96" t="s">
        <v>3386</v>
      </c>
      <c r="G309" s="96" t="s">
        <v>949</v>
      </c>
      <c r="H309" s="96" t="s">
        <v>1952</v>
      </c>
      <c r="I309" s="96" t="s">
        <v>192</v>
      </c>
      <c r="J309" s="96" t="s">
        <v>941</v>
      </c>
      <c r="K309" s="96" t="s">
        <v>3978</v>
      </c>
      <c r="L309" s="96" t="s">
        <v>3326</v>
      </c>
      <c r="M309" s="97">
        <v>35000</v>
      </c>
      <c r="N309" s="98">
        <v>0</v>
      </c>
      <c r="O309" s="97">
        <v>1064</v>
      </c>
      <c r="P309" s="97">
        <v>1004.5</v>
      </c>
      <c r="Q309" s="97">
        <v>21451.11</v>
      </c>
      <c r="R309" s="97">
        <v>13548.89</v>
      </c>
      <c r="S309" s="96" t="s">
        <v>3327</v>
      </c>
      <c r="T309" s="96" t="s">
        <v>3979</v>
      </c>
      <c r="U309" s="98"/>
      <c r="V309" s="98"/>
      <c r="W309" s="97">
        <v>19357.61</v>
      </c>
      <c r="X309" s="98"/>
      <c r="Y309" s="97">
        <v>25</v>
      </c>
      <c r="Z309" s="98"/>
      <c r="AB309" s="98"/>
    </row>
    <row r="310" spans="1:28" hidden="1">
      <c r="A310" s="96" t="s">
        <v>2522</v>
      </c>
      <c r="B310" s="96" t="s">
        <v>11</v>
      </c>
      <c r="C310" s="96" t="s">
        <v>2552</v>
      </c>
      <c r="D310" s="96" t="s">
        <v>3322</v>
      </c>
      <c r="E310" s="96" t="s">
        <v>3323</v>
      </c>
      <c r="F310" s="96" t="s">
        <v>3329</v>
      </c>
      <c r="G310" s="96" t="s">
        <v>2803</v>
      </c>
      <c r="H310" s="96" t="s">
        <v>2804</v>
      </c>
      <c r="I310" s="96" t="s">
        <v>598</v>
      </c>
      <c r="J310" s="96" t="s">
        <v>591</v>
      </c>
      <c r="K310" s="96" t="s">
        <v>3980</v>
      </c>
      <c r="L310" s="96" t="s">
        <v>3326</v>
      </c>
      <c r="M310" s="97">
        <v>24000</v>
      </c>
      <c r="N310" s="98">
        <v>0</v>
      </c>
      <c r="O310" s="97">
        <v>729.6</v>
      </c>
      <c r="P310" s="97">
        <v>688.8</v>
      </c>
      <c r="Q310" s="97">
        <v>1443.4</v>
      </c>
      <c r="R310" s="97">
        <v>22556.6</v>
      </c>
      <c r="S310" s="96" t="s">
        <v>3327</v>
      </c>
      <c r="T310" s="96" t="s">
        <v>3981</v>
      </c>
      <c r="U310" s="98"/>
      <c r="V310" s="98"/>
      <c r="W310" s="98"/>
      <c r="X310" s="98"/>
      <c r="Y310" s="97">
        <v>25</v>
      </c>
      <c r="Z310" s="98"/>
      <c r="AB310" s="98"/>
    </row>
    <row r="311" spans="1:28" hidden="1">
      <c r="A311" s="96" t="s">
        <v>2522</v>
      </c>
      <c r="B311" s="96" t="s">
        <v>11</v>
      </c>
      <c r="C311" s="96" t="s">
        <v>2552</v>
      </c>
      <c r="D311" s="96" t="s">
        <v>3322</v>
      </c>
      <c r="E311" s="96" t="s">
        <v>3323</v>
      </c>
      <c r="F311" s="96" t="s">
        <v>3347</v>
      </c>
      <c r="G311" s="96" t="s">
        <v>482</v>
      </c>
      <c r="H311" s="96" t="s">
        <v>1161</v>
      </c>
      <c r="I311" s="96" t="s">
        <v>108</v>
      </c>
      <c r="J311" s="96" t="s">
        <v>474</v>
      </c>
      <c r="K311" s="96" t="s">
        <v>3982</v>
      </c>
      <c r="L311" s="96" t="s">
        <v>3326</v>
      </c>
      <c r="M311" s="97">
        <v>50000</v>
      </c>
      <c r="N311" s="97">
        <v>1854</v>
      </c>
      <c r="O311" s="97">
        <v>1520</v>
      </c>
      <c r="P311" s="97">
        <v>1435</v>
      </c>
      <c r="Q311" s="97">
        <v>7500</v>
      </c>
      <c r="R311" s="97">
        <v>42500</v>
      </c>
      <c r="S311" s="96" t="s">
        <v>3327</v>
      </c>
      <c r="T311" s="96" t="s">
        <v>3983</v>
      </c>
      <c r="U311" s="98"/>
      <c r="V311" s="97">
        <v>300</v>
      </c>
      <c r="W311" s="97">
        <v>2246</v>
      </c>
      <c r="X311" s="97">
        <v>120</v>
      </c>
      <c r="Y311" s="97">
        <v>25</v>
      </c>
      <c r="Z311" s="98"/>
      <c r="AB311" s="98"/>
    </row>
    <row r="312" spans="1:28" hidden="1">
      <c r="A312" s="96" t="s">
        <v>2522</v>
      </c>
      <c r="B312" s="96" t="s">
        <v>11</v>
      </c>
      <c r="C312" s="96" t="s">
        <v>2552</v>
      </c>
      <c r="D312" s="96" t="s">
        <v>3322</v>
      </c>
      <c r="E312" s="96" t="s">
        <v>3323</v>
      </c>
      <c r="F312" s="96" t="s">
        <v>3337</v>
      </c>
      <c r="G312" s="96" t="s">
        <v>3984</v>
      </c>
      <c r="H312" s="96" t="s">
        <v>1953</v>
      </c>
      <c r="I312" s="96" t="s">
        <v>192</v>
      </c>
      <c r="J312" s="96" t="s">
        <v>941</v>
      </c>
      <c r="K312" s="96" t="s">
        <v>3985</v>
      </c>
      <c r="L312" s="96" t="s">
        <v>3326</v>
      </c>
      <c r="M312" s="97">
        <v>35000</v>
      </c>
      <c r="N312" s="98">
        <v>0</v>
      </c>
      <c r="O312" s="97">
        <v>1064</v>
      </c>
      <c r="P312" s="97">
        <v>1004.5</v>
      </c>
      <c r="Q312" s="97">
        <v>2093.5</v>
      </c>
      <c r="R312" s="97">
        <v>32906.5</v>
      </c>
      <c r="S312" s="96" t="s">
        <v>3327</v>
      </c>
      <c r="T312" s="96" t="s">
        <v>3986</v>
      </c>
      <c r="U312" s="98"/>
      <c r="V312" s="98"/>
      <c r="W312" s="98"/>
      <c r="X312" s="98"/>
      <c r="Y312" s="97">
        <v>25</v>
      </c>
      <c r="Z312" s="98"/>
      <c r="AB312" s="98"/>
    </row>
    <row r="313" spans="1:28" hidden="1">
      <c r="A313" s="96" t="s">
        <v>2522</v>
      </c>
      <c r="B313" s="96" t="s">
        <v>11</v>
      </c>
      <c r="C313" s="96" t="s">
        <v>2552</v>
      </c>
      <c r="D313" s="96" t="s">
        <v>3322</v>
      </c>
      <c r="E313" s="96" t="s">
        <v>3323</v>
      </c>
      <c r="F313" s="96" t="s">
        <v>3344</v>
      </c>
      <c r="G313" s="96" t="s">
        <v>275</v>
      </c>
      <c r="H313" s="96" t="s">
        <v>1955</v>
      </c>
      <c r="I313" s="96" t="s">
        <v>129</v>
      </c>
      <c r="J313" s="96" t="s">
        <v>277</v>
      </c>
      <c r="K313" s="96" t="s">
        <v>3987</v>
      </c>
      <c r="L313" s="96" t="s">
        <v>3326</v>
      </c>
      <c r="M313" s="97">
        <v>130000</v>
      </c>
      <c r="N313" s="97">
        <v>19162.12</v>
      </c>
      <c r="O313" s="97">
        <v>3952</v>
      </c>
      <c r="P313" s="97">
        <v>3731</v>
      </c>
      <c r="Q313" s="97">
        <v>32016.12</v>
      </c>
      <c r="R313" s="97">
        <v>97983.88</v>
      </c>
      <c r="S313" s="96" t="s">
        <v>3327</v>
      </c>
      <c r="T313" s="96" t="s">
        <v>3988</v>
      </c>
      <c r="U313" s="98"/>
      <c r="V313" s="97">
        <v>1200</v>
      </c>
      <c r="W313" s="97">
        <v>3946</v>
      </c>
      <c r="X313" s="98"/>
      <c r="Y313" s="97">
        <v>25</v>
      </c>
      <c r="Z313" s="98"/>
      <c r="AB313" s="98"/>
    </row>
    <row r="314" spans="1:28" hidden="1">
      <c r="A314" s="96" t="s">
        <v>2522</v>
      </c>
      <c r="B314" s="96" t="s">
        <v>11</v>
      </c>
      <c r="C314" s="96" t="s">
        <v>2552</v>
      </c>
      <c r="D314" s="96" t="s">
        <v>3322</v>
      </c>
      <c r="E314" s="96" t="s">
        <v>3323</v>
      </c>
      <c r="F314" s="96" t="s">
        <v>3337</v>
      </c>
      <c r="G314" s="96" t="s">
        <v>1610</v>
      </c>
      <c r="H314" s="96" t="s">
        <v>1956</v>
      </c>
      <c r="I314" s="96" t="s">
        <v>385</v>
      </c>
      <c r="J314" s="96" t="s">
        <v>777</v>
      </c>
      <c r="K314" s="96" t="s">
        <v>3989</v>
      </c>
      <c r="L314" s="96" t="s">
        <v>3326</v>
      </c>
      <c r="M314" s="97">
        <v>25000</v>
      </c>
      <c r="N314" s="98">
        <v>0</v>
      </c>
      <c r="O314" s="97">
        <v>760</v>
      </c>
      <c r="P314" s="97">
        <v>717.5</v>
      </c>
      <c r="Q314" s="97">
        <v>1502.5</v>
      </c>
      <c r="R314" s="97">
        <v>23497.5</v>
      </c>
      <c r="S314" s="96" t="s">
        <v>3327</v>
      </c>
      <c r="T314" s="96" t="s">
        <v>3990</v>
      </c>
      <c r="U314" s="98"/>
      <c r="V314" s="98"/>
      <c r="W314" s="98"/>
      <c r="X314" s="98"/>
      <c r="Y314" s="97">
        <v>25</v>
      </c>
      <c r="Z314" s="98"/>
      <c r="AB314" s="98"/>
    </row>
    <row r="315" spans="1:28" hidden="1">
      <c r="A315" s="96" t="s">
        <v>2522</v>
      </c>
      <c r="B315" s="96" t="s">
        <v>11</v>
      </c>
      <c r="C315" s="96" t="s">
        <v>2552</v>
      </c>
      <c r="D315" s="96" t="s">
        <v>3322</v>
      </c>
      <c r="E315" s="96" t="s">
        <v>3323</v>
      </c>
      <c r="F315" s="96" t="s">
        <v>3329</v>
      </c>
      <c r="G315" s="96" t="s">
        <v>1028</v>
      </c>
      <c r="H315" s="96" t="s">
        <v>1957</v>
      </c>
      <c r="I315" s="96" t="s">
        <v>793</v>
      </c>
      <c r="J315" s="96" t="s">
        <v>814</v>
      </c>
      <c r="K315" s="96" t="s">
        <v>3991</v>
      </c>
      <c r="L315" s="96" t="s">
        <v>3326</v>
      </c>
      <c r="M315" s="97">
        <v>220000</v>
      </c>
      <c r="N315" s="97">
        <v>40583.019999999997</v>
      </c>
      <c r="O315" s="97">
        <v>5685.41</v>
      </c>
      <c r="P315" s="97">
        <v>6314</v>
      </c>
      <c r="Q315" s="97">
        <v>52607.43</v>
      </c>
      <c r="R315" s="97">
        <v>167392.57</v>
      </c>
      <c r="S315" s="96" t="s">
        <v>3327</v>
      </c>
      <c r="T315" s="96" t="s">
        <v>3992</v>
      </c>
      <c r="U315" s="98"/>
      <c r="V315" s="98"/>
      <c r="W315" s="98"/>
      <c r="X315" s="98"/>
      <c r="Y315" s="97">
        <v>25</v>
      </c>
      <c r="Z315" s="98"/>
      <c r="AB315" s="98"/>
    </row>
    <row r="316" spans="1:28" hidden="1">
      <c r="A316" s="96" t="s">
        <v>2522</v>
      </c>
      <c r="B316" s="96" t="s">
        <v>11</v>
      </c>
      <c r="C316" s="96" t="s">
        <v>2552</v>
      </c>
      <c r="D316" s="96" t="s">
        <v>3322</v>
      </c>
      <c r="E316" s="96" t="s">
        <v>3323</v>
      </c>
      <c r="F316" s="96" t="s">
        <v>3386</v>
      </c>
      <c r="G316" s="96" t="s">
        <v>819</v>
      </c>
      <c r="H316" s="96" t="s">
        <v>1958</v>
      </c>
      <c r="I316" s="96" t="s">
        <v>8</v>
      </c>
      <c r="J316" s="96" t="s">
        <v>818</v>
      </c>
      <c r="K316" s="96" t="s">
        <v>3993</v>
      </c>
      <c r="L316" s="96" t="s">
        <v>3326</v>
      </c>
      <c r="M316" s="97">
        <v>30000</v>
      </c>
      <c r="N316" s="98">
        <v>0</v>
      </c>
      <c r="O316" s="97">
        <v>912</v>
      </c>
      <c r="P316" s="97">
        <v>861</v>
      </c>
      <c r="Q316" s="97">
        <v>24362.61</v>
      </c>
      <c r="R316" s="97">
        <v>5637.39</v>
      </c>
      <c r="S316" s="96" t="s">
        <v>3327</v>
      </c>
      <c r="T316" s="96" t="s">
        <v>3994</v>
      </c>
      <c r="U316" s="98"/>
      <c r="V316" s="97">
        <v>300</v>
      </c>
      <c r="W316" s="97">
        <v>22264.61</v>
      </c>
      <c r="X316" s="98"/>
      <c r="Y316" s="97">
        <v>25</v>
      </c>
      <c r="Z316" s="98"/>
      <c r="AB316" s="98"/>
    </row>
    <row r="317" spans="1:28" hidden="1">
      <c r="A317" s="96" t="s">
        <v>2522</v>
      </c>
      <c r="B317" s="96" t="s">
        <v>11</v>
      </c>
      <c r="C317" s="96" t="s">
        <v>2552</v>
      </c>
      <c r="D317" s="96" t="s">
        <v>3322</v>
      </c>
      <c r="E317" s="96" t="s">
        <v>3323</v>
      </c>
      <c r="F317" s="96" t="s">
        <v>3337</v>
      </c>
      <c r="G317" s="96" t="s">
        <v>2805</v>
      </c>
      <c r="H317" s="96" t="s">
        <v>2806</v>
      </c>
      <c r="I317" s="96" t="s">
        <v>127</v>
      </c>
      <c r="J317" s="96" t="s">
        <v>942</v>
      </c>
      <c r="K317" s="96" t="s">
        <v>3995</v>
      </c>
      <c r="L317" s="96" t="s">
        <v>3326</v>
      </c>
      <c r="M317" s="97">
        <v>18000</v>
      </c>
      <c r="N317" s="98">
        <v>0</v>
      </c>
      <c r="O317" s="97">
        <v>547.20000000000005</v>
      </c>
      <c r="P317" s="97">
        <v>516.6</v>
      </c>
      <c r="Q317" s="97">
        <v>4254.8</v>
      </c>
      <c r="R317" s="97">
        <v>13745.2</v>
      </c>
      <c r="S317" s="96" t="s">
        <v>3327</v>
      </c>
      <c r="T317" s="96" t="s">
        <v>3996</v>
      </c>
      <c r="U317" s="98"/>
      <c r="V317" s="98"/>
      <c r="W317" s="97">
        <v>3166</v>
      </c>
      <c r="X317" s="98"/>
      <c r="Y317" s="97">
        <v>25</v>
      </c>
      <c r="Z317" s="98"/>
      <c r="AB317" s="98"/>
    </row>
    <row r="318" spans="1:28" hidden="1">
      <c r="A318" s="96" t="s">
        <v>2522</v>
      </c>
      <c r="B318" s="96" t="s">
        <v>11</v>
      </c>
      <c r="C318" s="96" t="s">
        <v>2552</v>
      </c>
      <c r="D318" s="96" t="s">
        <v>3322</v>
      </c>
      <c r="E318" s="96" t="s">
        <v>3323</v>
      </c>
      <c r="F318" s="96" t="s">
        <v>3344</v>
      </c>
      <c r="G318" s="96" t="s">
        <v>816</v>
      </c>
      <c r="H318" s="96" t="s">
        <v>1959</v>
      </c>
      <c r="I318" s="96" t="s">
        <v>246</v>
      </c>
      <c r="J318" s="96" t="s">
        <v>942</v>
      </c>
      <c r="K318" s="96" t="s">
        <v>3997</v>
      </c>
      <c r="L318" s="96" t="s">
        <v>3326</v>
      </c>
      <c r="M318" s="97">
        <v>25000</v>
      </c>
      <c r="N318" s="98">
        <v>0</v>
      </c>
      <c r="O318" s="97">
        <v>760</v>
      </c>
      <c r="P318" s="97">
        <v>717.5</v>
      </c>
      <c r="Q318" s="97">
        <v>9205.09</v>
      </c>
      <c r="R318" s="97">
        <v>15794.91</v>
      </c>
      <c r="S318" s="96" t="s">
        <v>3327</v>
      </c>
      <c r="T318" s="96" t="s">
        <v>3998</v>
      </c>
      <c r="U318" s="98"/>
      <c r="V318" s="98"/>
      <c r="W318" s="97">
        <v>7702.59</v>
      </c>
      <c r="X318" s="98"/>
      <c r="Y318" s="97">
        <v>25</v>
      </c>
      <c r="Z318" s="98"/>
      <c r="AB318" s="98"/>
    </row>
    <row r="319" spans="1:28" hidden="1">
      <c r="A319" s="96" t="s">
        <v>2522</v>
      </c>
      <c r="B319" s="96" t="s">
        <v>11</v>
      </c>
      <c r="C319" s="96" t="s">
        <v>2552</v>
      </c>
      <c r="D319" s="96" t="s">
        <v>3322</v>
      </c>
      <c r="E319" s="96" t="s">
        <v>3323</v>
      </c>
      <c r="F319" s="96" t="s">
        <v>3347</v>
      </c>
      <c r="G319" s="96" t="s">
        <v>851</v>
      </c>
      <c r="H319" s="96" t="s">
        <v>1960</v>
      </c>
      <c r="I319" s="96" t="s">
        <v>412</v>
      </c>
      <c r="J319" s="96" t="s">
        <v>821</v>
      </c>
      <c r="K319" s="96" t="s">
        <v>3999</v>
      </c>
      <c r="L319" s="96" t="s">
        <v>3326</v>
      </c>
      <c r="M319" s="97">
        <v>65000</v>
      </c>
      <c r="N319" s="97">
        <v>4427.58</v>
      </c>
      <c r="O319" s="97">
        <v>1976</v>
      </c>
      <c r="P319" s="97">
        <v>1865.5</v>
      </c>
      <c r="Q319" s="97">
        <v>8294.08</v>
      </c>
      <c r="R319" s="97">
        <v>56705.919999999998</v>
      </c>
      <c r="S319" s="96" t="s">
        <v>3327</v>
      </c>
      <c r="T319" s="96" t="s">
        <v>4000</v>
      </c>
      <c r="U319" s="98"/>
      <c r="V319" s="98"/>
      <c r="W319" s="98"/>
      <c r="X319" s="98"/>
      <c r="Y319" s="97">
        <v>25</v>
      </c>
      <c r="Z319" s="98"/>
      <c r="AB319" s="98"/>
    </row>
    <row r="320" spans="1:28" hidden="1">
      <c r="A320" s="96" t="s">
        <v>2522</v>
      </c>
      <c r="B320" s="96" t="s">
        <v>11</v>
      </c>
      <c r="C320" s="96" t="s">
        <v>2552</v>
      </c>
      <c r="D320" s="96" t="s">
        <v>3322</v>
      </c>
      <c r="E320" s="96" t="s">
        <v>3323</v>
      </c>
      <c r="F320" s="96" t="s">
        <v>3350</v>
      </c>
      <c r="G320" s="96" t="s">
        <v>808</v>
      </c>
      <c r="H320" s="96" t="s">
        <v>1961</v>
      </c>
      <c r="I320" s="96" t="s">
        <v>111</v>
      </c>
      <c r="J320" s="96" t="s">
        <v>777</v>
      </c>
      <c r="K320" s="96" t="s">
        <v>4001</v>
      </c>
      <c r="L320" s="96" t="s">
        <v>3326</v>
      </c>
      <c r="M320" s="97">
        <v>10000</v>
      </c>
      <c r="N320" s="98">
        <v>0</v>
      </c>
      <c r="O320" s="97">
        <v>304</v>
      </c>
      <c r="P320" s="97">
        <v>287</v>
      </c>
      <c r="Q320" s="97">
        <v>616</v>
      </c>
      <c r="R320" s="97">
        <v>9384</v>
      </c>
      <c r="S320" s="96" t="s">
        <v>3327</v>
      </c>
      <c r="T320" s="96" t="s">
        <v>4002</v>
      </c>
      <c r="U320" s="98"/>
      <c r="V320" s="98"/>
      <c r="W320" s="98"/>
      <c r="X320" s="98"/>
      <c r="Y320" s="97">
        <v>25</v>
      </c>
      <c r="Z320" s="98"/>
      <c r="AB320" s="98"/>
    </row>
    <row r="321" spans="1:28" hidden="1">
      <c r="A321" s="96" t="s">
        <v>2522</v>
      </c>
      <c r="B321" s="96" t="s">
        <v>11</v>
      </c>
      <c r="C321" s="96" t="s">
        <v>2552</v>
      </c>
      <c r="D321" s="96" t="s">
        <v>3322</v>
      </c>
      <c r="E321" s="96" t="s">
        <v>3323</v>
      </c>
      <c r="F321" s="96" t="s">
        <v>3329</v>
      </c>
      <c r="G321" s="96" t="s">
        <v>922</v>
      </c>
      <c r="H321" s="96" t="s">
        <v>1962</v>
      </c>
      <c r="I321" s="96" t="s">
        <v>8</v>
      </c>
      <c r="J321" s="96" t="s">
        <v>942</v>
      </c>
      <c r="K321" s="96" t="s">
        <v>4003</v>
      </c>
      <c r="L321" s="96" t="s">
        <v>3326</v>
      </c>
      <c r="M321" s="97">
        <v>20000</v>
      </c>
      <c r="N321" s="98">
        <v>0</v>
      </c>
      <c r="O321" s="97">
        <v>608</v>
      </c>
      <c r="P321" s="97">
        <v>574</v>
      </c>
      <c r="Q321" s="97">
        <v>16037.26</v>
      </c>
      <c r="R321" s="97">
        <v>3962.74</v>
      </c>
      <c r="S321" s="96" t="s">
        <v>3327</v>
      </c>
      <c r="T321" s="96" t="s">
        <v>4004</v>
      </c>
      <c r="U321" s="98"/>
      <c r="V321" s="98"/>
      <c r="W321" s="97">
        <v>14830.26</v>
      </c>
      <c r="X321" s="98"/>
      <c r="Y321" s="97">
        <v>25</v>
      </c>
      <c r="Z321" s="98"/>
      <c r="AB321" s="98"/>
    </row>
    <row r="322" spans="1:28" hidden="1">
      <c r="A322" s="96" t="s">
        <v>2522</v>
      </c>
      <c r="B322" s="96" t="s">
        <v>11</v>
      </c>
      <c r="C322" s="96" t="s">
        <v>2552</v>
      </c>
      <c r="D322" s="96" t="s">
        <v>3322</v>
      </c>
      <c r="E322" s="96" t="s">
        <v>3323</v>
      </c>
      <c r="F322" s="96" t="s">
        <v>3337</v>
      </c>
      <c r="G322" s="96" t="s">
        <v>1056</v>
      </c>
      <c r="H322" s="96" t="s">
        <v>1963</v>
      </c>
      <c r="I322" s="96" t="s">
        <v>127</v>
      </c>
      <c r="J322" s="96" t="s">
        <v>942</v>
      </c>
      <c r="K322" s="96" t="s">
        <v>4005</v>
      </c>
      <c r="L322" s="96" t="s">
        <v>3326</v>
      </c>
      <c r="M322" s="97">
        <v>15000</v>
      </c>
      <c r="N322" s="98">
        <v>0</v>
      </c>
      <c r="O322" s="97">
        <v>456</v>
      </c>
      <c r="P322" s="97">
        <v>430.5</v>
      </c>
      <c r="Q322" s="97">
        <v>5706.67</v>
      </c>
      <c r="R322" s="97">
        <v>9293.33</v>
      </c>
      <c r="S322" s="96" t="s">
        <v>3327</v>
      </c>
      <c r="T322" s="96" t="s">
        <v>4006</v>
      </c>
      <c r="U322" s="98"/>
      <c r="V322" s="98"/>
      <c r="W322" s="97">
        <v>4795.17</v>
      </c>
      <c r="X322" s="98"/>
      <c r="Y322" s="97">
        <v>25</v>
      </c>
      <c r="Z322" s="98"/>
      <c r="AB322" s="98"/>
    </row>
    <row r="323" spans="1:28" hidden="1">
      <c r="A323" s="96" t="s">
        <v>2522</v>
      </c>
      <c r="B323" s="96" t="s">
        <v>11</v>
      </c>
      <c r="C323" s="96" t="s">
        <v>2552</v>
      </c>
      <c r="D323" s="96" t="s">
        <v>3322</v>
      </c>
      <c r="E323" s="96" t="s">
        <v>3323</v>
      </c>
      <c r="F323" s="96" t="s">
        <v>3344</v>
      </c>
      <c r="G323" s="96" t="s">
        <v>886</v>
      </c>
      <c r="H323" s="96" t="s">
        <v>2049</v>
      </c>
      <c r="I323" s="96" t="s">
        <v>10</v>
      </c>
      <c r="J323" s="96" t="s">
        <v>814</v>
      </c>
      <c r="K323" s="96" t="s">
        <v>4007</v>
      </c>
      <c r="L323" s="96" t="s">
        <v>3326</v>
      </c>
      <c r="M323" s="97">
        <v>35000</v>
      </c>
      <c r="N323" s="98">
        <v>0</v>
      </c>
      <c r="O323" s="97">
        <v>1064</v>
      </c>
      <c r="P323" s="97">
        <v>1004.5</v>
      </c>
      <c r="Q323" s="97">
        <v>4189.5</v>
      </c>
      <c r="R323" s="97">
        <v>30810.5</v>
      </c>
      <c r="S323" s="96" t="s">
        <v>3327</v>
      </c>
      <c r="T323" s="96" t="s">
        <v>4008</v>
      </c>
      <c r="U323" s="98"/>
      <c r="V323" s="98"/>
      <c r="W323" s="97">
        <v>2096</v>
      </c>
      <c r="X323" s="98"/>
      <c r="Y323" s="97">
        <v>25</v>
      </c>
      <c r="Z323" s="98"/>
      <c r="AB323" s="98"/>
    </row>
    <row r="324" spans="1:28" hidden="1">
      <c r="A324" s="96" t="s">
        <v>2522</v>
      </c>
      <c r="B324" s="96" t="s">
        <v>11</v>
      </c>
      <c r="C324" s="96" t="s">
        <v>2552</v>
      </c>
      <c r="D324" s="96" t="s">
        <v>3322</v>
      </c>
      <c r="E324" s="96" t="s">
        <v>3323</v>
      </c>
      <c r="F324" s="96" t="s">
        <v>3527</v>
      </c>
      <c r="G324" s="96" t="s">
        <v>809</v>
      </c>
      <c r="H324" s="96" t="s">
        <v>1966</v>
      </c>
      <c r="I324" s="96" t="s">
        <v>75</v>
      </c>
      <c r="J324" s="96" t="s">
        <v>777</v>
      </c>
      <c r="K324" s="96" t="s">
        <v>4009</v>
      </c>
      <c r="L324" s="96" t="s">
        <v>3326</v>
      </c>
      <c r="M324" s="97">
        <v>10000</v>
      </c>
      <c r="N324" s="98">
        <v>0</v>
      </c>
      <c r="O324" s="97">
        <v>304</v>
      </c>
      <c r="P324" s="97">
        <v>287</v>
      </c>
      <c r="Q324" s="97">
        <v>616</v>
      </c>
      <c r="R324" s="97">
        <v>9384</v>
      </c>
      <c r="S324" s="96" t="s">
        <v>3327</v>
      </c>
      <c r="T324" s="96" t="s">
        <v>4010</v>
      </c>
      <c r="U324" s="98"/>
      <c r="V324" s="98"/>
      <c r="W324" s="98"/>
      <c r="X324" s="98"/>
      <c r="Y324" s="97">
        <v>25</v>
      </c>
      <c r="Z324" s="98"/>
      <c r="AB324" s="98"/>
    </row>
    <row r="325" spans="1:28" hidden="1">
      <c r="A325" s="96" t="s">
        <v>2522</v>
      </c>
      <c r="B325" s="96" t="s">
        <v>11</v>
      </c>
      <c r="C325" s="96" t="s">
        <v>2552</v>
      </c>
      <c r="D325" s="96" t="s">
        <v>3322</v>
      </c>
      <c r="E325" s="96" t="s">
        <v>3323</v>
      </c>
      <c r="F325" s="96" t="s">
        <v>3337</v>
      </c>
      <c r="G325" s="96" t="s">
        <v>1029</v>
      </c>
      <c r="H325" s="96" t="s">
        <v>1967</v>
      </c>
      <c r="I325" s="96" t="s">
        <v>8</v>
      </c>
      <c r="J325" s="96" t="s">
        <v>576</v>
      </c>
      <c r="K325" s="96" t="s">
        <v>4011</v>
      </c>
      <c r="L325" s="96" t="s">
        <v>3326</v>
      </c>
      <c r="M325" s="97">
        <v>15000</v>
      </c>
      <c r="N325" s="98">
        <v>0</v>
      </c>
      <c r="O325" s="97">
        <v>456</v>
      </c>
      <c r="P325" s="97">
        <v>430.5</v>
      </c>
      <c r="Q325" s="97">
        <v>6650.38</v>
      </c>
      <c r="R325" s="97">
        <v>8349.6200000000008</v>
      </c>
      <c r="S325" s="96" t="s">
        <v>3327</v>
      </c>
      <c r="T325" s="96" t="s">
        <v>4012</v>
      </c>
      <c r="U325" s="98"/>
      <c r="V325" s="98"/>
      <c r="W325" s="97">
        <v>5738.88</v>
      </c>
      <c r="X325" s="98"/>
      <c r="Y325" s="97">
        <v>25</v>
      </c>
      <c r="Z325" s="98"/>
      <c r="AB325" s="98"/>
    </row>
    <row r="326" spans="1:28" hidden="1">
      <c r="A326" s="96" t="s">
        <v>2522</v>
      </c>
      <c r="B326" s="96" t="s">
        <v>11</v>
      </c>
      <c r="C326" s="96" t="s">
        <v>2552</v>
      </c>
      <c r="D326" s="96" t="s">
        <v>3322</v>
      </c>
      <c r="E326" s="96" t="s">
        <v>3323</v>
      </c>
      <c r="F326" s="96" t="s">
        <v>3344</v>
      </c>
      <c r="G326" s="96" t="s">
        <v>299</v>
      </c>
      <c r="H326" s="96" t="s">
        <v>1162</v>
      </c>
      <c r="I326" s="96" t="s">
        <v>300</v>
      </c>
      <c r="J326" s="96" t="s">
        <v>777</v>
      </c>
      <c r="K326" s="96" t="s">
        <v>4013</v>
      </c>
      <c r="L326" s="96" t="s">
        <v>3326</v>
      </c>
      <c r="M326" s="97">
        <v>115000</v>
      </c>
      <c r="N326" s="97">
        <v>15633.74</v>
      </c>
      <c r="O326" s="97">
        <v>3496</v>
      </c>
      <c r="P326" s="97">
        <v>3300.5</v>
      </c>
      <c r="Q326" s="97">
        <v>22505.24</v>
      </c>
      <c r="R326" s="97">
        <v>92494.76</v>
      </c>
      <c r="S326" s="96" t="s">
        <v>3327</v>
      </c>
      <c r="T326" s="96" t="s">
        <v>4014</v>
      </c>
      <c r="U326" s="98"/>
      <c r="V326" s="98"/>
      <c r="W326" s="98"/>
      <c r="X326" s="97">
        <v>50</v>
      </c>
      <c r="Y326" s="97">
        <v>25</v>
      </c>
      <c r="Z326" s="98"/>
      <c r="AB326" s="98"/>
    </row>
    <row r="327" spans="1:28" hidden="1">
      <c r="A327" s="96" t="s">
        <v>2522</v>
      </c>
      <c r="B327" s="96" t="s">
        <v>11</v>
      </c>
      <c r="C327" s="96" t="s">
        <v>2552</v>
      </c>
      <c r="D327" s="96" t="s">
        <v>3322</v>
      </c>
      <c r="E327" s="96" t="s">
        <v>3323</v>
      </c>
      <c r="F327" s="96" t="s">
        <v>3350</v>
      </c>
      <c r="G327" s="96" t="s">
        <v>852</v>
      </c>
      <c r="H327" s="96" t="s">
        <v>1164</v>
      </c>
      <c r="I327" s="96" t="s">
        <v>1050</v>
      </c>
      <c r="J327" s="96" t="s">
        <v>821</v>
      </c>
      <c r="K327" s="96" t="s">
        <v>4015</v>
      </c>
      <c r="L327" s="96" t="s">
        <v>3326</v>
      </c>
      <c r="M327" s="97">
        <v>50000</v>
      </c>
      <c r="N327" s="97">
        <v>1854</v>
      </c>
      <c r="O327" s="97">
        <v>1520</v>
      </c>
      <c r="P327" s="97">
        <v>1435</v>
      </c>
      <c r="Q327" s="97">
        <v>32038.080000000002</v>
      </c>
      <c r="R327" s="97">
        <v>17961.919999999998</v>
      </c>
      <c r="S327" s="96" t="s">
        <v>3327</v>
      </c>
      <c r="T327" s="96" t="s">
        <v>4016</v>
      </c>
      <c r="U327" s="98"/>
      <c r="V327" s="97">
        <v>400</v>
      </c>
      <c r="W327" s="97">
        <v>26664.080000000002</v>
      </c>
      <c r="X327" s="97">
        <v>140</v>
      </c>
      <c r="Y327" s="97">
        <v>25</v>
      </c>
      <c r="Z327" s="98"/>
      <c r="AB327" s="98"/>
    </row>
    <row r="328" spans="1:28" hidden="1">
      <c r="A328" s="96" t="s">
        <v>2522</v>
      </c>
      <c r="B328" s="96" t="s">
        <v>11</v>
      </c>
      <c r="C328" s="96" t="s">
        <v>2552</v>
      </c>
      <c r="D328" s="96" t="s">
        <v>3322</v>
      </c>
      <c r="E328" s="96" t="s">
        <v>3323</v>
      </c>
      <c r="F328" s="96" t="s">
        <v>3347</v>
      </c>
      <c r="G328" s="96" t="s">
        <v>565</v>
      </c>
      <c r="H328" s="96" t="s">
        <v>1165</v>
      </c>
      <c r="I328" s="96" t="s">
        <v>10</v>
      </c>
      <c r="J328" s="96" t="s">
        <v>777</v>
      </c>
      <c r="K328" s="96" t="s">
        <v>4017</v>
      </c>
      <c r="L328" s="96" t="s">
        <v>3326</v>
      </c>
      <c r="M328" s="97">
        <v>45000</v>
      </c>
      <c r="N328" s="97">
        <v>1148.33</v>
      </c>
      <c r="O328" s="97">
        <v>1368</v>
      </c>
      <c r="P328" s="97">
        <v>1291.5</v>
      </c>
      <c r="Q328" s="97">
        <v>5082.83</v>
      </c>
      <c r="R328" s="97">
        <v>39917.17</v>
      </c>
      <c r="S328" s="96" t="s">
        <v>3327</v>
      </c>
      <c r="T328" s="96" t="s">
        <v>4018</v>
      </c>
      <c r="U328" s="98"/>
      <c r="V328" s="97">
        <v>1200</v>
      </c>
      <c r="W328" s="98"/>
      <c r="X328" s="97">
        <v>50</v>
      </c>
      <c r="Y328" s="97">
        <v>25</v>
      </c>
      <c r="Z328" s="98"/>
      <c r="AB328" s="98"/>
    </row>
    <row r="329" spans="1:28" hidden="1">
      <c r="A329" s="96" t="s">
        <v>2522</v>
      </c>
      <c r="B329" s="96" t="s">
        <v>11</v>
      </c>
      <c r="C329" s="96" t="s">
        <v>2552</v>
      </c>
      <c r="D329" s="96" t="s">
        <v>3322</v>
      </c>
      <c r="E329" s="96" t="s">
        <v>3323</v>
      </c>
      <c r="F329" s="96" t="s">
        <v>3329</v>
      </c>
      <c r="G329" s="96" t="s">
        <v>1030</v>
      </c>
      <c r="H329" s="96" t="s">
        <v>1968</v>
      </c>
      <c r="I329" s="96" t="s">
        <v>10</v>
      </c>
      <c r="J329" s="96" t="s">
        <v>777</v>
      </c>
      <c r="K329" s="96" t="s">
        <v>4019</v>
      </c>
      <c r="L329" s="96" t="s">
        <v>3326</v>
      </c>
      <c r="M329" s="97">
        <v>26250</v>
      </c>
      <c r="N329" s="98">
        <v>0</v>
      </c>
      <c r="O329" s="97">
        <v>798</v>
      </c>
      <c r="P329" s="97">
        <v>753.38</v>
      </c>
      <c r="Q329" s="97">
        <v>1576.38</v>
      </c>
      <c r="R329" s="97">
        <v>24673.62</v>
      </c>
      <c r="S329" s="96" t="s">
        <v>3327</v>
      </c>
      <c r="T329" s="96" t="s">
        <v>4020</v>
      </c>
      <c r="U329" s="98"/>
      <c r="V329" s="98"/>
      <c r="W329" s="98"/>
      <c r="X329" s="98"/>
      <c r="Y329" s="97">
        <v>25</v>
      </c>
      <c r="Z329" s="98"/>
      <c r="AB329" s="98"/>
    </row>
    <row r="330" spans="1:28" hidden="1">
      <c r="A330" s="96" t="s">
        <v>2522</v>
      </c>
      <c r="B330" s="96" t="s">
        <v>11</v>
      </c>
      <c r="C330" s="96" t="s">
        <v>2552</v>
      </c>
      <c r="D330" s="96" t="s">
        <v>3322</v>
      </c>
      <c r="E330" s="96" t="s">
        <v>3323</v>
      </c>
      <c r="F330" s="96" t="s">
        <v>3329</v>
      </c>
      <c r="G330" s="96" t="s">
        <v>1031</v>
      </c>
      <c r="H330" s="96" t="s">
        <v>1969</v>
      </c>
      <c r="I330" s="96" t="s">
        <v>55</v>
      </c>
      <c r="J330" s="96" t="s">
        <v>314</v>
      </c>
      <c r="K330" s="96" t="s">
        <v>4021</v>
      </c>
      <c r="L330" s="96" t="s">
        <v>3326</v>
      </c>
      <c r="M330" s="97">
        <v>25000</v>
      </c>
      <c r="N330" s="98">
        <v>0</v>
      </c>
      <c r="O330" s="97">
        <v>760</v>
      </c>
      <c r="P330" s="97">
        <v>717.5</v>
      </c>
      <c r="Q330" s="97">
        <v>1502.5</v>
      </c>
      <c r="R330" s="97">
        <v>23497.5</v>
      </c>
      <c r="S330" s="96" t="s">
        <v>3327</v>
      </c>
      <c r="T330" s="96" t="s">
        <v>4022</v>
      </c>
      <c r="U330" s="98"/>
      <c r="V330" s="98"/>
      <c r="W330" s="98"/>
      <c r="X330" s="98"/>
      <c r="Y330" s="97">
        <v>25</v>
      </c>
      <c r="Z330" s="98"/>
      <c r="AB330" s="98"/>
    </row>
    <row r="331" spans="1:28" hidden="1">
      <c r="A331" s="96" t="s">
        <v>2522</v>
      </c>
      <c r="B331" s="96" t="s">
        <v>11</v>
      </c>
      <c r="C331" s="96" t="s">
        <v>2552</v>
      </c>
      <c r="D331" s="96" t="s">
        <v>3322</v>
      </c>
      <c r="E331" s="96" t="s">
        <v>3323</v>
      </c>
      <c r="F331" s="96" t="s">
        <v>3359</v>
      </c>
      <c r="G331" s="96" t="s">
        <v>2728</v>
      </c>
      <c r="H331" s="96" t="s">
        <v>1970</v>
      </c>
      <c r="I331" s="96" t="s">
        <v>995</v>
      </c>
      <c r="J331" s="96" t="s">
        <v>283</v>
      </c>
      <c r="K331" s="96" t="s">
        <v>4023</v>
      </c>
      <c r="L331" s="96" t="s">
        <v>3326</v>
      </c>
      <c r="M331" s="97">
        <v>145000</v>
      </c>
      <c r="N331" s="97">
        <v>22690.49</v>
      </c>
      <c r="O331" s="97">
        <v>4408</v>
      </c>
      <c r="P331" s="97">
        <v>4161.5</v>
      </c>
      <c r="Q331" s="97">
        <v>31284.99</v>
      </c>
      <c r="R331" s="97">
        <v>113715.01</v>
      </c>
      <c r="S331" s="96" t="s">
        <v>3327</v>
      </c>
      <c r="T331" s="96" t="s">
        <v>4024</v>
      </c>
      <c r="U331" s="98"/>
      <c r="V331" s="98"/>
      <c r="W331" s="98"/>
      <c r="X331" s="98"/>
      <c r="Y331" s="97">
        <v>25</v>
      </c>
      <c r="Z331" s="98"/>
      <c r="AB331" s="98"/>
    </row>
    <row r="332" spans="1:28" hidden="1">
      <c r="A332" s="96" t="s">
        <v>2522</v>
      </c>
      <c r="B332" s="96" t="s">
        <v>11</v>
      </c>
      <c r="C332" s="96" t="s">
        <v>2552</v>
      </c>
      <c r="D332" s="96" t="s">
        <v>3322</v>
      </c>
      <c r="E332" s="96" t="s">
        <v>3323</v>
      </c>
      <c r="F332" s="96" t="s">
        <v>3337</v>
      </c>
      <c r="G332" s="96" t="s">
        <v>1167</v>
      </c>
      <c r="H332" s="96" t="s">
        <v>1971</v>
      </c>
      <c r="I332" s="96" t="s">
        <v>360</v>
      </c>
      <c r="J332" s="96" t="s">
        <v>858</v>
      </c>
      <c r="K332" s="96" t="s">
        <v>4025</v>
      </c>
      <c r="L332" s="96" t="s">
        <v>3326</v>
      </c>
      <c r="M332" s="97">
        <v>35000</v>
      </c>
      <c r="N332" s="98">
        <v>0</v>
      </c>
      <c r="O332" s="97">
        <v>1064</v>
      </c>
      <c r="P332" s="97">
        <v>1004.5</v>
      </c>
      <c r="Q332" s="97">
        <v>2093.5</v>
      </c>
      <c r="R332" s="97">
        <v>32906.5</v>
      </c>
      <c r="S332" s="96" t="s">
        <v>3327</v>
      </c>
      <c r="T332" s="96" t="s">
        <v>4026</v>
      </c>
      <c r="U332" s="98"/>
      <c r="V332" s="98"/>
      <c r="W332" s="98"/>
      <c r="X332" s="98"/>
      <c r="Y332" s="97">
        <v>25</v>
      </c>
      <c r="Z332" s="98"/>
      <c r="AB332" s="98"/>
    </row>
    <row r="333" spans="1:28" hidden="1">
      <c r="A333" s="96" t="s">
        <v>2522</v>
      </c>
      <c r="B333" s="96" t="s">
        <v>11</v>
      </c>
      <c r="C333" s="96" t="s">
        <v>2552</v>
      </c>
      <c r="D333" s="96" t="s">
        <v>3322</v>
      </c>
      <c r="E333" s="96" t="s">
        <v>3323</v>
      </c>
      <c r="F333" s="96" t="s">
        <v>3332</v>
      </c>
      <c r="G333" s="96" t="s">
        <v>218</v>
      </c>
      <c r="H333" s="96" t="s">
        <v>1168</v>
      </c>
      <c r="I333" s="96" t="s">
        <v>42</v>
      </c>
      <c r="J333" s="96" t="s">
        <v>1727</v>
      </c>
      <c r="K333" s="96" t="s">
        <v>4027</v>
      </c>
      <c r="L333" s="96" t="s">
        <v>3326</v>
      </c>
      <c r="M333" s="97">
        <v>25000</v>
      </c>
      <c r="N333" s="98">
        <v>0</v>
      </c>
      <c r="O333" s="97">
        <v>760</v>
      </c>
      <c r="P333" s="97">
        <v>717.5</v>
      </c>
      <c r="Q333" s="97">
        <v>17785.8</v>
      </c>
      <c r="R333" s="97">
        <v>7214.2</v>
      </c>
      <c r="S333" s="96" t="s">
        <v>3327</v>
      </c>
      <c r="T333" s="96" t="s">
        <v>4028</v>
      </c>
      <c r="U333" s="98"/>
      <c r="V333" s="97">
        <v>300</v>
      </c>
      <c r="W333" s="97">
        <v>15933.3</v>
      </c>
      <c r="X333" s="97">
        <v>50</v>
      </c>
      <c r="Y333" s="97">
        <v>25</v>
      </c>
      <c r="Z333" s="98"/>
      <c r="AB333" s="98"/>
    </row>
    <row r="334" spans="1:28" hidden="1">
      <c r="A334" s="96" t="s">
        <v>2522</v>
      </c>
      <c r="B334" s="96" t="s">
        <v>11</v>
      </c>
      <c r="C334" s="96" t="s">
        <v>2552</v>
      </c>
      <c r="D334" s="96" t="s">
        <v>3322</v>
      </c>
      <c r="E334" s="96" t="s">
        <v>3323</v>
      </c>
      <c r="F334" s="96" t="s">
        <v>3337</v>
      </c>
      <c r="G334" s="96" t="s">
        <v>1678</v>
      </c>
      <c r="H334" s="96" t="s">
        <v>1972</v>
      </c>
      <c r="I334" s="96" t="s">
        <v>55</v>
      </c>
      <c r="J334" s="96" t="s">
        <v>942</v>
      </c>
      <c r="K334" s="96" t="s">
        <v>4029</v>
      </c>
      <c r="L334" s="96" t="s">
        <v>3326</v>
      </c>
      <c r="M334" s="97">
        <v>35000</v>
      </c>
      <c r="N334" s="98">
        <v>0</v>
      </c>
      <c r="O334" s="97">
        <v>1064</v>
      </c>
      <c r="P334" s="97">
        <v>1004.5</v>
      </c>
      <c r="Q334" s="97">
        <v>2093.5</v>
      </c>
      <c r="R334" s="97">
        <v>32906.5</v>
      </c>
      <c r="S334" s="96" t="s">
        <v>3327</v>
      </c>
      <c r="T334" s="96" t="s">
        <v>4030</v>
      </c>
      <c r="U334" s="98"/>
      <c r="V334" s="98"/>
      <c r="W334" s="98"/>
      <c r="X334" s="98"/>
      <c r="Y334" s="97">
        <v>25</v>
      </c>
      <c r="Z334" s="98"/>
      <c r="AB334" s="98"/>
    </row>
    <row r="335" spans="1:28" hidden="1">
      <c r="A335" s="96" t="s">
        <v>2522</v>
      </c>
      <c r="B335" s="96" t="s">
        <v>11</v>
      </c>
      <c r="C335" s="96" t="s">
        <v>2552</v>
      </c>
      <c r="D335" s="96" t="s">
        <v>3322</v>
      </c>
      <c r="E335" s="96" t="s">
        <v>3323</v>
      </c>
      <c r="F335" s="96" t="s">
        <v>3344</v>
      </c>
      <c r="G335" s="96" t="s">
        <v>853</v>
      </c>
      <c r="H335" s="96" t="s">
        <v>1973</v>
      </c>
      <c r="I335" s="96" t="s">
        <v>658</v>
      </c>
      <c r="J335" s="96" t="s">
        <v>821</v>
      </c>
      <c r="K335" s="96" t="s">
        <v>4031</v>
      </c>
      <c r="L335" s="96" t="s">
        <v>3326</v>
      </c>
      <c r="M335" s="97">
        <v>20000</v>
      </c>
      <c r="N335" s="98">
        <v>0</v>
      </c>
      <c r="O335" s="97">
        <v>608</v>
      </c>
      <c r="P335" s="97">
        <v>574</v>
      </c>
      <c r="Q335" s="97">
        <v>2107</v>
      </c>
      <c r="R335" s="97">
        <v>17893</v>
      </c>
      <c r="S335" s="96" t="s">
        <v>3327</v>
      </c>
      <c r="T335" s="96" t="s">
        <v>4032</v>
      </c>
      <c r="U335" s="98"/>
      <c r="V335" s="97">
        <v>900</v>
      </c>
      <c r="W335" s="98"/>
      <c r="X335" s="98"/>
      <c r="Y335" s="97">
        <v>25</v>
      </c>
      <c r="Z335" s="98"/>
      <c r="AB335" s="98"/>
    </row>
    <row r="336" spans="1:28" hidden="1">
      <c r="A336" s="96" t="s">
        <v>2522</v>
      </c>
      <c r="B336" s="96" t="s">
        <v>11</v>
      </c>
      <c r="C336" s="96" t="s">
        <v>2552</v>
      </c>
      <c r="D336" s="96" t="s">
        <v>3322</v>
      </c>
      <c r="E336" s="96" t="s">
        <v>3323</v>
      </c>
      <c r="F336" s="96" t="s">
        <v>3337</v>
      </c>
      <c r="G336" s="96" t="s">
        <v>1012</v>
      </c>
      <c r="H336" s="96" t="s">
        <v>1974</v>
      </c>
      <c r="I336" s="96" t="s">
        <v>120</v>
      </c>
      <c r="J336" s="96" t="s">
        <v>261</v>
      </c>
      <c r="K336" s="96" t="s">
        <v>4033</v>
      </c>
      <c r="L336" s="96" t="s">
        <v>3326</v>
      </c>
      <c r="M336" s="97">
        <v>35000</v>
      </c>
      <c r="N336" s="98">
        <v>0</v>
      </c>
      <c r="O336" s="97">
        <v>1064</v>
      </c>
      <c r="P336" s="97">
        <v>1004.5</v>
      </c>
      <c r="Q336" s="97">
        <v>13781.91</v>
      </c>
      <c r="R336" s="97">
        <v>21218.09</v>
      </c>
      <c r="S336" s="96" t="s">
        <v>3327</v>
      </c>
      <c r="T336" s="96" t="s">
        <v>4034</v>
      </c>
      <c r="U336" s="98"/>
      <c r="V336" s="98"/>
      <c r="W336" s="97">
        <v>11688.41</v>
      </c>
      <c r="X336" s="98"/>
      <c r="Y336" s="97">
        <v>25</v>
      </c>
      <c r="Z336" s="98"/>
      <c r="AB336" s="98"/>
    </row>
    <row r="337" spans="1:28" hidden="1">
      <c r="A337" s="96" t="s">
        <v>2522</v>
      </c>
      <c r="B337" s="96" t="s">
        <v>11</v>
      </c>
      <c r="C337" s="96" t="s">
        <v>2552</v>
      </c>
      <c r="D337" s="96" t="s">
        <v>3322</v>
      </c>
      <c r="E337" s="96" t="s">
        <v>3323</v>
      </c>
      <c r="F337" s="96" t="s">
        <v>3329</v>
      </c>
      <c r="G337" s="96" t="s">
        <v>950</v>
      </c>
      <c r="H337" s="96" t="s">
        <v>1975</v>
      </c>
      <c r="I337" s="96" t="s">
        <v>205</v>
      </c>
      <c r="J337" s="96" t="s">
        <v>474</v>
      </c>
      <c r="K337" s="96" t="s">
        <v>4035</v>
      </c>
      <c r="L337" s="96" t="s">
        <v>3326</v>
      </c>
      <c r="M337" s="97">
        <v>40000</v>
      </c>
      <c r="N337" s="97">
        <v>442.65</v>
      </c>
      <c r="O337" s="97">
        <v>1216</v>
      </c>
      <c r="P337" s="97">
        <v>1148</v>
      </c>
      <c r="Q337" s="97">
        <v>4077.65</v>
      </c>
      <c r="R337" s="97">
        <v>35922.35</v>
      </c>
      <c r="S337" s="96" t="s">
        <v>3327</v>
      </c>
      <c r="T337" s="96" t="s">
        <v>4036</v>
      </c>
      <c r="U337" s="98"/>
      <c r="V337" s="98"/>
      <c r="W337" s="97">
        <v>1246</v>
      </c>
      <c r="X337" s="98"/>
      <c r="Y337" s="97">
        <v>25</v>
      </c>
      <c r="Z337" s="98"/>
      <c r="AB337" s="98"/>
    </row>
    <row r="338" spans="1:28" hidden="1">
      <c r="A338" s="96" t="s">
        <v>2522</v>
      </c>
      <c r="B338" s="96" t="s">
        <v>11</v>
      </c>
      <c r="C338" s="96" t="s">
        <v>2552</v>
      </c>
      <c r="D338" s="96" t="s">
        <v>3322</v>
      </c>
      <c r="E338" s="96" t="s">
        <v>3323</v>
      </c>
      <c r="F338" s="96" t="s">
        <v>3337</v>
      </c>
      <c r="G338" s="96" t="s">
        <v>1579</v>
      </c>
      <c r="H338" s="96" t="s">
        <v>1976</v>
      </c>
      <c r="I338" s="96" t="s">
        <v>360</v>
      </c>
      <c r="J338" s="96" t="s">
        <v>250</v>
      </c>
      <c r="K338" s="96" t="s">
        <v>4037</v>
      </c>
      <c r="L338" s="96" t="s">
        <v>3326</v>
      </c>
      <c r="M338" s="97">
        <v>25000</v>
      </c>
      <c r="N338" s="98">
        <v>0</v>
      </c>
      <c r="O338" s="97">
        <v>760</v>
      </c>
      <c r="P338" s="97">
        <v>717.5</v>
      </c>
      <c r="Q338" s="97">
        <v>4125.95</v>
      </c>
      <c r="R338" s="97">
        <v>20874.05</v>
      </c>
      <c r="S338" s="96" t="s">
        <v>3327</v>
      </c>
      <c r="T338" s="96" t="s">
        <v>4038</v>
      </c>
      <c r="U338" s="98"/>
      <c r="V338" s="98"/>
      <c r="W338" s="97">
        <v>1046</v>
      </c>
      <c r="X338" s="98"/>
      <c r="Y338" s="97">
        <v>25</v>
      </c>
      <c r="Z338" s="98"/>
      <c r="AB338" s="97">
        <v>1577.45</v>
      </c>
    </row>
    <row r="339" spans="1:28" hidden="1">
      <c r="A339" s="96" t="s">
        <v>2522</v>
      </c>
      <c r="B339" s="96" t="s">
        <v>11</v>
      </c>
      <c r="C339" s="96" t="s">
        <v>2552</v>
      </c>
      <c r="D339" s="96" t="s">
        <v>3322</v>
      </c>
      <c r="E339" s="96" t="s">
        <v>3323</v>
      </c>
      <c r="F339" s="96" t="s">
        <v>3332</v>
      </c>
      <c r="G339" s="96" t="s">
        <v>810</v>
      </c>
      <c r="H339" s="96" t="s">
        <v>1977</v>
      </c>
      <c r="I339" s="96" t="s">
        <v>305</v>
      </c>
      <c r="J339" s="96" t="s">
        <v>777</v>
      </c>
      <c r="K339" s="96" t="s">
        <v>4039</v>
      </c>
      <c r="L339" s="96" t="s">
        <v>3326</v>
      </c>
      <c r="M339" s="97">
        <v>19800</v>
      </c>
      <c r="N339" s="98">
        <v>0</v>
      </c>
      <c r="O339" s="97">
        <v>601.91999999999996</v>
      </c>
      <c r="P339" s="97">
        <v>568.26</v>
      </c>
      <c r="Q339" s="97">
        <v>1195.18</v>
      </c>
      <c r="R339" s="97">
        <v>18604.82</v>
      </c>
      <c r="S339" s="96" t="s">
        <v>3327</v>
      </c>
      <c r="T339" s="96" t="s">
        <v>4040</v>
      </c>
      <c r="U339" s="98"/>
      <c r="V339" s="98"/>
      <c r="W339" s="98"/>
      <c r="X339" s="98"/>
      <c r="Y339" s="97">
        <v>25</v>
      </c>
      <c r="Z339" s="98"/>
      <c r="AB339" s="98"/>
    </row>
    <row r="340" spans="1:28" hidden="1">
      <c r="A340" s="96" t="s">
        <v>2522</v>
      </c>
      <c r="B340" s="96" t="s">
        <v>11</v>
      </c>
      <c r="C340" s="96" t="s">
        <v>2552</v>
      </c>
      <c r="D340" s="96" t="s">
        <v>3322</v>
      </c>
      <c r="E340" s="96" t="s">
        <v>3323</v>
      </c>
      <c r="F340" s="96" t="s">
        <v>3337</v>
      </c>
      <c r="G340" s="96" t="s">
        <v>2807</v>
      </c>
      <c r="H340" s="96" t="s">
        <v>2808</v>
      </c>
      <c r="I340" s="96" t="s">
        <v>10</v>
      </c>
      <c r="J340" s="96" t="s">
        <v>821</v>
      </c>
      <c r="K340" s="96" t="s">
        <v>4041</v>
      </c>
      <c r="L340" s="96" t="s">
        <v>3326</v>
      </c>
      <c r="M340" s="97">
        <v>30000</v>
      </c>
      <c r="N340" s="98">
        <v>0</v>
      </c>
      <c r="O340" s="97">
        <v>912</v>
      </c>
      <c r="P340" s="97">
        <v>861</v>
      </c>
      <c r="Q340" s="97">
        <v>5844</v>
      </c>
      <c r="R340" s="97">
        <v>24156</v>
      </c>
      <c r="S340" s="96" t="s">
        <v>3327</v>
      </c>
      <c r="T340" s="96" t="s">
        <v>4042</v>
      </c>
      <c r="U340" s="98"/>
      <c r="V340" s="98"/>
      <c r="W340" s="97">
        <v>4046</v>
      </c>
      <c r="X340" s="98"/>
      <c r="Y340" s="97">
        <v>25</v>
      </c>
      <c r="Z340" s="98"/>
      <c r="AB340" s="98"/>
    </row>
    <row r="341" spans="1:28" hidden="1">
      <c r="A341" s="96" t="s">
        <v>2522</v>
      </c>
      <c r="B341" s="96" t="s">
        <v>11</v>
      </c>
      <c r="C341" s="96" t="s">
        <v>2552</v>
      </c>
      <c r="D341" s="96" t="s">
        <v>3322</v>
      </c>
      <c r="E341" s="96" t="s">
        <v>3323</v>
      </c>
      <c r="F341" s="96" t="s">
        <v>3350</v>
      </c>
      <c r="G341" s="96" t="s">
        <v>672</v>
      </c>
      <c r="H341" s="96" t="s">
        <v>1978</v>
      </c>
      <c r="I341" s="96" t="s">
        <v>673</v>
      </c>
      <c r="J341" s="96" t="s">
        <v>942</v>
      </c>
      <c r="K341" s="96" t="s">
        <v>4043</v>
      </c>
      <c r="L341" s="96" t="s">
        <v>3326</v>
      </c>
      <c r="M341" s="97">
        <v>25000</v>
      </c>
      <c r="N341" s="98">
        <v>0</v>
      </c>
      <c r="O341" s="97">
        <v>760</v>
      </c>
      <c r="P341" s="97">
        <v>717.5</v>
      </c>
      <c r="Q341" s="97">
        <v>5600.5</v>
      </c>
      <c r="R341" s="97">
        <v>19399.5</v>
      </c>
      <c r="S341" s="96" t="s">
        <v>3327</v>
      </c>
      <c r="T341" s="96" t="s">
        <v>4044</v>
      </c>
      <c r="U341" s="98"/>
      <c r="V341" s="97">
        <v>300</v>
      </c>
      <c r="W341" s="97">
        <v>3748</v>
      </c>
      <c r="X341" s="97">
        <v>50</v>
      </c>
      <c r="Y341" s="97">
        <v>25</v>
      </c>
      <c r="Z341" s="98"/>
      <c r="AB341" s="98"/>
    </row>
    <row r="342" spans="1:28" hidden="1">
      <c r="A342" s="96" t="s">
        <v>2522</v>
      </c>
      <c r="B342" s="96" t="s">
        <v>11</v>
      </c>
      <c r="C342" s="96" t="s">
        <v>2552</v>
      </c>
      <c r="D342" s="96" t="s">
        <v>3322</v>
      </c>
      <c r="E342" s="96" t="s">
        <v>3323</v>
      </c>
      <c r="F342" s="96" t="s">
        <v>3337</v>
      </c>
      <c r="G342" s="96" t="s">
        <v>951</v>
      </c>
      <c r="H342" s="96" t="s">
        <v>1979</v>
      </c>
      <c r="I342" s="96" t="s">
        <v>10</v>
      </c>
      <c r="J342" s="96" t="s">
        <v>942</v>
      </c>
      <c r="K342" s="96" t="s">
        <v>4045</v>
      </c>
      <c r="L342" s="96" t="s">
        <v>3326</v>
      </c>
      <c r="M342" s="97">
        <v>65000</v>
      </c>
      <c r="N342" s="97">
        <v>4427.58</v>
      </c>
      <c r="O342" s="97">
        <v>1976</v>
      </c>
      <c r="P342" s="97">
        <v>1865.5</v>
      </c>
      <c r="Q342" s="97">
        <v>10490.08</v>
      </c>
      <c r="R342" s="97">
        <v>54509.919999999998</v>
      </c>
      <c r="S342" s="96" t="s">
        <v>3327</v>
      </c>
      <c r="T342" s="96" t="s">
        <v>4046</v>
      </c>
      <c r="U342" s="98"/>
      <c r="V342" s="98"/>
      <c r="W342" s="97">
        <v>2196</v>
      </c>
      <c r="X342" s="98"/>
      <c r="Y342" s="97">
        <v>25</v>
      </c>
      <c r="Z342" s="98"/>
      <c r="AB342" s="98"/>
    </row>
    <row r="343" spans="1:28" hidden="1">
      <c r="A343" s="96" t="s">
        <v>2522</v>
      </c>
      <c r="B343" s="96" t="s">
        <v>11</v>
      </c>
      <c r="C343" s="96" t="s">
        <v>2552</v>
      </c>
      <c r="D343" s="96" t="s">
        <v>3322</v>
      </c>
      <c r="E343" s="96" t="s">
        <v>3323</v>
      </c>
      <c r="F343" s="96" t="s">
        <v>3337</v>
      </c>
      <c r="G343" s="96" t="s">
        <v>3254</v>
      </c>
      <c r="H343" s="96" t="s">
        <v>3255</v>
      </c>
      <c r="I343" s="96" t="s">
        <v>901</v>
      </c>
      <c r="J343" s="96" t="s">
        <v>250</v>
      </c>
      <c r="K343" s="96" t="s">
        <v>4047</v>
      </c>
      <c r="L343" s="96" t="s">
        <v>3326</v>
      </c>
      <c r="M343" s="97">
        <v>35000</v>
      </c>
      <c r="N343" s="98">
        <v>0</v>
      </c>
      <c r="O343" s="97">
        <v>1064</v>
      </c>
      <c r="P343" s="97">
        <v>1004.5</v>
      </c>
      <c r="Q343" s="97">
        <v>2093.5</v>
      </c>
      <c r="R343" s="97">
        <v>32906.5</v>
      </c>
      <c r="S343" s="96" t="s">
        <v>3327</v>
      </c>
      <c r="T343" s="96" t="s">
        <v>4048</v>
      </c>
      <c r="U343" s="98"/>
      <c r="V343" s="98"/>
      <c r="W343" s="98"/>
      <c r="X343" s="98"/>
      <c r="Y343" s="97">
        <v>25</v>
      </c>
      <c r="Z343" s="98"/>
      <c r="AB343" s="98"/>
    </row>
    <row r="344" spans="1:28" hidden="1">
      <c r="A344" s="96" t="s">
        <v>2522</v>
      </c>
      <c r="B344" s="96" t="s">
        <v>11</v>
      </c>
      <c r="C344" s="96" t="s">
        <v>2552</v>
      </c>
      <c r="D344" s="96" t="s">
        <v>3322</v>
      </c>
      <c r="E344" s="96" t="s">
        <v>3323</v>
      </c>
      <c r="F344" s="96" t="s">
        <v>3332</v>
      </c>
      <c r="G344" s="96" t="s">
        <v>674</v>
      </c>
      <c r="H344" s="96" t="s">
        <v>1980</v>
      </c>
      <c r="I344" s="96" t="s">
        <v>656</v>
      </c>
      <c r="J344" s="96" t="s">
        <v>942</v>
      </c>
      <c r="K344" s="96" t="s">
        <v>4049</v>
      </c>
      <c r="L344" s="96" t="s">
        <v>3326</v>
      </c>
      <c r="M344" s="97">
        <v>95000</v>
      </c>
      <c r="N344" s="97">
        <v>10534.88</v>
      </c>
      <c r="O344" s="97">
        <v>2888</v>
      </c>
      <c r="P344" s="97">
        <v>2726.5</v>
      </c>
      <c r="Q344" s="97">
        <v>17751.830000000002</v>
      </c>
      <c r="R344" s="97">
        <v>77248.17</v>
      </c>
      <c r="S344" s="96" t="s">
        <v>3327</v>
      </c>
      <c r="T344" s="96" t="s">
        <v>4050</v>
      </c>
      <c r="U344" s="98"/>
      <c r="V344" s="98"/>
      <c r="W344" s="98"/>
      <c r="X344" s="98"/>
      <c r="Y344" s="97">
        <v>25</v>
      </c>
      <c r="Z344" s="98"/>
      <c r="AB344" s="97">
        <v>1577.45</v>
      </c>
    </row>
    <row r="345" spans="1:28" hidden="1">
      <c r="A345" s="96" t="s">
        <v>2522</v>
      </c>
      <c r="B345" s="96" t="s">
        <v>11</v>
      </c>
      <c r="C345" s="96" t="s">
        <v>2552</v>
      </c>
      <c r="D345" s="96" t="s">
        <v>3322</v>
      </c>
      <c r="E345" s="96" t="s">
        <v>3323</v>
      </c>
      <c r="F345" s="96" t="s">
        <v>3332</v>
      </c>
      <c r="G345" s="96" t="s">
        <v>590</v>
      </c>
      <c r="H345" s="96" t="s">
        <v>1169</v>
      </c>
      <c r="I345" s="96" t="s">
        <v>8</v>
      </c>
      <c r="J345" s="96" t="s">
        <v>576</v>
      </c>
      <c r="K345" s="96" t="s">
        <v>4051</v>
      </c>
      <c r="L345" s="96" t="s">
        <v>3326</v>
      </c>
      <c r="M345" s="97">
        <v>22000</v>
      </c>
      <c r="N345" s="98">
        <v>0</v>
      </c>
      <c r="O345" s="97">
        <v>668.8</v>
      </c>
      <c r="P345" s="97">
        <v>631.4</v>
      </c>
      <c r="Q345" s="97">
        <v>15724.49</v>
      </c>
      <c r="R345" s="97">
        <v>6275.51</v>
      </c>
      <c r="S345" s="96" t="s">
        <v>3327</v>
      </c>
      <c r="T345" s="96" t="s">
        <v>4052</v>
      </c>
      <c r="U345" s="98"/>
      <c r="V345" s="98"/>
      <c r="W345" s="97">
        <v>14349.29</v>
      </c>
      <c r="X345" s="97">
        <v>50</v>
      </c>
      <c r="Y345" s="97">
        <v>25</v>
      </c>
      <c r="Z345" s="98"/>
      <c r="AB345" s="98"/>
    </row>
    <row r="346" spans="1:28" hidden="1">
      <c r="A346" s="96" t="s">
        <v>2522</v>
      </c>
      <c r="B346" s="96" t="s">
        <v>11</v>
      </c>
      <c r="C346" s="96" t="s">
        <v>2552</v>
      </c>
      <c r="D346" s="96" t="s">
        <v>3322</v>
      </c>
      <c r="E346" s="96" t="s">
        <v>3323</v>
      </c>
      <c r="F346" s="96" t="s">
        <v>3337</v>
      </c>
      <c r="G346" s="96" t="s">
        <v>1611</v>
      </c>
      <c r="H346" s="96" t="s">
        <v>1981</v>
      </c>
      <c r="I346" s="96" t="s">
        <v>32</v>
      </c>
      <c r="J346" s="96" t="s">
        <v>818</v>
      </c>
      <c r="K346" s="96" t="s">
        <v>4053</v>
      </c>
      <c r="L346" s="96" t="s">
        <v>3326</v>
      </c>
      <c r="M346" s="97">
        <v>45000</v>
      </c>
      <c r="N346" s="97">
        <v>1148.33</v>
      </c>
      <c r="O346" s="97">
        <v>1368</v>
      </c>
      <c r="P346" s="97">
        <v>1291.5</v>
      </c>
      <c r="Q346" s="97">
        <v>3832.83</v>
      </c>
      <c r="R346" s="97">
        <v>41167.17</v>
      </c>
      <c r="S346" s="96" t="s">
        <v>3327</v>
      </c>
      <c r="T346" s="96" t="s">
        <v>4054</v>
      </c>
      <c r="U346" s="98"/>
      <c r="V346" s="98"/>
      <c r="W346" s="98"/>
      <c r="X346" s="98"/>
      <c r="Y346" s="97">
        <v>25</v>
      </c>
      <c r="Z346" s="98"/>
      <c r="AB346" s="98"/>
    </row>
    <row r="347" spans="1:28" hidden="1">
      <c r="A347" s="96" t="s">
        <v>2522</v>
      </c>
      <c r="B347" s="96" t="s">
        <v>11</v>
      </c>
      <c r="C347" s="96" t="s">
        <v>2552</v>
      </c>
      <c r="D347" s="96" t="s">
        <v>3322</v>
      </c>
      <c r="E347" s="96" t="s">
        <v>3323</v>
      </c>
      <c r="F347" s="96" t="s">
        <v>3347</v>
      </c>
      <c r="G347" s="96" t="s">
        <v>570</v>
      </c>
      <c r="H347" s="96" t="s">
        <v>1170</v>
      </c>
      <c r="I347" s="96" t="s">
        <v>129</v>
      </c>
      <c r="J347" s="96" t="s">
        <v>569</v>
      </c>
      <c r="K347" s="96" t="s">
        <v>4055</v>
      </c>
      <c r="L347" s="96" t="s">
        <v>3326</v>
      </c>
      <c r="M347" s="97">
        <v>70000</v>
      </c>
      <c r="N347" s="97">
        <v>5368.48</v>
      </c>
      <c r="O347" s="97">
        <v>2128</v>
      </c>
      <c r="P347" s="97">
        <v>2009</v>
      </c>
      <c r="Q347" s="97">
        <v>13253.45</v>
      </c>
      <c r="R347" s="97">
        <v>56746.55</v>
      </c>
      <c r="S347" s="96" t="s">
        <v>3327</v>
      </c>
      <c r="T347" s="96" t="s">
        <v>4056</v>
      </c>
      <c r="U347" s="98"/>
      <c r="V347" s="98"/>
      <c r="W347" s="97">
        <v>3672.97</v>
      </c>
      <c r="X347" s="97">
        <v>50</v>
      </c>
      <c r="Y347" s="97">
        <v>25</v>
      </c>
      <c r="Z347" s="98"/>
      <c r="AB347" s="98"/>
    </row>
    <row r="348" spans="1:28" hidden="1">
      <c r="A348" s="96" t="s">
        <v>2522</v>
      </c>
      <c r="B348" s="96" t="s">
        <v>11</v>
      </c>
      <c r="C348" s="96" t="s">
        <v>2552</v>
      </c>
      <c r="D348" s="96" t="s">
        <v>3322</v>
      </c>
      <c r="E348" s="96" t="s">
        <v>3323</v>
      </c>
      <c r="F348" s="96" t="s">
        <v>3344</v>
      </c>
      <c r="G348" s="96" t="s">
        <v>967</v>
      </c>
      <c r="H348" s="96" t="s">
        <v>1982</v>
      </c>
      <c r="I348" s="96" t="s">
        <v>10</v>
      </c>
      <c r="J348" s="96" t="s">
        <v>189</v>
      </c>
      <c r="K348" s="96" t="s">
        <v>4057</v>
      </c>
      <c r="L348" s="96" t="s">
        <v>3326</v>
      </c>
      <c r="M348" s="97">
        <v>35000</v>
      </c>
      <c r="N348" s="98">
        <v>0</v>
      </c>
      <c r="O348" s="97">
        <v>1064</v>
      </c>
      <c r="P348" s="97">
        <v>1004.5</v>
      </c>
      <c r="Q348" s="97">
        <v>18017.78</v>
      </c>
      <c r="R348" s="97">
        <v>16982.22</v>
      </c>
      <c r="S348" s="96" t="s">
        <v>3327</v>
      </c>
      <c r="T348" s="96" t="s">
        <v>4058</v>
      </c>
      <c r="U348" s="98"/>
      <c r="V348" s="98"/>
      <c r="W348" s="97">
        <v>14346.83</v>
      </c>
      <c r="X348" s="98"/>
      <c r="Y348" s="97">
        <v>25</v>
      </c>
      <c r="Z348" s="98"/>
      <c r="AB348" s="97">
        <v>1577.45</v>
      </c>
    </row>
    <row r="349" spans="1:28" hidden="1">
      <c r="A349" s="96" t="s">
        <v>2522</v>
      </c>
      <c r="B349" s="96" t="s">
        <v>11</v>
      </c>
      <c r="C349" s="96" t="s">
        <v>2552</v>
      </c>
      <c r="D349" s="96" t="s">
        <v>3322</v>
      </c>
      <c r="E349" s="96" t="s">
        <v>3323</v>
      </c>
      <c r="F349" s="96" t="s">
        <v>3359</v>
      </c>
      <c r="G349" s="96" t="s">
        <v>566</v>
      </c>
      <c r="H349" s="96" t="s">
        <v>1983</v>
      </c>
      <c r="I349" s="96" t="s">
        <v>10</v>
      </c>
      <c r="J349" s="96" t="s">
        <v>552</v>
      </c>
      <c r="K349" s="96" t="s">
        <v>4059</v>
      </c>
      <c r="L349" s="96" t="s">
        <v>3326</v>
      </c>
      <c r="M349" s="97">
        <v>16992.62</v>
      </c>
      <c r="N349" s="98">
        <v>0</v>
      </c>
      <c r="O349" s="97">
        <v>516.58000000000004</v>
      </c>
      <c r="P349" s="97">
        <v>487.69</v>
      </c>
      <c r="Q349" s="97">
        <v>1329.27</v>
      </c>
      <c r="R349" s="97">
        <v>15663.35</v>
      </c>
      <c r="S349" s="96" t="s">
        <v>3327</v>
      </c>
      <c r="T349" s="96" t="s">
        <v>4060</v>
      </c>
      <c r="U349" s="98"/>
      <c r="V349" s="97">
        <v>300</v>
      </c>
      <c r="W349" s="98"/>
      <c r="X349" s="98"/>
      <c r="Y349" s="97">
        <v>25</v>
      </c>
      <c r="Z349" s="98"/>
      <c r="AB349" s="98"/>
    </row>
    <row r="350" spans="1:28" hidden="1">
      <c r="A350" s="96" t="s">
        <v>2522</v>
      </c>
      <c r="B350" s="96" t="s">
        <v>11</v>
      </c>
      <c r="C350" s="96" t="s">
        <v>2552</v>
      </c>
      <c r="D350" s="96" t="s">
        <v>3322</v>
      </c>
      <c r="E350" s="96" t="s">
        <v>3323</v>
      </c>
      <c r="F350" s="96" t="s">
        <v>3350</v>
      </c>
      <c r="G350" s="96" t="s">
        <v>321</v>
      </c>
      <c r="H350" s="96" t="s">
        <v>1984</v>
      </c>
      <c r="I350" s="96" t="s">
        <v>15</v>
      </c>
      <c r="J350" s="96" t="s">
        <v>314</v>
      </c>
      <c r="K350" s="96" t="s">
        <v>4061</v>
      </c>
      <c r="L350" s="96" t="s">
        <v>3326</v>
      </c>
      <c r="M350" s="97">
        <v>22000</v>
      </c>
      <c r="N350" s="98">
        <v>0</v>
      </c>
      <c r="O350" s="97">
        <v>668.8</v>
      </c>
      <c r="P350" s="97">
        <v>631.4</v>
      </c>
      <c r="Q350" s="97">
        <v>1425.2</v>
      </c>
      <c r="R350" s="97">
        <v>20574.8</v>
      </c>
      <c r="S350" s="96" t="s">
        <v>3327</v>
      </c>
      <c r="T350" s="96" t="s">
        <v>4062</v>
      </c>
      <c r="U350" s="98"/>
      <c r="V350" s="98"/>
      <c r="W350" s="98"/>
      <c r="X350" s="97">
        <v>100</v>
      </c>
      <c r="Y350" s="97">
        <v>25</v>
      </c>
      <c r="Z350" s="98"/>
      <c r="AB350" s="98"/>
    </row>
    <row r="351" spans="1:28" hidden="1">
      <c r="A351" s="96" t="s">
        <v>2522</v>
      </c>
      <c r="B351" s="96" t="s">
        <v>11</v>
      </c>
      <c r="C351" s="96" t="s">
        <v>2552</v>
      </c>
      <c r="D351" s="96" t="s">
        <v>3322</v>
      </c>
      <c r="E351" s="96" t="s">
        <v>3323</v>
      </c>
      <c r="F351" s="96" t="s">
        <v>3337</v>
      </c>
      <c r="G351" s="96" t="s">
        <v>952</v>
      </c>
      <c r="H351" s="96" t="s">
        <v>1985</v>
      </c>
      <c r="I351" s="96" t="s">
        <v>192</v>
      </c>
      <c r="J351" s="96" t="s">
        <v>941</v>
      </c>
      <c r="K351" s="96" t="s">
        <v>4063</v>
      </c>
      <c r="L351" s="96" t="s">
        <v>3326</v>
      </c>
      <c r="M351" s="97">
        <v>35000</v>
      </c>
      <c r="N351" s="98">
        <v>0</v>
      </c>
      <c r="O351" s="97">
        <v>1064</v>
      </c>
      <c r="P351" s="97">
        <v>1004.5</v>
      </c>
      <c r="Q351" s="97">
        <v>2093.5</v>
      </c>
      <c r="R351" s="97">
        <v>32906.5</v>
      </c>
      <c r="S351" s="96" t="s">
        <v>3327</v>
      </c>
      <c r="T351" s="96" t="s">
        <v>4064</v>
      </c>
      <c r="U351" s="98"/>
      <c r="V351" s="98"/>
      <c r="W351" s="98"/>
      <c r="X351" s="98"/>
      <c r="Y351" s="97">
        <v>25</v>
      </c>
      <c r="Z351" s="98"/>
      <c r="AB351" s="98"/>
    </row>
    <row r="352" spans="1:28" hidden="1">
      <c r="A352" s="96" t="s">
        <v>2522</v>
      </c>
      <c r="B352" s="96" t="s">
        <v>11</v>
      </c>
      <c r="C352" s="96" t="s">
        <v>2552</v>
      </c>
      <c r="D352" s="96" t="s">
        <v>3322</v>
      </c>
      <c r="E352" s="96" t="s">
        <v>3323</v>
      </c>
      <c r="F352" s="96" t="s">
        <v>3324</v>
      </c>
      <c r="G352" s="96" t="s">
        <v>335</v>
      </c>
      <c r="H352" s="96" t="s">
        <v>1986</v>
      </c>
      <c r="I352" s="96" t="s">
        <v>2639</v>
      </c>
      <c r="J352" s="96" t="s">
        <v>333</v>
      </c>
      <c r="K352" s="96" t="s">
        <v>4065</v>
      </c>
      <c r="L352" s="96" t="s">
        <v>3326</v>
      </c>
      <c r="M352" s="97">
        <v>70000</v>
      </c>
      <c r="N352" s="97">
        <v>5368.48</v>
      </c>
      <c r="O352" s="97">
        <v>2128</v>
      </c>
      <c r="P352" s="97">
        <v>2009</v>
      </c>
      <c r="Q352" s="97">
        <v>29076.48</v>
      </c>
      <c r="R352" s="97">
        <v>40923.519999999997</v>
      </c>
      <c r="S352" s="96" t="s">
        <v>3327</v>
      </c>
      <c r="T352" s="96" t="s">
        <v>4066</v>
      </c>
      <c r="U352" s="98"/>
      <c r="V352" s="97">
        <v>900</v>
      </c>
      <c r="W352" s="97">
        <v>18646</v>
      </c>
      <c r="X352" s="98"/>
      <c r="Y352" s="97">
        <v>25</v>
      </c>
      <c r="Z352" s="98"/>
      <c r="AB352" s="98"/>
    </row>
    <row r="353" spans="1:28" hidden="1">
      <c r="A353" s="96" t="s">
        <v>2522</v>
      </c>
      <c r="B353" s="96" t="s">
        <v>11</v>
      </c>
      <c r="C353" s="96" t="s">
        <v>2552</v>
      </c>
      <c r="D353" s="96" t="s">
        <v>3322</v>
      </c>
      <c r="E353" s="96" t="s">
        <v>3323</v>
      </c>
      <c r="F353" s="96" t="s">
        <v>3329</v>
      </c>
      <c r="G353" s="96" t="s">
        <v>1679</v>
      </c>
      <c r="H353" s="96" t="s">
        <v>1987</v>
      </c>
      <c r="I353" s="96" t="s">
        <v>27</v>
      </c>
      <c r="J353" s="96" t="s">
        <v>777</v>
      </c>
      <c r="K353" s="96" t="s">
        <v>4067</v>
      </c>
      <c r="L353" s="96" t="s">
        <v>3326</v>
      </c>
      <c r="M353" s="97">
        <v>18000</v>
      </c>
      <c r="N353" s="98">
        <v>0</v>
      </c>
      <c r="O353" s="97">
        <v>547.20000000000005</v>
      </c>
      <c r="P353" s="97">
        <v>516.6</v>
      </c>
      <c r="Q353" s="97">
        <v>1088.8</v>
      </c>
      <c r="R353" s="97">
        <v>16911.2</v>
      </c>
      <c r="S353" s="96" t="s">
        <v>3327</v>
      </c>
      <c r="T353" s="96" t="s">
        <v>4068</v>
      </c>
      <c r="U353" s="98"/>
      <c r="V353" s="98"/>
      <c r="W353" s="98"/>
      <c r="X353" s="98"/>
      <c r="Y353" s="97">
        <v>25</v>
      </c>
      <c r="Z353" s="98"/>
      <c r="AB353" s="98"/>
    </row>
    <row r="354" spans="1:28" hidden="1">
      <c r="A354" s="96" t="s">
        <v>2522</v>
      </c>
      <c r="B354" s="96" t="s">
        <v>11</v>
      </c>
      <c r="C354" s="96" t="s">
        <v>2552</v>
      </c>
      <c r="D354" s="96" t="s">
        <v>3322</v>
      </c>
      <c r="E354" s="96" t="s">
        <v>3323</v>
      </c>
      <c r="F354" s="96" t="s">
        <v>3329</v>
      </c>
      <c r="G354" s="96" t="s">
        <v>4069</v>
      </c>
      <c r="H354" s="96" t="s">
        <v>1988</v>
      </c>
      <c r="I354" s="96" t="s">
        <v>129</v>
      </c>
      <c r="J354" s="96" t="s">
        <v>942</v>
      </c>
      <c r="K354" s="96" t="s">
        <v>4070</v>
      </c>
      <c r="L354" s="96" t="s">
        <v>3326</v>
      </c>
      <c r="M354" s="97">
        <v>115000</v>
      </c>
      <c r="N354" s="97">
        <v>15239.38</v>
      </c>
      <c r="O354" s="97">
        <v>3496</v>
      </c>
      <c r="P354" s="97">
        <v>3300.5</v>
      </c>
      <c r="Q354" s="97">
        <v>23638.33</v>
      </c>
      <c r="R354" s="97">
        <v>91361.67</v>
      </c>
      <c r="S354" s="96" t="s">
        <v>3327</v>
      </c>
      <c r="T354" s="96" t="s">
        <v>4071</v>
      </c>
      <c r="U354" s="98"/>
      <c r="V354" s="98"/>
      <c r="W354" s="98"/>
      <c r="X354" s="98"/>
      <c r="Y354" s="97">
        <v>25</v>
      </c>
      <c r="Z354" s="98"/>
      <c r="AB354" s="97">
        <v>1577.45</v>
      </c>
    </row>
    <row r="355" spans="1:28" hidden="1">
      <c r="A355" s="96" t="s">
        <v>2522</v>
      </c>
      <c r="B355" s="96" t="s">
        <v>11</v>
      </c>
      <c r="C355" s="96" t="s">
        <v>2552</v>
      </c>
      <c r="D355" s="96" t="s">
        <v>3322</v>
      </c>
      <c r="E355" s="96" t="s">
        <v>3323</v>
      </c>
      <c r="F355" s="96" t="s">
        <v>3337</v>
      </c>
      <c r="G355" s="96" t="s">
        <v>1552</v>
      </c>
      <c r="H355" s="96" t="s">
        <v>1989</v>
      </c>
      <c r="I355" s="96" t="s">
        <v>132</v>
      </c>
      <c r="J355" s="96" t="s">
        <v>777</v>
      </c>
      <c r="K355" s="96" t="s">
        <v>4072</v>
      </c>
      <c r="L355" s="96" t="s">
        <v>3326</v>
      </c>
      <c r="M355" s="97">
        <v>25000</v>
      </c>
      <c r="N355" s="98">
        <v>0</v>
      </c>
      <c r="O355" s="97">
        <v>760</v>
      </c>
      <c r="P355" s="97">
        <v>717.5</v>
      </c>
      <c r="Q355" s="97">
        <v>1502.5</v>
      </c>
      <c r="R355" s="97">
        <v>23497.5</v>
      </c>
      <c r="S355" s="96" t="s">
        <v>3327</v>
      </c>
      <c r="T355" s="96" t="s">
        <v>4073</v>
      </c>
      <c r="U355" s="98"/>
      <c r="V355" s="98"/>
      <c r="W355" s="98"/>
      <c r="X355" s="98"/>
      <c r="Y355" s="97">
        <v>25</v>
      </c>
      <c r="Z355" s="98"/>
      <c r="AB355" s="98"/>
    </row>
    <row r="356" spans="1:28" hidden="1">
      <c r="A356" s="96" t="s">
        <v>2522</v>
      </c>
      <c r="B356" s="96" t="s">
        <v>11</v>
      </c>
      <c r="C356" s="96" t="s">
        <v>2552</v>
      </c>
      <c r="D356" s="96" t="s">
        <v>3322</v>
      </c>
      <c r="E356" s="96" t="s">
        <v>3323</v>
      </c>
      <c r="F356" s="96" t="s">
        <v>3344</v>
      </c>
      <c r="G356" s="96" t="s">
        <v>2809</v>
      </c>
      <c r="H356" s="96" t="s">
        <v>2810</v>
      </c>
      <c r="I356" s="96" t="s">
        <v>1431</v>
      </c>
      <c r="J356" s="96" t="s">
        <v>942</v>
      </c>
      <c r="K356" s="96" t="s">
        <v>4074</v>
      </c>
      <c r="L356" s="96" t="s">
        <v>3326</v>
      </c>
      <c r="M356" s="97">
        <v>135000</v>
      </c>
      <c r="N356" s="97">
        <v>20338.240000000002</v>
      </c>
      <c r="O356" s="97">
        <v>4104</v>
      </c>
      <c r="P356" s="97">
        <v>3874.5</v>
      </c>
      <c r="Q356" s="97">
        <v>28341.74</v>
      </c>
      <c r="R356" s="97">
        <v>106658.26</v>
      </c>
      <c r="S356" s="96" t="s">
        <v>3327</v>
      </c>
      <c r="T356" s="96" t="s">
        <v>4075</v>
      </c>
      <c r="U356" s="98"/>
      <c r="V356" s="98"/>
      <c r="W356" s="98"/>
      <c r="X356" s="98"/>
      <c r="Y356" s="97">
        <v>25</v>
      </c>
      <c r="Z356" s="98"/>
      <c r="AB356" s="98"/>
    </row>
    <row r="357" spans="1:28" hidden="1">
      <c r="A357" s="96" t="s">
        <v>2522</v>
      </c>
      <c r="B357" s="96" t="s">
        <v>11</v>
      </c>
      <c r="C357" s="96" t="s">
        <v>2552</v>
      </c>
      <c r="D357" s="96" t="s">
        <v>3322</v>
      </c>
      <c r="E357" s="96" t="s">
        <v>3323</v>
      </c>
      <c r="F357" s="96" t="s">
        <v>3332</v>
      </c>
      <c r="G357" s="96" t="s">
        <v>1011</v>
      </c>
      <c r="H357" s="96" t="s">
        <v>1990</v>
      </c>
      <c r="I357" s="96" t="s">
        <v>1010</v>
      </c>
      <c r="J357" s="96" t="s">
        <v>777</v>
      </c>
      <c r="K357" s="96" t="s">
        <v>4076</v>
      </c>
      <c r="L357" s="96" t="s">
        <v>3326</v>
      </c>
      <c r="M357" s="97">
        <v>26250</v>
      </c>
      <c r="N357" s="98">
        <v>0</v>
      </c>
      <c r="O357" s="97">
        <v>798</v>
      </c>
      <c r="P357" s="97">
        <v>753.38</v>
      </c>
      <c r="Q357" s="97">
        <v>1576.38</v>
      </c>
      <c r="R357" s="97">
        <v>24673.62</v>
      </c>
      <c r="S357" s="96" t="s">
        <v>3327</v>
      </c>
      <c r="T357" s="96" t="s">
        <v>4077</v>
      </c>
      <c r="U357" s="98"/>
      <c r="V357" s="98"/>
      <c r="W357" s="98"/>
      <c r="X357" s="98"/>
      <c r="Y357" s="97">
        <v>25</v>
      </c>
      <c r="Z357" s="98"/>
      <c r="AB357" s="98"/>
    </row>
    <row r="358" spans="1:28" hidden="1">
      <c r="A358" s="96" t="s">
        <v>2522</v>
      </c>
      <c r="B358" s="96" t="s">
        <v>11</v>
      </c>
      <c r="C358" s="96" t="s">
        <v>2552</v>
      </c>
      <c r="D358" s="96" t="s">
        <v>3322</v>
      </c>
      <c r="E358" s="96" t="s">
        <v>3323</v>
      </c>
      <c r="F358" s="96" t="s">
        <v>3344</v>
      </c>
      <c r="G358" s="96" t="s">
        <v>461</v>
      </c>
      <c r="H358" s="96" t="s">
        <v>1172</v>
      </c>
      <c r="I358" s="96" t="s">
        <v>8</v>
      </c>
      <c r="J358" s="96" t="s">
        <v>814</v>
      </c>
      <c r="K358" s="96" t="s">
        <v>4078</v>
      </c>
      <c r="L358" s="96" t="s">
        <v>3326</v>
      </c>
      <c r="M358" s="97">
        <v>17000</v>
      </c>
      <c r="N358" s="98">
        <v>0</v>
      </c>
      <c r="O358" s="97">
        <v>516.79999999999995</v>
      </c>
      <c r="P358" s="97">
        <v>487.9</v>
      </c>
      <c r="Q358" s="97">
        <v>13129.59</v>
      </c>
      <c r="R358" s="97">
        <v>3870.41</v>
      </c>
      <c r="S358" s="96" t="s">
        <v>3327</v>
      </c>
      <c r="T358" s="96" t="s">
        <v>4079</v>
      </c>
      <c r="U358" s="98"/>
      <c r="V358" s="98"/>
      <c r="W358" s="97">
        <v>12049.89</v>
      </c>
      <c r="X358" s="97">
        <v>50</v>
      </c>
      <c r="Y358" s="97">
        <v>25</v>
      </c>
      <c r="Z358" s="98"/>
      <c r="AB358" s="98"/>
    </row>
    <row r="359" spans="1:28" hidden="1">
      <c r="A359" s="96" t="s">
        <v>2522</v>
      </c>
      <c r="B359" s="96" t="s">
        <v>11</v>
      </c>
      <c r="C359" s="96" t="s">
        <v>2552</v>
      </c>
      <c r="D359" s="96" t="s">
        <v>3322</v>
      </c>
      <c r="E359" s="96" t="s">
        <v>3323</v>
      </c>
      <c r="F359" s="96" t="s">
        <v>3386</v>
      </c>
      <c r="G359" s="96" t="s">
        <v>239</v>
      </c>
      <c r="H359" s="96" t="s">
        <v>1173</v>
      </c>
      <c r="I359" s="96" t="s">
        <v>235</v>
      </c>
      <c r="J359" s="96" t="s">
        <v>234</v>
      </c>
      <c r="K359" s="96" t="s">
        <v>4080</v>
      </c>
      <c r="L359" s="96" t="s">
        <v>3326</v>
      </c>
      <c r="M359" s="97">
        <v>60000</v>
      </c>
      <c r="N359" s="97">
        <v>3171.19</v>
      </c>
      <c r="O359" s="97">
        <v>1824</v>
      </c>
      <c r="P359" s="97">
        <v>1722</v>
      </c>
      <c r="Q359" s="97">
        <v>9619.64</v>
      </c>
      <c r="R359" s="97">
        <v>50380.36</v>
      </c>
      <c r="S359" s="96" t="s">
        <v>3327</v>
      </c>
      <c r="T359" s="96" t="s">
        <v>4081</v>
      </c>
      <c r="U359" s="98"/>
      <c r="V359" s="97">
        <v>1200</v>
      </c>
      <c r="W359" s="98"/>
      <c r="X359" s="97">
        <v>100</v>
      </c>
      <c r="Y359" s="97">
        <v>25</v>
      </c>
      <c r="Z359" s="98"/>
      <c r="AB359" s="97">
        <v>1577.45</v>
      </c>
    </row>
    <row r="360" spans="1:28" hidden="1">
      <c r="A360" s="96" t="s">
        <v>2522</v>
      </c>
      <c r="B360" s="96" t="s">
        <v>11</v>
      </c>
      <c r="C360" s="96" t="s">
        <v>2552</v>
      </c>
      <c r="D360" s="96" t="s">
        <v>3322</v>
      </c>
      <c r="E360" s="96" t="s">
        <v>3323</v>
      </c>
      <c r="F360" s="96" t="s">
        <v>3359</v>
      </c>
      <c r="G360" s="96" t="s">
        <v>1057</v>
      </c>
      <c r="H360" s="96" t="s">
        <v>1991</v>
      </c>
      <c r="I360" s="96" t="s">
        <v>360</v>
      </c>
      <c r="J360" s="96" t="s">
        <v>314</v>
      </c>
      <c r="K360" s="96" t="s">
        <v>4082</v>
      </c>
      <c r="L360" s="96" t="s">
        <v>3326</v>
      </c>
      <c r="M360" s="97">
        <v>35000</v>
      </c>
      <c r="N360" s="98">
        <v>0</v>
      </c>
      <c r="O360" s="97">
        <v>1064</v>
      </c>
      <c r="P360" s="97">
        <v>1004.5</v>
      </c>
      <c r="Q360" s="97">
        <v>3189.5</v>
      </c>
      <c r="R360" s="97">
        <v>31810.5</v>
      </c>
      <c r="S360" s="96" t="s">
        <v>3327</v>
      </c>
      <c r="T360" s="96" t="s">
        <v>4083</v>
      </c>
      <c r="U360" s="98"/>
      <c r="V360" s="98"/>
      <c r="W360" s="97">
        <v>1096</v>
      </c>
      <c r="X360" s="98"/>
      <c r="Y360" s="97">
        <v>25</v>
      </c>
      <c r="Z360" s="98"/>
      <c r="AB360" s="98"/>
    </row>
    <row r="361" spans="1:28" hidden="1">
      <c r="A361" s="96" t="s">
        <v>2522</v>
      </c>
      <c r="B361" s="96" t="s">
        <v>11</v>
      </c>
      <c r="C361" s="96" t="s">
        <v>2552</v>
      </c>
      <c r="D361" s="96" t="s">
        <v>3322</v>
      </c>
      <c r="E361" s="96" t="s">
        <v>3323</v>
      </c>
      <c r="F361" s="96" t="s">
        <v>3337</v>
      </c>
      <c r="G361" s="96" t="s">
        <v>1074</v>
      </c>
      <c r="H361" s="96" t="s">
        <v>1992</v>
      </c>
      <c r="I361" s="96" t="s">
        <v>8</v>
      </c>
      <c r="J361" s="96" t="s">
        <v>576</v>
      </c>
      <c r="K361" s="96" t="s">
        <v>4084</v>
      </c>
      <c r="L361" s="96" t="s">
        <v>3326</v>
      </c>
      <c r="M361" s="97">
        <v>16500</v>
      </c>
      <c r="N361" s="98">
        <v>0</v>
      </c>
      <c r="O361" s="97">
        <v>501.6</v>
      </c>
      <c r="P361" s="97">
        <v>473.55</v>
      </c>
      <c r="Q361" s="97">
        <v>4669.8999999999996</v>
      </c>
      <c r="R361" s="97">
        <v>11830.1</v>
      </c>
      <c r="S361" s="96" t="s">
        <v>3327</v>
      </c>
      <c r="T361" s="96" t="s">
        <v>4085</v>
      </c>
      <c r="U361" s="98"/>
      <c r="V361" s="98"/>
      <c r="W361" s="97">
        <v>3669.75</v>
      </c>
      <c r="X361" s="98"/>
      <c r="Y361" s="97">
        <v>25</v>
      </c>
      <c r="Z361" s="98"/>
      <c r="AB361" s="98"/>
    </row>
    <row r="362" spans="1:28" hidden="1">
      <c r="A362" s="96" t="s">
        <v>2522</v>
      </c>
      <c r="B362" s="96" t="s">
        <v>11</v>
      </c>
      <c r="C362" s="96" t="s">
        <v>2552</v>
      </c>
      <c r="D362" s="96" t="s">
        <v>3322</v>
      </c>
      <c r="E362" s="96" t="s">
        <v>3323</v>
      </c>
      <c r="F362" s="96" t="s">
        <v>3324</v>
      </c>
      <c r="G362" s="96" t="s">
        <v>854</v>
      </c>
      <c r="H362" s="96" t="s">
        <v>1174</v>
      </c>
      <c r="I362" s="96" t="s">
        <v>32</v>
      </c>
      <c r="J362" s="96" t="s">
        <v>821</v>
      </c>
      <c r="K362" s="96" t="s">
        <v>4086</v>
      </c>
      <c r="L362" s="96" t="s">
        <v>3326</v>
      </c>
      <c r="M362" s="97">
        <v>55000</v>
      </c>
      <c r="N362" s="97">
        <v>2323.06</v>
      </c>
      <c r="O362" s="97">
        <v>1672</v>
      </c>
      <c r="P362" s="97">
        <v>1578.5</v>
      </c>
      <c r="Q362" s="97">
        <v>43100.99</v>
      </c>
      <c r="R362" s="97">
        <v>11899.01</v>
      </c>
      <c r="S362" s="96" t="s">
        <v>3327</v>
      </c>
      <c r="T362" s="96" t="s">
        <v>4087</v>
      </c>
      <c r="U362" s="98"/>
      <c r="V362" s="97">
        <v>600</v>
      </c>
      <c r="W362" s="97">
        <v>35224.980000000003</v>
      </c>
      <c r="X362" s="97">
        <v>100</v>
      </c>
      <c r="Y362" s="97">
        <v>25</v>
      </c>
      <c r="Z362" s="98"/>
      <c r="AB362" s="97">
        <v>1577.45</v>
      </c>
    </row>
    <row r="363" spans="1:28" hidden="1">
      <c r="A363" s="96" t="s">
        <v>2522</v>
      </c>
      <c r="B363" s="96" t="s">
        <v>11</v>
      </c>
      <c r="C363" s="96" t="s">
        <v>2552</v>
      </c>
      <c r="D363" s="96" t="s">
        <v>3322</v>
      </c>
      <c r="E363" s="96" t="s">
        <v>3323</v>
      </c>
      <c r="F363" s="96" t="s">
        <v>3337</v>
      </c>
      <c r="G363" s="96" t="s">
        <v>3256</v>
      </c>
      <c r="H363" s="96" t="s">
        <v>3257</v>
      </c>
      <c r="I363" s="96" t="s">
        <v>360</v>
      </c>
      <c r="J363" s="96" t="s">
        <v>250</v>
      </c>
      <c r="K363" s="96" t="s">
        <v>4088</v>
      </c>
      <c r="L363" s="96" t="s">
        <v>3326</v>
      </c>
      <c r="M363" s="97">
        <v>25000</v>
      </c>
      <c r="N363" s="98">
        <v>0</v>
      </c>
      <c r="O363" s="97">
        <v>760</v>
      </c>
      <c r="P363" s="97">
        <v>717.5</v>
      </c>
      <c r="Q363" s="97">
        <v>1502.5</v>
      </c>
      <c r="R363" s="97">
        <v>23497.5</v>
      </c>
      <c r="S363" s="96" t="s">
        <v>3327</v>
      </c>
      <c r="T363" s="96" t="s">
        <v>4089</v>
      </c>
      <c r="U363" s="98"/>
      <c r="V363" s="98"/>
      <c r="W363" s="98"/>
      <c r="X363" s="98"/>
      <c r="Y363" s="97">
        <v>25</v>
      </c>
      <c r="Z363" s="98"/>
      <c r="AB363" s="98"/>
    </row>
    <row r="364" spans="1:28" hidden="1">
      <c r="A364" s="96" t="s">
        <v>2522</v>
      </c>
      <c r="B364" s="96" t="s">
        <v>11</v>
      </c>
      <c r="C364" s="96" t="s">
        <v>2552</v>
      </c>
      <c r="D364" s="96" t="s">
        <v>3322</v>
      </c>
      <c r="E364" s="96" t="s">
        <v>3323</v>
      </c>
      <c r="F364" s="96" t="s">
        <v>3337</v>
      </c>
      <c r="G364" s="96" t="s">
        <v>1392</v>
      </c>
      <c r="H364" s="96" t="s">
        <v>1993</v>
      </c>
      <c r="I364" s="96" t="s">
        <v>402</v>
      </c>
      <c r="J364" s="96" t="s">
        <v>261</v>
      </c>
      <c r="K364" s="96" t="s">
        <v>4090</v>
      </c>
      <c r="L364" s="96" t="s">
        <v>3326</v>
      </c>
      <c r="M364" s="97">
        <v>15000</v>
      </c>
      <c r="N364" s="98">
        <v>0</v>
      </c>
      <c r="O364" s="97">
        <v>456</v>
      </c>
      <c r="P364" s="97">
        <v>430.5</v>
      </c>
      <c r="Q364" s="97">
        <v>911.5</v>
      </c>
      <c r="R364" s="97">
        <v>14088.5</v>
      </c>
      <c r="S364" s="96" t="s">
        <v>3327</v>
      </c>
      <c r="T364" s="96" t="s">
        <v>4091</v>
      </c>
      <c r="U364" s="98"/>
      <c r="V364" s="98"/>
      <c r="W364" s="98"/>
      <c r="X364" s="98"/>
      <c r="Y364" s="97">
        <v>25</v>
      </c>
      <c r="Z364" s="98"/>
      <c r="AB364" s="98"/>
    </row>
    <row r="365" spans="1:28" hidden="1">
      <c r="A365" s="96" t="s">
        <v>2522</v>
      </c>
      <c r="B365" s="96" t="s">
        <v>11</v>
      </c>
      <c r="C365" s="96" t="s">
        <v>2552</v>
      </c>
      <c r="D365" s="96" t="s">
        <v>3322</v>
      </c>
      <c r="E365" s="96" t="s">
        <v>3323</v>
      </c>
      <c r="F365" s="96" t="s">
        <v>3337</v>
      </c>
      <c r="G365" s="96" t="s">
        <v>3258</v>
      </c>
      <c r="H365" s="96" t="s">
        <v>3259</v>
      </c>
      <c r="I365" s="96" t="s">
        <v>598</v>
      </c>
      <c r="J365" s="96" t="s">
        <v>591</v>
      </c>
      <c r="K365" s="96" t="s">
        <v>4092</v>
      </c>
      <c r="L365" s="96" t="s">
        <v>3326</v>
      </c>
      <c r="M365" s="97">
        <v>24000</v>
      </c>
      <c r="N365" s="98">
        <v>0</v>
      </c>
      <c r="O365" s="97">
        <v>729.6</v>
      </c>
      <c r="P365" s="97">
        <v>688.8</v>
      </c>
      <c r="Q365" s="97">
        <v>3489.4</v>
      </c>
      <c r="R365" s="97">
        <v>20510.599999999999</v>
      </c>
      <c r="S365" s="96" t="s">
        <v>3327</v>
      </c>
      <c r="T365" s="96" t="s">
        <v>4093</v>
      </c>
      <c r="U365" s="98"/>
      <c r="V365" s="98"/>
      <c r="W365" s="97">
        <v>2046</v>
      </c>
      <c r="X365" s="98"/>
      <c r="Y365" s="97">
        <v>25</v>
      </c>
      <c r="Z365" s="98"/>
      <c r="AB365" s="98"/>
    </row>
    <row r="366" spans="1:28" hidden="1">
      <c r="A366" s="96" t="s">
        <v>2522</v>
      </c>
      <c r="B366" s="96" t="s">
        <v>11</v>
      </c>
      <c r="C366" s="96" t="s">
        <v>2552</v>
      </c>
      <c r="D366" s="96" t="s">
        <v>3322</v>
      </c>
      <c r="E366" s="96" t="s">
        <v>3323</v>
      </c>
      <c r="F366" s="96" t="s">
        <v>3359</v>
      </c>
      <c r="G366" s="96" t="s">
        <v>567</v>
      </c>
      <c r="H366" s="96" t="s">
        <v>1994</v>
      </c>
      <c r="I366" s="96" t="s">
        <v>192</v>
      </c>
      <c r="J366" s="96" t="s">
        <v>552</v>
      </c>
      <c r="K366" s="96" t="s">
        <v>4094</v>
      </c>
      <c r="L366" s="96" t="s">
        <v>3326</v>
      </c>
      <c r="M366" s="97">
        <v>15400</v>
      </c>
      <c r="N366" s="98">
        <v>0</v>
      </c>
      <c r="O366" s="97">
        <v>468.16</v>
      </c>
      <c r="P366" s="97">
        <v>441.98</v>
      </c>
      <c r="Q366" s="97">
        <v>935.14</v>
      </c>
      <c r="R366" s="97">
        <v>14464.86</v>
      </c>
      <c r="S366" s="96" t="s">
        <v>3327</v>
      </c>
      <c r="T366" s="96" t="s">
        <v>4095</v>
      </c>
      <c r="U366" s="98"/>
      <c r="V366" s="98"/>
      <c r="W366" s="98"/>
      <c r="X366" s="98"/>
      <c r="Y366" s="97">
        <v>25</v>
      </c>
      <c r="Z366" s="98"/>
      <c r="AB366" s="98"/>
    </row>
    <row r="367" spans="1:28" hidden="1">
      <c r="A367" s="96" t="s">
        <v>2522</v>
      </c>
      <c r="B367" s="96" t="s">
        <v>11</v>
      </c>
      <c r="C367" s="96" t="s">
        <v>2552</v>
      </c>
      <c r="D367" s="96" t="s">
        <v>3322</v>
      </c>
      <c r="E367" s="96" t="s">
        <v>3323</v>
      </c>
      <c r="F367" s="96" t="s">
        <v>3359</v>
      </c>
      <c r="G367" s="96" t="s">
        <v>219</v>
      </c>
      <c r="H367" s="96" t="s">
        <v>1995</v>
      </c>
      <c r="I367" s="96" t="s">
        <v>42</v>
      </c>
      <c r="J367" s="96" t="s">
        <v>1727</v>
      </c>
      <c r="K367" s="96" t="s">
        <v>4096</v>
      </c>
      <c r="L367" s="96" t="s">
        <v>3326</v>
      </c>
      <c r="M367" s="97">
        <v>22050</v>
      </c>
      <c r="N367" s="98">
        <v>0</v>
      </c>
      <c r="O367" s="97">
        <v>670.32</v>
      </c>
      <c r="P367" s="97">
        <v>632.84</v>
      </c>
      <c r="Q367" s="97">
        <v>15242.67</v>
      </c>
      <c r="R367" s="97">
        <v>6807.33</v>
      </c>
      <c r="S367" s="96" t="s">
        <v>3327</v>
      </c>
      <c r="T367" s="96" t="s">
        <v>4097</v>
      </c>
      <c r="U367" s="98"/>
      <c r="V367" s="97">
        <v>300</v>
      </c>
      <c r="W367" s="97">
        <v>13614.51</v>
      </c>
      <c r="X367" s="98"/>
      <c r="Y367" s="97">
        <v>25</v>
      </c>
      <c r="Z367" s="98"/>
      <c r="AB367" s="98"/>
    </row>
    <row r="368" spans="1:28" hidden="1">
      <c r="A368" s="96" t="s">
        <v>2522</v>
      </c>
      <c r="B368" s="96" t="s">
        <v>11</v>
      </c>
      <c r="C368" s="96" t="s">
        <v>2552</v>
      </c>
      <c r="D368" s="96" t="s">
        <v>3322</v>
      </c>
      <c r="E368" s="96" t="s">
        <v>3323</v>
      </c>
      <c r="F368" s="96" t="s">
        <v>3337</v>
      </c>
      <c r="G368" s="96" t="s">
        <v>1009</v>
      </c>
      <c r="H368" s="96" t="s">
        <v>1996</v>
      </c>
      <c r="I368" s="96" t="s">
        <v>360</v>
      </c>
      <c r="J368" s="96" t="s">
        <v>231</v>
      </c>
      <c r="K368" s="96" t="s">
        <v>4098</v>
      </c>
      <c r="L368" s="96" t="s">
        <v>3326</v>
      </c>
      <c r="M368" s="97">
        <v>25000</v>
      </c>
      <c r="N368" s="98">
        <v>0</v>
      </c>
      <c r="O368" s="97">
        <v>760</v>
      </c>
      <c r="P368" s="97">
        <v>717.5</v>
      </c>
      <c r="Q368" s="97">
        <v>7048.5</v>
      </c>
      <c r="R368" s="97">
        <v>17951.5</v>
      </c>
      <c r="S368" s="96" t="s">
        <v>3327</v>
      </c>
      <c r="T368" s="96" t="s">
        <v>4099</v>
      </c>
      <c r="U368" s="98"/>
      <c r="V368" s="98"/>
      <c r="W368" s="97">
        <v>5546</v>
      </c>
      <c r="X368" s="98"/>
      <c r="Y368" s="97">
        <v>25</v>
      </c>
      <c r="Z368" s="98"/>
      <c r="AB368" s="98"/>
    </row>
    <row r="369" spans="1:28" hidden="1">
      <c r="A369" s="96" t="s">
        <v>2522</v>
      </c>
      <c r="B369" s="96" t="s">
        <v>11</v>
      </c>
      <c r="C369" s="96" t="s">
        <v>2552</v>
      </c>
      <c r="D369" s="96" t="s">
        <v>3322</v>
      </c>
      <c r="E369" s="96" t="s">
        <v>3323</v>
      </c>
      <c r="F369" s="96" t="s">
        <v>3329</v>
      </c>
      <c r="G369" s="96" t="s">
        <v>923</v>
      </c>
      <c r="H369" s="96" t="s">
        <v>1997</v>
      </c>
      <c r="I369" s="96" t="s">
        <v>8</v>
      </c>
      <c r="J369" s="96" t="s">
        <v>942</v>
      </c>
      <c r="K369" s="96" t="s">
        <v>4100</v>
      </c>
      <c r="L369" s="96" t="s">
        <v>3326</v>
      </c>
      <c r="M369" s="97">
        <v>15000</v>
      </c>
      <c r="N369" s="98">
        <v>0</v>
      </c>
      <c r="O369" s="97">
        <v>456</v>
      </c>
      <c r="P369" s="97">
        <v>430.5</v>
      </c>
      <c r="Q369" s="97">
        <v>911.5</v>
      </c>
      <c r="R369" s="97">
        <v>14088.5</v>
      </c>
      <c r="S369" s="96" t="s">
        <v>3327</v>
      </c>
      <c r="T369" s="96" t="s">
        <v>4101</v>
      </c>
      <c r="U369" s="98"/>
      <c r="V369" s="98"/>
      <c r="W369" s="98"/>
      <c r="X369" s="98"/>
      <c r="Y369" s="97">
        <v>25</v>
      </c>
      <c r="Z369" s="98"/>
      <c r="AB369" s="98"/>
    </row>
    <row r="370" spans="1:28" hidden="1">
      <c r="A370" s="96" t="s">
        <v>2522</v>
      </c>
      <c r="B370" s="96" t="s">
        <v>11</v>
      </c>
      <c r="C370" s="96" t="s">
        <v>2552</v>
      </c>
      <c r="D370" s="96" t="s">
        <v>3322</v>
      </c>
      <c r="E370" s="96" t="s">
        <v>3323</v>
      </c>
      <c r="F370" s="96" t="s">
        <v>3337</v>
      </c>
      <c r="G370" s="96" t="s">
        <v>855</v>
      </c>
      <c r="H370" s="96" t="s">
        <v>1998</v>
      </c>
      <c r="I370" s="96" t="s">
        <v>793</v>
      </c>
      <c r="J370" s="96" t="s">
        <v>821</v>
      </c>
      <c r="K370" s="96" t="s">
        <v>4102</v>
      </c>
      <c r="L370" s="96" t="s">
        <v>3326</v>
      </c>
      <c r="M370" s="97">
        <v>220000</v>
      </c>
      <c r="N370" s="97">
        <v>40583.019999999997</v>
      </c>
      <c r="O370" s="97">
        <v>5685.41</v>
      </c>
      <c r="P370" s="97">
        <v>6314</v>
      </c>
      <c r="Q370" s="97">
        <v>56607.43</v>
      </c>
      <c r="R370" s="97">
        <v>163392.57</v>
      </c>
      <c r="S370" s="96" t="s">
        <v>3327</v>
      </c>
      <c r="T370" s="96" t="s">
        <v>4103</v>
      </c>
      <c r="U370" s="98"/>
      <c r="V370" s="97">
        <v>4000</v>
      </c>
      <c r="W370" s="98"/>
      <c r="X370" s="98"/>
      <c r="Y370" s="97">
        <v>25</v>
      </c>
      <c r="Z370" s="98"/>
      <c r="AB370" s="98"/>
    </row>
    <row r="371" spans="1:28" hidden="1">
      <c r="A371" s="96" t="s">
        <v>2522</v>
      </c>
      <c r="B371" s="96" t="s">
        <v>11</v>
      </c>
      <c r="C371" s="96" t="s">
        <v>2552</v>
      </c>
      <c r="D371" s="96" t="s">
        <v>3322</v>
      </c>
      <c r="E371" s="96" t="s">
        <v>3323</v>
      </c>
      <c r="F371" s="96" t="s">
        <v>3337</v>
      </c>
      <c r="G371" s="96" t="s">
        <v>1008</v>
      </c>
      <c r="H371" s="96" t="s">
        <v>1999</v>
      </c>
      <c r="I371" s="96" t="s">
        <v>360</v>
      </c>
      <c r="J371" s="96" t="s">
        <v>189</v>
      </c>
      <c r="K371" s="96" t="s">
        <v>4104</v>
      </c>
      <c r="L371" s="96" t="s">
        <v>3326</v>
      </c>
      <c r="M371" s="97">
        <v>35000</v>
      </c>
      <c r="N371" s="98">
        <v>0</v>
      </c>
      <c r="O371" s="97">
        <v>1064</v>
      </c>
      <c r="P371" s="97">
        <v>1004.5</v>
      </c>
      <c r="Q371" s="97">
        <v>2093.5</v>
      </c>
      <c r="R371" s="97">
        <v>32906.5</v>
      </c>
      <c r="S371" s="96" t="s">
        <v>3327</v>
      </c>
      <c r="T371" s="96" t="s">
        <v>4105</v>
      </c>
      <c r="U371" s="98"/>
      <c r="V371" s="98"/>
      <c r="W371" s="98"/>
      <c r="X371" s="98"/>
      <c r="Y371" s="97">
        <v>25</v>
      </c>
      <c r="Z371" s="98"/>
      <c r="AB371" s="98"/>
    </row>
    <row r="372" spans="1:28" hidden="1">
      <c r="A372" s="96" t="s">
        <v>2522</v>
      </c>
      <c r="B372" s="96" t="s">
        <v>11</v>
      </c>
      <c r="C372" s="96" t="s">
        <v>2552</v>
      </c>
      <c r="D372" s="96" t="s">
        <v>3322</v>
      </c>
      <c r="E372" s="96" t="s">
        <v>3323</v>
      </c>
      <c r="F372" s="96" t="s">
        <v>3344</v>
      </c>
      <c r="G372" s="96" t="s">
        <v>267</v>
      </c>
      <c r="H372" s="96" t="s">
        <v>2000</v>
      </c>
      <c r="I372" s="96" t="s">
        <v>228</v>
      </c>
      <c r="J372" s="96" t="s">
        <v>265</v>
      </c>
      <c r="K372" s="96" t="s">
        <v>4106</v>
      </c>
      <c r="L372" s="96" t="s">
        <v>3326</v>
      </c>
      <c r="M372" s="97">
        <v>60000</v>
      </c>
      <c r="N372" s="97">
        <v>3171.19</v>
      </c>
      <c r="O372" s="97">
        <v>1824</v>
      </c>
      <c r="P372" s="97">
        <v>1722</v>
      </c>
      <c r="Q372" s="97">
        <v>12165.64</v>
      </c>
      <c r="R372" s="97">
        <v>47834.36</v>
      </c>
      <c r="S372" s="96" t="s">
        <v>3327</v>
      </c>
      <c r="T372" s="96" t="s">
        <v>4107</v>
      </c>
      <c r="U372" s="98"/>
      <c r="V372" s="98"/>
      <c r="W372" s="97">
        <v>3846</v>
      </c>
      <c r="X372" s="98"/>
      <c r="Y372" s="97">
        <v>25</v>
      </c>
      <c r="Z372" s="98"/>
      <c r="AB372" s="97">
        <v>1577.45</v>
      </c>
    </row>
    <row r="373" spans="1:28" hidden="1">
      <c r="A373" s="96" t="s">
        <v>2522</v>
      </c>
      <c r="B373" s="96" t="s">
        <v>11</v>
      </c>
      <c r="C373" s="96" t="s">
        <v>2552</v>
      </c>
      <c r="D373" s="96" t="s">
        <v>3322</v>
      </c>
      <c r="E373" s="96" t="s">
        <v>3323</v>
      </c>
      <c r="F373" s="96" t="s">
        <v>3329</v>
      </c>
      <c r="G373" s="96" t="s">
        <v>2811</v>
      </c>
      <c r="H373" s="96" t="s">
        <v>2812</v>
      </c>
      <c r="I373" s="96" t="s">
        <v>8</v>
      </c>
      <c r="J373" s="96" t="s">
        <v>576</v>
      </c>
      <c r="K373" s="96" t="s">
        <v>4108</v>
      </c>
      <c r="L373" s="96" t="s">
        <v>3326</v>
      </c>
      <c r="M373" s="97">
        <v>17000</v>
      </c>
      <c r="N373" s="98">
        <v>0</v>
      </c>
      <c r="O373" s="97">
        <v>516.79999999999995</v>
      </c>
      <c r="P373" s="97">
        <v>487.9</v>
      </c>
      <c r="Q373" s="97">
        <v>8823.2000000000007</v>
      </c>
      <c r="R373" s="97">
        <v>8176.8</v>
      </c>
      <c r="S373" s="96" t="s">
        <v>3327</v>
      </c>
      <c r="T373" s="96" t="s">
        <v>4109</v>
      </c>
      <c r="U373" s="98"/>
      <c r="V373" s="98"/>
      <c r="W373" s="97">
        <v>7793.5</v>
      </c>
      <c r="X373" s="98"/>
      <c r="Y373" s="97">
        <v>25</v>
      </c>
      <c r="Z373" s="98"/>
      <c r="AB373" s="98"/>
    </row>
    <row r="374" spans="1:28" hidden="1">
      <c r="A374" s="96" t="s">
        <v>2522</v>
      </c>
      <c r="B374" s="96" t="s">
        <v>11</v>
      </c>
      <c r="C374" s="96" t="s">
        <v>2552</v>
      </c>
      <c r="D374" s="96" t="s">
        <v>3322</v>
      </c>
      <c r="E374" s="96" t="s">
        <v>3323</v>
      </c>
      <c r="F374" s="96" t="s">
        <v>3329</v>
      </c>
      <c r="G374" s="96" t="s">
        <v>1746</v>
      </c>
      <c r="H374" s="96" t="s">
        <v>2386</v>
      </c>
      <c r="I374" s="96" t="s">
        <v>2641</v>
      </c>
      <c r="J374" s="96" t="s">
        <v>942</v>
      </c>
      <c r="K374" s="96" t="s">
        <v>4110</v>
      </c>
      <c r="L374" s="96" t="s">
        <v>3326</v>
      </c>
      <c r="M374" s="97">
        <v>200000</v>
      </c>
      <c r="N374" s="97">
        <v>35726.519999999997</v>
      </c>
      <c r="O374" s="97">
        <v>5685.41</v>
      </c>
      <c r="P374" s="97">
        <v>5740</v>
      </c>
      <c r="Q374" s="97">
        <v>47176.93</v>
      </c>
      <c r="R374" s="97">
        <v>152823.07</v>
      </c>
      <c r="S374" s="96" t="s">
        <v>3327</v>
      </c>
      <c r="T374" s="96" t="s">
        <v>4111</v>
      </c>
      <c r="U374" s="98"/>
      <c r="V374" s="98"/>
      <c r="W374" s="98"/>
      <c r="X374" s="98"/>
      <c r="Y374" s="97">
        <v>25</v>
      </c>
      <c r="Z374" s="98"/>
      <c r="AB374" s="98"/>
    </row>
    <row r="375" spans="1:28" hidden="1">
      <c r="A375" s="96" t="s">
        <v>2522</v>
      </c>
      <c r="B375" s="96" t="s">
        <v>11</v>
      </c>
      <c r="C375" s="96" t="s">
        <v>2552</v>
      </c>
      <c r="D375" s="96" t="s">
        <v>3322</v>
      </c>
      <c r="E375" s="96" t="s">
        <v>3323</v>
      </c>
      <c r="F375" s="96" t="s">
        <v>3347</v>
      </c>
      <c r="G375" s="96" t="s">
        <v>817</v>
      </c>
      <c r="H375" s="96" t="s">
        <v>1175</v>
      </c>
      <c r="I375" s="96" t="s">
        <v>760</v>
      </c>
      <c r="J375" s="96" t="s">
        <v>777</v>
      </c>
      <c r="K375" s="96" t="s">
        <v>4112</v>
      </c>
      <c r="L375" s="96" t="s">
        <v>3326</v>
      </c>
      <c r="M375" s="97">
        <v>70000</v>
      </c>
      <c r="N375" s="97">
        <v>4737.5</v>
      </c>
      <c r="O375" s="97">
        <v>2128</v>
      </c>
      <c r="P375" s="97">
        <v>2009</v>
      </c>
      <c r="Q375" s="97">
        <v>12904.4</v>
      </c>
      <c r="R375" s="97">
        <v>57095.6</v>
      </c>
      <c r="S375" s="96" t="s">
        <v>3327</v>
      </c>
      <c r="T375" s="96" t="s">
        <v>4113</v>
      </c>
      <c r="U375" s="98"/>
      <c r="V375" s="97">
        <v>800</v>
      </c>
      <c r="W375" s="98"/>
      <c r="X375" s="97">
        <v>50</v>
      </c>
      <c r="Y375" s="97">
        <v>25</v>
      </c>
      <c r="Z375" s="98"/>
      <c r="AB375" s="97">
        <v>3154.9</v>
      </c>
    </row>
    <row r="376" spans="1:28" hidden="1">
      <c r="A376" s="96" t="s">
        <v>2522</v>
      </c>
      <c r="B376" s="96" t="s">
        <v>11</v>
      </c>
      <c r="C376" s="96" t="s">
        <v>2552</v>
      </c>
      <c r="D376" s="96" t="s">
        <v>3322</v>
      </c>
      <c r="E376" s="96" t="s">
        <v>3323</v>
      </c>
      <c r="F376" s="96" t="s">
        <v>3337</v>
      </c>
      <c r="G376" s="96" t="s">
        <v>2813</v>
      </c>
      <c r="H376" s="96" t="s">
        <v>2814</v>
      </c>
      <c r="I376" s="96" t="s">
        <v>360</v>
      </c>
      <c r="J376" s="96" t="s">
        <v>777</v>
      </c>
      <c r="K376" s="96" t="s">
        <v>4114</v>
      </c>
      <c r="L376" s="96" t="s">
        <v>3326</v>
      </c>
      <c r="M376" s="97">
        <v>25000</v>
      </c>
      <c r="N376" s="98">
        <v>0</v>
      </c>
      <c r="O376" s="97">
        <v>760</v>
      </c>
      <c r="P376" s="97">
        <v>717.5</v>
      </c>
      <c r="Q376" s="97">
        <v>1502.5</v>
      </c>
      <c r="R376" s="97">
        <v>23497.5</v>
      </c>
      <c r="S376" s="96" t="s">
        <v>3327</v>
      </c>
      <c r="T376" s="96" t="s">
        <v>4115</v>
      </c>
      <c r="U376" s="98"/>
      <c r="V376" s="98"/>
      <c r="W376" s="98"/>
      <c r="X376" s="98"/>
      <c r="Y376" s="97">
        <v>25</v>
      </c>
      <c r="Z376" s="98"/>
      <c r="AB376" s="98"/>
    </row>
    <row r="377" spans="1:28" hidden="1">
      <c r="A377" s="96" t="s">
        <v>2522</v>
      </c>
      <c r="B377" s="96" t="s">
        <v>11</v>
      </c>
      <c r="C377" s="96" t="s">
        <v>2552</v>
      </c>
      <c r="D377" s="96" t="s">
        <v>3322</v>
      </c>
      <c r="E377" s="96" t="s">
        <v>3323</v>
      </c>
      <c r="F377" s="96" t="s">
        <v>3527</v>
      </c>
      <c r="G377" s="96" t="s">
        <v>812</v>
      </c>
      <c r="H377" s="96" t="s">
        <v>2001</v>
      </c>
      <c r="I377" s="96" t="s">
        <v>75</v>
      </c>
      <c r="J377" s="96" t="s">
        <v>777</v>
      </c>
      <c r="K377" s="96" t="s">
        <v>4116</v>
      </c>
      <c r="L377" s="96" t="s">
        <v>3326</v>
      </c>
      <c r="M377" s="97">
        <v>12375</v>
      </c>
      <c r="N377" s="98">
        <v>0</v>
      </c>
      <c r="O377" s="97">
        <v>376.2</v>
      </c>
      <c r="P377" s="97">
        <v>355.16</v>
      </c>
      <c r="Q377" s="97">
        <v>756.36</v>
      </c>
      <c r="R377" s="97">
        <v>11618.64</v>
      </c>
      <c r="S377" s="96" t="s">
        <v>3327</v>
      </c>
      <c r="T377" s="96" t="s">
        <v>4117</v>
      </c>
      <c r="U377" s="98"/>
      <c r="V377" s="98"/>
      <c r="W377" s="98"/>
      <c r="X377" s="98"/>
      <c r="Y377" s="97">
        <v>25</v>
      </c>
      <c r="Z377" s="98"/>
      <c r="AB377" s="98"/>
    </row>
    <row r="378" spans="1:28" hidden="1">
      <c r="A378" s="96" t="s">
        <v>2522</v>
      </c>
      <c r="B378" s="96" t="s">
        <v>11</v>
      </c>
      <c r="C378" s="96" t="s">
        <v>2552</v>
      </c>
      <c r="D378" s="96" t="s">
        <v>3322</v>
      </c>
      <c r="E378" s="96" t="s">
        <v>3323</v>
      </c>
      <c r="F378" s="96" t="s">
        <v>3344</v>
      </c>
      <c r="G378" s="96" t="s">
        <v>856</v>
      </c>
      <c r="H378" s="96" t="s">
        <v>1176</v>
      </c>
      <c r="I378" s="96" t="s">
        <v>664</v>
      </c>
      <c r="J378" s="96" t="s">
        <v>821</v>
      </c>
      <c r="K378" s="96" t="s">
        <v>4118</v>
      </c>
      <c r="L378" s="96" t="s">
        <v>3326</v>
      </c>
      <c r="M378" s="97">
        <v>45000</v>
      </c>
      <c r="N378" s="97">
        <v>1148.33</v>
      </c>
      <c r="O378" s="97">
        <v>1368</v>
      </c>
      <c r="P378" s="97">
        <v>1291.5</v>
      </c>
      <c r="Q378" s="97">
        <v>15782.41</v>
      </c>
      <c r="R378" s="97">
        <v>29217.59</v>
      </c>
      <c r="S378" s="96" t="s">
        <v>3327</v>
      </c>
      <c r="T378" s="96" t="s">
        <v>4119</v>
      </c>
      <c r="U378" s="98"/>
      <c r="V378" s="98"/>
      <c r="W378" s="97">
        <v>11899.58</v>
      </c>
      <c r="X378" s="97">
        <v>50</v>
      </c>
      <c r="Y378" s="97">
        <v>25</v>
      </c>
      <c r="Z378" s="98"/>
      <c r="AB378" s="98"/>
    </row>
    <row r="379" spans="1:28" hidden="1">
      <c r="A379" s="96" t="s">
        <v>2522</v>
      </c>
      <c r="B379" s="96" t="s">
        <v>11</v>
      </c>
      <c r="C379" s="96" t="s">
        <v>2552</v>
      </c>
      <c r="D379" s="96" t="s">
        <v>3322</v>
      </c>
      <c r="E379" s="96" t="s">
        <v>3323</v>
      </c>
      <c r="F379" s="96" t="s">
        <v>3527</v>
      </c>
      <c r="G379" s="96" t="s">
        <v>813</v>
      </c>
      <c r="H379" s="96" t="s">
        <v>2002</v>
      </c>
      <c r="I379" s="96" t="s">
        <v>75</v>
      </c>
      <c r="J379" s="96" t="s">
        <v>777</v>
      </c>
      <c r="K379" s="96" t="s">
        <v>4120</v>
      </c>
      <c r="L379" s="96" t="s">
        <v>3326</v>
      </c>
      <c r="M379" s="97">
        <v>10000</v>
      </c>
      <c r="N379" s="98">
        <v>0</v>
      </c>
      <c r="O379" s="97">
        <v>304</v>
      </c>
      <c r="P379" s="97">
        <v>287</v>
      </c>
      <c r="Q379" s="97">
        <v>616</v>
      </c>
      <c r="R379" s="97">
        <v>9384</v>
      </c>
      <c r="S379" s="96" t="s">
        <v>3327</v>
      </c>
      <c r="T379" s="96" t="s">
        <v>4121</v>
      </c>
      <c r="U379" s="98"/>
      <c r="V379" s="98"/>
      <c r="W379" s="98"/>
      <c r="X379" s="98"/>
      <c r="Y379" s="97">
        <v>25</v>
      </c>
      <c r="Z379" s="98"/>
      <c r="AB379" s="98"/>
    </row>
    <row r="380" spans="1:28" hidden="1">
      <c r="A380" s="96" t="s">
        <v>2522</v>
      </c>
      <c r="B380" s="96" t="s">
        <v>11</v>
      </c>
      <c r="C380" s="96" t="s">
        <v>2552</v>
      </c>
      <c r="D380" s="96" t="s">
        <v>3322</v>
      </c>
      <c r="E380" s="96" t="s">
        <v>3323</v>
      </c>
      <c r="F380" s="96" t="s">
        <v>3350</v>
      </c>
      <c r="G380" s="96" t="s">
        <v>465</v>
      </c>
      <c r="H380" s="96" t="s">
        <v>1291</v>
      </c>
      <c r="I380" s="96" t="s">
        <v>466</v>
      </c>
      <c r="J380" s="96" t="s">
        <v>552</v>
      </c>
      <c r="K380" s="96" t="s">
        <v>4122</v>
      </c>
      <c r="L380" s="96" t="s">
        <v>3326</v>
      </c>
      <c r="M380" s="97">
        <v>45000</v>
      </c>
      <c r="N380" s="97">
        <v>911.71</v>
      </c>
      <c r="O380" s="97">
        <v>1368</v>
      </c>
      <c r="P380" s="97">
        <v>1291.5</v>
      </c>
      <c r="Q380" s="97">
        <v>5173.66</v>
      </c>
      <c r="R380" s="97">
        <v>39826.339999999997</v>
      </c>
      <c r="S380" s="96" t="s">
        <v>3327</v>
      </c>
      <c r="T380" s="96" t="s">
        <v>4123</v>
      </c>
      <c r="U380" s="98"/>
      <c r="V380" s="98"/>
      <c r="W380" s="98"/>
      <c r="X380" s="98"/>
      <c r="Y380" s="97">
        <v>25</v>
      </c>
      <c r="Z380" s="98"/>
      <c r="AB380" s="97">
        <v>1577.45</v>
      </c>
    </row>
    <row r="381" spans="1:28" hidden="1">
      <c r="A381" s="96" t="s">
        <v>2522</v>
      </c>
      <c r="B381" s="96" t="s">
        <v>11</v>
      </c>
      <c r="C381" s="96" t="s">
        <v>2555</v>
      </c>
      <c r="D381" s="96" t="s">
        <v>3322</v>
      </c>
      <c r="E381" s="96" t="s">
        <v>4124</v>
      </c>
      <c r="F381" s="96" t="s">
        <v>3739</v>
      </c>
      <c r="G381" s="96" t="s">
        <v>488</v>
      </c>
      <c r="H381" s="96" t="s">
        <v>2003</v>
      </c>
      <c r="I381" s="96" t="s">
        <v>954</v>
      </c>
      <c r="J381" s="96" t="s">
        <v>489</v>
      </c>
      <c r="K381" s="96" t="s">
        <v>4125</v>
      </c>
      <c r="L381" s="96" t="s">
        <v>3326</v>
      </c>
      <c r="M381" s="97">
        <v>150000</v>
      </c>
      <c r="N381" s="97">
        <v>23866.62</v>
      </c>
      <c r="O381" s="97">
        <v>4560</v>
      </c>
      <c r="P381" s="97">
        <v>4305</v>
      </c>
      <c r="Q381" s="97">
        <v>33106.620000000003</v>
      </c>
      <c r="R381" s="97">
        <v>116893.38</v>
      </c>
      <c r="S381" s="96" t="s">
        <v>3327</v>
      </c>
      <c r="T381" s="96" t="s">
        <v>4126</v>
      </c>
      <c r="U381" s="98"/>
      <c r="V381" s="97">
        <v>300</v>
      </c>
      <c r="W381" s="98"/>
      <c r="X381" s="97">
        <v>50</v>
      </c>
      <c r="Y381" s="97">
        <v>25</v>
      </c>
      <c r="Z381" s="98"/>
      <c r="AB381" s="98"/>
    </row>
    <row r="382" spans="1:28" hidden="1">
      <c r="A382" s="96" t="s">
        <v>2522</v>
      </c>
      <c r="B382" s="96" t="s">
        <v>11</v>
      </c>
      <c r="C382" s="96" t="s">
        <v>2555</v>
      </c>
      <c r="D382" s="96" t="s">
        <v>3322</v>
      </c>
      <c r="E382" s="96" t="s">
        <v>4124</v>
      </c>
      <c r="F382" s="96" t="s">
        <v>3359</v>
      </c>
      <c r="G382" s="96" t="s">
        <v>490</v>
      </c>
      <c r="H382" s="96" t="s">
        <v>2004</v>
      </c>
      <c r="I382" s="96" t="s">
        <v>27</v>
      </c>
      <c r="J382" s="96" t="s">
        <v>489</v>
      </c>
      <c r="K382" s="96" t="s">
        <v>4127</v>
      </c>
      <c r="L382" s="96" t="s">
        <v>3326</v>
      </c>
      <c r="M382" s="97">
        <v>11000</v>
      </c>
      <c r="N382" s="98">
        <v>0</v>
      </c>
      <c r="O382" s="97">
        <v>334.4</v>
      </c>
      <c r="P382" s="97">
        <v>315.7</v>
      </c>
      <c r="Q382" s="97">
        <v>675.1</v>
      </c>
      <c r="R382" s="97">
        <v>10324.9</v>
      </c>
      <c r="S382" s="96" t="s">
        <v>3327</v>
      </c>
      <c r="T382" s="96" t="s">
        <v>4128</v>
      </c>
      <c r="U382" s="98"/>
      <c r="V382" s="98"/>
      <c r="W382" s="98"/>
      <c r="X382" s="98"/>
      <c r="Y382" s="97">
        <v>25</v>
      </c>
      <c r="Z382" s="98"/>
      <c r="AB382" s="98"/>
    </row>
    <row r="383" spans="1:28" hidden="1">
      <c r="A383" s="96" t="s">
        <v>2522</v>
      </c>
      <c r="B383" s="96" t="s">
        <v>11</v>
      </c>
      <c r="C383" s="96" t="s">
        <v>2555</v>
      </c>
      <c r="D383" s="96" t="s">
        <v>3322</v>
      </c>
      <c r="E383" s="96" t="s">
        <v>4124</v>
      </c>
      <c r="F383" s="96" t="s">
        <v>3359</v>
      </c>
      <c r="G383" s="96" t="s">
        <v>491</v>
      </c>
      <c r="H383" s="96" t="s">
        <v>1182</v>
      </c>
      <c r="I383" s="96" t="s">
        <v>492</v>
      </c>
      <c r="J383" s="96" t="s">
        <v>489</v>
      </c>
      <c r="K383" s="96" t="s">
        <v>4129</v>
      </c>
      <c r="L383" s="96" t="s">
        <v>3326</v>
      </c>
      <c r="M383" s="97">
        <v>22000</v>
      </c>
      <c r="N383" s="98">
        <v>0</v>
      </c>
      <c r="O383" s="97">
        <v>668.8</v>
      </c>
      <c r="P383" s="97">
        <v>631.4</v>
      </c>
      <c r="Q383" s="97">
        <v>1675.2</v>
      </c>
      <c r="R383" s="97">
        <v>20324.8</v>
      </c>
      <c r="S383" s="96" t="s">
        <v>3327</v>
      </c>
      <c r="T383" s="96" t="s">
        <v>4130</v>
      </c>
      <c r="U383" s="98"/>
      <c r="V383" s="97">
        <v>300</v>
      </c>
      <c r="W383" s="98"/>
      <c r="X383" s="97">
        <v>50</v>
      </c>
      <c r="Y383" s="97">
        <v>25</v>
      </c>
      <c r="Z383" s="98"/>
      <c r="AB383" s="98"/>
    </row>
    <row r="384" spans="1:28" hidden="1">
      <c r="A384" s="96" t="s">
        <v>2522</v>
      </c>
      <c r="B384" s="96" t="s">
        <v>11</v>
      </c>
      <c r="C384" s="96" t="s">
        <v>2555</v>
      </c>
      <c r="D384" s="96" t="s">
        <v>3322</v>
      </c>
      <c r="E384" s="96" t="s">
        <v>4124</v>
      </c>
      <c r="F384" s="96" t="s">
        <v>3332</v>
      </c>
      <c r="G384" s="96" t="s">
        <v>881</v>
      </c>
      <c r="H384" s="96" t="s">
        <v>2066</v>
      </c>
      <c r="I384" s="96" t="s">
        <v>246</v>
      </c>
      <c r="J384" s="96" t="s">
        <v>241</v>
      </c>
      <c r="K384" s="96" t="s">
        <v>4131</v>
      </c>
      <c r="L384" s="96" t="s">
        <v>3326</v>
      </c>
      <c r="M384" s="97">
        <v>25000</v>
      </c>
      <c r="N384" s="98">
        <v>0</v>
      </c>
      <c r="O384" s="97">
        <v>760</v>
      </c>
      <c r="P384" s="97">
        <v>717.5</v>
      </c>
      <c r="Q384" s="97">
        <v>9744.23</v>
      </c>
      <c r="R384" s="97">
        <v>15255.77</v>
      </c>
      <c r="S384" s="96" t="s">
        <v>3327</v>
      </c>
      <c r="T384" s="96" t="s">
        <v>4132</v>
      </c>
      <c r="U384" s="98"/>
      <c r="V384" s="98"/>
      <c r="W384" s="97">
        <v>8241.73</v>
      </c>
      <c r="X384" s="98"/>
      <c r="Y384" s="97">
        <v>25</v>
      </c>
      <c r="Z384" s="98"/>
      <c r="AB384" s="98"/>
    </row>
    <row r="385" spans="1:28" hidden="1">
      <c r="A385" s="96" t="s">
        <v>2522</v>
      </c>
      <c r="B385" s="96" t="s">
        <v>11</v>
      </c>
      <c r="C385" s="96" t="s">
        <v>2555</v>
      </c>
      <c r="D385" s="96" t="s">
        <v>3322</v>
      </c>
      <c r="E385" s="96" t="s">
        <v>4124</v>
      </c>
      <c r="F385" s="96" t="s">
        <v>3337</v>
      </c>
      <c r="G385" s="96" t="s">
        <v>1032</v>
      </c>
      <c r="H385" s="96" t="s">
        <v>2006</v>
      </c>
      <c r="I385" s="96" t="s">
        <v>8</v>
      </c>
      <c r="J385" s="96" t="s">
        <v>489</v>
      </c>
      <c r="K385" s="96" t="s">
        <v>4133</v>
      </c>
      <c r="L385" s="96" t="s">
        <v>3326</v>
      </c>
      <c r="M385" s="97">
        <v>20000</v>
      </c>
      <c r="N385" s="98">
        <v>0</v>
      </c>
      <c r="O385" s="97">
        <v>608</v>
      </c>
      <c r="P385" s="97">
        <v>574</v>
      </c>
      <c r="Q385" s="97">
        <v>1207</v>
      </c>
      <c r="R385" s="97">
        <v>18793</v>
      </c>
      <c r="S385" s="96" t="s">
        <v>3327</v>
      </c>
      <c r="T385" s="96" t="s">
        <v>4134</v>
      </c>
      <c r="U385" s="98"/>
      <c r="V385" s="98"/>
      <c r="W385" s="98"/>
      <c r="X385" s="98"/>
      <c r="Y385" s="97">
        <v>25</v>
      </c>
      <c r="Z385" s="98"/>
      <c r="AB385" s="98"/>
    </row>
    <row r="386" spans="1:28" hidden="1">
      <c r="A386" s="96" t="s">
        <v>2522</v>
      </c>
      <c r="B386" s="96" t="s">
        <v>11</v>
      </c>
      <c r="C386" s="96" t="s">
        <v>2555</v>
      </c>
      <c r="D386" s="96" t="s">
        <v>3322</v>
      </c>
      <c r="E386" s="96" t="s">
        <v>4124</v>
      </c>
      <c r="F386" s="96" t="s">
        <v>3337</v>
      </c>
      <c r="G386" s="96" t="s">
        <v>495</v>
      </c>
      <c r="H386" s="96" t="s">
        <v>2007</v>
      </c>
      <c r="I386" s="96" t="s">
        <v>254</v>
      </c>
      <c r="J386" s="96" t="s">
        <v>489</v>
      </c>
      <c r="K386" s="96" t="s">
        <v>4135</v>
      </c>
      <c r="L386" s="96" t="s">
        <v>3326</v>
      </c>
      <c r="M386" s="97">
        <v>49116</v>
      </c>
      <c r="N386" s="97">
        <v>1729.24</v>
      </c>
      <c r="O386" s="97">
        <v>1493.13</v>
      </c>
      <c r="P386" s="97">
        <v>1409.63</v>
      </c>
      <c r="Q386" s="97">
        <v>4657</v>
      </c>
      <c r="R386" s="97">
        <v>44459</v>
      </c>
      <c r="S386" s="96" t="s">
        <v>3327</v>
      </c>
      <c r="T386" s="96" t="s">
        <v>4136</v>
      </c>
      <c r="U386" s="98"/>
      <c r="V386" s="98"/>
      <c r="W386" s="98"/>
      <c r="X386" s="98"/>
      <c r="Y386" s="97">
        <v>25</v>
      </c>
      <c r="Z386" s="98"/>
      <c r="AB386" s="98"/>
    </row>
    <row r="387" spans="1:28" hidden="1">
      <c r="A387" s="96" t="s">
        <v>2522</v>
      </c>
      <c r="B387" s="96" t="s">
        <v>11</v>
      </c>
      <c r="C387" s="96" t="s">
        <v>2555</v>
      </c>
      <c r="D387" s="96" t="s">
        <v>3322</v>
      </c>
      <c r="E387" s="96" t="s">
        <v>4124</v>
      </c>
      <c r="F387" s="96" t="s">
        <v>3337</v>
      </c>
      <c r="G387" s="96" t="s">
        <v>1033</v>
      </c>
      <c r="H387" s="96" t="s">
        <v>2008</v>
      </c>
      <c r="I387" s="96" t="s">
        <v>127</v>
      </c>
      <c r="J387" s="96" t="s">
        <v>489</v>
      </c>
      <c r="K387" s="96" t="s">
        <v>4137</v>
      </c>
      <c r="L387" s="96" t="s">
        <v>3326</v>
      </c>
      <c r="M387" s="97">
        <v>20000</v>
      </c>
      <c r="N387" s="98">
        <v>0</v>
      </c>
      <c r="O387" s="97">
        <v>608</v>
      </c>
      <c r="P387" s="97">
        <v>574</v>
      </c>
      <c r="Q387" s="97">
        <v>1207</v>
      </c>
      <c r="R387" s="97">
        <v>18793</v>
      </c>
      <c r="S387" s="96" t="s">
        <v>3327</v>
      </c>
      <c r="T387" s="96" t="s">
        <v>4138</v>
      </c>
      <c r="U387" s="98"/>
      <c r="V387" s="98"/>
      <c r="W387" s="98"/>
      <c r="X387" s="98"/>
      <c r="Y387" s="97">
        <v>25</v>
      </c>
      <c r="Z387" s="98"/>
      <c r="AB387" s="98"/>
    </row>
    <row r="388" spans="1:28" hidden="1">
      <c r="A388" s="96" t="s">
        <v>2522</v>
      </c>
      <c r="B388" s="96" t="s">
        <v>11</v>
      </c>
      <c r="C388" s="96" t="s">
        <v>2555</v>
      </c>
      <c r="D388" s="96" t="s">
        <v>3322</v>
      </c>
      <c r="E388" s="96" t="s">
        <v>4124</v>
      </c>
      <c r="F388" s="96" t="s">
        <v>3329</v>
      </c>
      <c r="G388" s="96" t="s">
        <v>677</v>
      </c>
      <c r="H388" s="96" t="s">
        <v>1193</v>
      </c>
      <c r="I388" s="96" t="s">
        <v>8</v>
      </c>
      <c r="J388" s="96" t="s">
        <v>678</v>
      </c>
      <c r="K388" s="96" t="s">
        <v>4139</v>
      </c>
      <c r="L388" s="96" t="s">
        <v>3326</v>
      </c>
      <c r="M388" s="97">
        <v>10000</v>
      </c>
      <c r="N388" s="98">
        <v>0</v>
      </c>
      <c r="O388" s="97">
        <v>304</v>
      </c>
      <c r="P388" s="97">
        <v>287</v>
      </c>
      <c r="Q388" s="97">
        <v>2243.4499999999998</v>
      </c>
      <c r="R388" s="97">
        <v>7756.55</v>
      </c>
      <c r="S388" s="96" t="s">
        <v>3327</v>
      </c>
      <c r="T388" s="96" t="s">
        <v>4140</v>
      </c>
      <c r="U388" s="98"/>
      <c r="V388" s="98"/>
      <c r="W388" s="98"/>
      <c r="X388" s="97">
        <v>50</v>
      </c>
      <c r="Y388" s="97">
        <v>25</v>
      </c>
      <c r="Z388" s="98"/>
      <c r="AB388" s="97">
        <v>1577.45</v>
      </c>
    </row>
    <row r="389" spans="1:28" hidden="1">
      <c r="A389" s="96" t="s">
        <v>2522</v>
      </c>
      <c r="B389" s="96" t="s">
        <v>11</v>
      </c>
      <c r="C389" s="96" t="s">
        <v>2555</v>
      </c>
      <c r="D389" s="96" t="s">
        <v>3322</v>
      </c>
      <c r="E389" s="96" t="s">
        <v>4124</v>
      </c>
      <c r="F389" s="96" t="s">
        <v>3329</v>
      </c>
      <c r="G389" s="96" t="s">
        <v>679</v>
      </c>
      <c r="H389" s="96" t="s">
        <v>1194</v>
      </c>
      <c r="I389" s="96" t="s">
        <v>680</v>
      </c>
      <c r="J389" s="96" t="s">
        <v>678</v>
      </c>
      <c r="K389" s="96" t="s">
        <v>4141</v>
      </c>
      <c r="L389" s="96" t="s">
        <v>3326</v>
      </c>
      <c r="M389" s="97">
        <v>14550.36</v>
      </c>
      <c r="N389" s="98">
        <v>0</v>
      </c>
      <c r="O389" s="97">
        <v>442.33</v>
      </c>
      <c r="P389" s="97">
        <v>417.6</v>
      </c>
      <c r="Q389" s="97">
        <v>3480.93</v>
      </c>
      <c r="R389" s="97">
        <v>11069.43</v>
      </c>
      <c r="S389" s="96" t="s">
        <v>3327</v>
      </c>
      <c r="T389" s="96" t="s">
        <v>4142</v>
      </c>
      <c r="U389" s="98"/>
      <c r="V389" s="98"/>
      <c r="W389" s="97">
        <v>2546</v>
      </c>
      <c r="X389" s="97">
        <v>50</v>
      </c>
      <c r="Y389" s="97">
        <v>25</v>
      </c>
      <c r="Z389" s="98"/>
      <c r="AB389" s="98"/>
    </row>
    <row r="390" spans="1:28" hidden="1">
      <c r="A390" s="96" t="s">
        <v>2522</v>
      </c>
      <c r="B390" s="96" t="s">
        <v>11</v>
      </c>
      <c r="C390" s="96" t="s">
        <v>2555</v>
      </c>
      <c r="D390" s="96" t="s">
        <v>3322</v>
      </c>
      <c r="E390" s="96" t="s">
        <v>4124</v>
      </c>
      <c r="F390" s="96" t="s">
        <v>3359</v>
      </c>
      <c r="G390" s="96" t="s">
        <v>496</v>
      </c>
      <c r="H390" s="96" t="s">
        <v>1195</v>
      </c>
      <c r="I390" s="96" t="s">
        <v>497</v>
      </c>
      <c r="J390" s="96" t="s">
        <v>489</v>
      </c>
      <c r="K390" s="96" t="s">
        <v>4143</v>
      </c>
      <c r="L390" s="96" t="s">
        <v>3326</v>
      </c>
      <c r="M390" s="97">
        <v>11000</v>
      </c>
      <c r="N390" s="98">
        <v>0</v>
      </c>
      <c r="O390" s="97">
        <v>334.4</v>
      </c>
      <c r="P390" s="97">
        <v>315.7</v>
      </c>
      <c r="Q390" s="97">
        <v>8866.84</v>
      </c>
      <c r="R390" s="97">
        <v>2133.16</v>
      </c>
      <c r="S390" s="96" t="s">
        <v>3327</v>
      </c>
      <c r="T390" s="96" t="s">
        <v>4144</v>
      </c>
      <c r="U390" s="98"/>
      <c r="V390" s="98"/>
      <c r="W390" s="97">
        <v>8141.74</v>
      </c>
      <c r="X390" s="97">
        <v>50</v>
      </c>
      <c r="Y390" s="97">
        <v>25</v>
      </c>
      <c r="Z390" s="98"/>
      <c r="AB390" s="98"/>
    </row>
    <row r="391" spans="1:28" hidden="1">
      <c r="A391" s="96" t="s">
        <v>2522</v>
      </c>
      <c r="B391" s="96" t="s">
        <v>11</v>
      </c>
      <c r="C391" s="96" t="s">
        <v>2555</v>
      </c>
      <c r="D391" s="96" t="s">
        <v>3322</v>
      </c>
      <c r="E391" s="96" t="s">
        <v>4124</v>
      </c>
      <c r="F391" s="96" t="s">
        <v>3337</v>
      </c>
      <c r="G391" s="96" t="s">
        <v>1034</v>
      </c>
      <c r="H391" s="96" t="s">
        <v>2009</v>
      </c>
      <c r="I391" s="96" t="s">
        <v>27</v>
      </c>
      <c r="J391" s="96" t="s">
        <v>489</v>
      </c>
      <c r="K391" s="96" t="s">
        <v>4145</v>
      </c>
      <c r="L391" s="96" t="s">
        <v>3326</v>
      </c>
      <c r="M391" s="97">
        <v>20000</v>
      </c>
      <c r="N391" s="98">
        <v>0</v>
      </c>
      <c r="O391" s="97">
        <v>608</v>
      </c>
      <c r="P391" s="97">
        <v>574</v>
      </c>
      <c r="Q391" s="97">
        <v>1207</v>
      </c>
      <c r="R391" s="97">
        <v>18793</v>
      </c>
      <c r="S391" s="96" t="s">
        <v>3327</v>
      </c>
      <c r="T391" s="96" t="s">
        <v>4146</v>
      </c>
      <c r="U391" s="98"/>
      <c r="V391" s="98"/>
      <c r="W391" s="98"/>
      <c r="X391" s="98"/>
      <c r="Y391" s="97">
        <v>25</v>
      </c>
      <c r="Z391" s="98"/>
      <c r="AB391" s="98"/>
    </row>
    <row r="392" spans="1:28" hidden="1">
      <c r="A392" s="96" t="s">
        <v>2522</v>
      </c>
      <c r="B392" s="96" t="s">
        <v>11</v>
      </c>
      <c r="C392" s="96" t="s">
        <v>2555</v>
      </c>
      <c r="D392" s="96" t="s">
        <v>3322</v>
      </c>
      <c r="E392" s="96" t="s">
        <v>4124</v>
      </c>
      <c r="F392" s="96" t="s">
        <v>3329</v>
      </c>
      <c r="G392" s="96" t="s">
        <v>681</v>
      </c>
      <c r="H392" s="96" t="s">
        <v>1199</v>
      </c>
      <c r="I392" s="96" t="s">
        <v>10</v>
      </c>
      <c r="J392" s="96" t="s">
        <v>678</v>
      </c>
      <c r="K392" s="96" t="s">
        <v>4147</v>
      </c>
      <c r="L392" s="96" t="s">
        <v>3326</v>
      </c>
      <c r="M392" s="97">
        <v>20900.61</v>
      </c>
      <c r="N392" s="98">
        <v>0</v>
      </c>
      <c r="O392" s="97">
        <v>635.38</v>
      </c>
      <c r="P392" s="97">
        <v>599.85</v>
      </c>
      <c r="Q392" s="97">
        <v>9113.2000000000007</v>
      </c>
      <c r="R392" s="97">
        <v>11787.41</v>
      </c>
      <c r="S392" s="96" t="s">
        <v>3327</v>
      </c>
      <c r="T392" s="96" t="s">
        <v>4148</v>
      </c>
      <c r="U392" s="98"/>
      <c r="V392" s="98"/>
      <c r="W392" s="97">
        <v>7802.97</v>
      </c>
      <c r="X392" s="97">
        <v>50</v>
      </c>
      <c r="Y392" s="97">
        <v>25</v>
      </c>
      <c r="Z392" s="98"/>
      <c r="AB392" s="98"/>
    </row>
    <row r="393" spans="1:28" hidden="1">
      <c r="A393" s="96" t="s">
        <v>2522</v>
      </c>
      <c r="B393" s="96" t="s">
        <v>11</v>
      </c>
      <c r="C393" s="96" t="s">
        <v>2555</v>
      </c>
      <c r="D393" s="96" t="s">
        <v>3322</v>
      </c>
      <c r="E393" s="96" t="s">
        <v>4124</v>
      </c>
      <c r="F393" s="96" t="s">
        <v>3347</v>
      </c>
      <c r="G393" s="96" t="s">
        <v>500</v>
      </c>
      <c r="H393" s="96" t="s">
        <v>1200</v>
      </c>
      <c r="I393" s="96" t="s">
        <v>501</v>
      </c>
      <c r="J393" s="96" t="s">
        <v>489</v>
      </c>
      <c r="K393" s="96" t="s">
        <v>4149</v>
      </c>
      <c r="L393" s="96" t="s">
        <v>3326</v>
      </c>
      <c r="M393" s="97">
        <v>35000</v>
      </c>
      <c r="N393" s="98">
        <v>0</v>
      </c>
      <c r="O393" s="97">
        <v>1064</v>
      </c>
      <c r="P393" s="97">
        <v>1004.5</v>
      </c>
      <c r="Q393" s="97">
        <v>22862.5</v>
      </c>
      <c r="R393" s="97">
        <v>12137.5</v>
      </c>
      <c r="S393" s="96" t="s">
        <v>3327</v>
      </c>
      <c r="T393" s="96" t="s">
        <v>4150</v>
      </c>
      <c r="U393" s="98"/>
      <c r="V393" s="97">
        <v>300</v>
      </c>
      <c r="W393" s="97">
        <v>20419</v>
      </c>
      <c r="X393" s="97">
        <v>50</v>
      </c>
      <c r="Y393" s="97">
        <v>25</v>
      </c>
      <c r="Z393" s="98"/>
      <c r="AB393" s="98"/>
    </row>
    <row r="394" spans="1:28" hidden="1">
      <c r="A394" s="96" t="s">
        <v>2522</v>
      </c>
      <c r="B394" s="96" t="s">
        <v>11</v>
      </c>
      <c r="C394" s="96" t="s">
        <v>2555</v>
      </c>
      <c r="D394" s="96" t="s">
        <v>3322</v>
      </c>
      <c r="E394" s="96" t="s">
        <v>4124</v>
      </c>
      <c r="F394" s="96" t="s">
        <v>3337</v>
      </c>
      <c r="G394" s="96" t="s">
        <v>1550</v>
      </c>
      <c r="H394" s="96" t="s">
        <v>2010</v>
      </c>
      <c r="I394" s="96" t="s">
        <v>27</v>
      </c>
      <c r="J394" s="96" t="s">
        <v>489</v>
      </c>
      <c r="K394" s="96" t="s">
        <v>4151</v>
      </c>
      <c r="L394" s="96" t="s">
        <v>3326</v>
      </c>
      <c r="M394" s="97">
        <v>16500</v>
      </c>
      <c r="N394" s="98">
        <v>0</v>
      </c>
      <c r="O394" s="97">
        <v>501.6</v>
      </c>
      <c r="P394" s="97">
        <v>473.55</v>
      </c>
      <c r="Q394" s="97">
        <v>1000.15</v>
      </c>
      <c r="R394" s="97">
        <v>15499.85</v>
      </c>
      <c r="S394" s="96" t="s">
        <v>3327</v>
      </c>
      <c r="T394" s="96" t="s">
        <v>4152</v>
      </c>
      <c r="U394" s="98"/>
      <c r="V394" s="98"/>
      <c r="W394" s="98"/>
      <c r="X394" s="98"/>
      <c r="Y394" s="97">
        <v>25</v>
      </c>
      <c r="Z394" s="98"/>
      <c r="AB394" s="98"/>
    </row>
    <row r="395" spans="1:28" hidden="1">
      <c r="A395" s="96" t="s">
        <v>2522</v>
      </c>
      <c r="B395" s="96" t="s">
        <v>11</v>
      </c>
      <c r="C395" s="96" t="s">
        <v>2555</v>
      </c>
      <c r="D395" s="96" t="s">
        <v>3322</v>
      </c>
      <c r="E395" s="96" t="s">
        <v>4124</v>
      </c>
      <c r="F395" s="96" t="s">
        <v>3359</v>
      </c>
      <c r="G395" s="96" t="s">
        <v>502</v>
      </c>
      <c r="H395" s="96" t="s">
        <v>1202</v>
      </c>
      <c r="I395" s="96" t="s">
        <v>402</v>
      </c>
      <c r="J395" s="96" t="s">
        <v>489</v>
      </c>
      <c r="K395" s="96" t="s">
        <v>4153</v>
      </c>
      <c r="L395" s="96" t="s">
        <v>3326</v>
      </c>
      <c r="M395" s="97">
        <v>11000</v>
      </c>
      <c r="N395" s="98">
        <v>0</v>
      </c>
      <c r="O395" s="97">
        <v>334.4</v>
      </c>
      <c r="P395" s="97">
        <v>315.7</v>
      </c>
      <c r="Q395" s="97">
        <v>9124.19</v>
      </c>
      <c r="R395" s="97">
        <v>1875.81</v>
      </c>
      <c r="S395" s="96" t="s">
        <v>3327</v>
      </c>
      <c r="T395" s="96" t="s">
        <v>4154</v>
      </c>
      <c r="U395" s="98"/>
      <c r="V395" s="97">
        <v>300</v>
      </c>
      <c r="W395" s="97">
        <v>5349.09</v>
      </c>
      <c r="X395" s="98"/>
      <c r="Y395" s="97">
        <v>25</v>
      </c>
      <c r="Z395" s="97">
        <v>2800</v>
      </c>
      <c r="AB395" s="98"/>
    </row>
    <row r="396" spans="1:28" hidden="1">
      <c r="A396" s="96" t="s">
        <v>2522</v>
      </c>
      <c r="B396" s="96" t="s">
        <v>11</v>
      </c>
      <c r="C396" s="96" t="s">
        <v>2555</v>
      </c>
      <c r="D396" s="96" t="s">
        <v>3322</v>
      </c>
      <c r="E396" s="96" t="s">
        <v>4124</v>
      </c>
      <c r="F396" s="96" t="s">
        <v>3337</v>
      </c>
      <c r="G396" s="96" t="s">
        <v>1035</v>
      </c>
      <c r="H396" s="96" t="s">
        <v>2011</v>
      </c>
      <c r="I396" s="96" t="s">
        <v>385</v>
      </c>
      <c r="J396" s="96" t="s">
        <v>489</v>
      </c>
      <c r="K396" s="96" t="s">
        <v>4155</v>
      </c>
      <c r="L396" s="96" t="s">
        <v>3326</v>
      </c>
      <c r="M396" s="97">
        <v>25000</v>
      </c>
      <c r="N396" s="98">
        <v>0</v>
      </c>
      <c r="O396" s="97">
        <v>760</v>
      </c>
      <c r="P396" s="97">
        <v>717.5</v>
      </c>
      <c r="Q396" s="97">
        <v>1502.5</v>
      </c>
      <c r="R396" s="97">
        <v>23497.5</v>
      </c>
      <c r="S396" s="96" t="s">
        <v>3327</v>
      </c>
      <c r="T396" s="96" t="s">
        <v>4156</v>
      </c>
      <c r="U396" s="98"/>
      <c r="V396" s="98"/>
      <c r="W396" s="98"/>
      <c r="X396" s="98"/>
      <c r="Y396" s="97">
        <v>25</v>
      </c>
      <c r="Z396" s="98"/>
      <c r="AB396" s="98"/>
    </row>
    <row r="397" spans="1:28" hidden="1">
      <c r="A397" s="96" t="s">
        <v>2522</v>
      </c>
      <c r="B397" s="96" t="s">
        <v>11</v>
      </c>
      <c r="C397" s="96" t="s">
        <v>2555</v>
      </c>
      <c r="D397" s="96" t="s">
        <v>3322</v>
      </c>
      <c r="E397" s="96" t="s">
        <v>4124</v>
      </c>
      <c r="F397" s="96" t="s">
        <v>3350</v>
      </c>
      <c r="G397" s="96" t="s">
        <v>372</v>
      </c>
      <c r="H397" s="96" t="s">
        <v>2261</v>
      </c>
      <c r="I397" s="96" t="s">
        <v>8</v>
      </c>
      <c r="J397" s="96" t="s">
        <v>241</v>
      </c>
      <c r="K397" s="96" t="s">
        <v>4157</v>
      </c>
      <c r="L397" s="96" t="s">
        <v>3326</v>
      </c>
      <c r="M397" s="97">
        <v>20000</v>
      </c>
      <c r="N397" s="98">
        <v>0</v>
      </c>
      <c r="O397" s="97">
        <v>608</v>
      </c>
      <c r="P397" s="97">
        <v>574</v>
      </c>
      <c r="Q397" s="97">
        <v>15505.13</v>
      </c>
      <c r="R397" s="97">
        <v>4494.87</v>
      </c>
      <c r="S397" s="96" t="s">
        <v>3327</v>
      </c>
      <c r="T397" s="96" t="s">
        <v>4158</v>
      </c>
      <c r="U397" s="98"/>
      <c r="V397" s="97">
        <v>300</v>
      </c>
      <c r="W397" s="97">
        <v>13898.13</v>
      </c>
      <c r="X397" s="97">
        <v>100</v>
      </c>
      <c r="Y397" s="97">
        <v>25</v>
      </c>
      <c r="Z397" s="98"/>
      <c r="AB397" s="98"/>
    </row>
    <row r="398" spans="1:28" hidden="1">
      <c r="A398" s="96" t="s">
        <v>2522</v>
      </c>
      <c r="B398" s="96" t="s">
        <v>11</v>
      </c>
      <c r="C398" s="96" t="s">
        <v>2555</v>
      </c>
      <c r="D398" s="96" t="s">
        <v>3322</v>
      </c>
      <c r="E398" s="96" t="s">
        <v>4124</v>
      </c>
      <c r="F398" s="96" t="s">
        <v>3337</v>
      </c>
      <c r="G398" s="96" t="s">
        <v>1572</v>
      </c>
      <c r="H398" s="96" t="s">
        <v>2067</v>
      </c>
      <c r="I398" s="96" t="s">
        <v>8</v>
      </c>
      <c r="J398" s="96" t="s">
        <v>241</v>
      </c>
      <c r="K398" s="96" t="s">
        <v>4159</v>
      </c>
      <c r="L398" s="96" t="s">
        <v>3326</v>
      </c>
      <c r="M398" s="97">
        <v>20000</v>
      </c>
      <c r="N398" s="98">
        <v>0</v>
      </c>
      <c r="O398" s="97">
        <v>608</v>
      </c>
      <c r="P398" s="97">
        <v>574</v>
      </c>
      <c r="Q398" s="97">
        <v>14924.95</v>
      </c>
      <c r="R398" s="97">
        <v>5075.05</v>
      </c>
      <c r="S398" s="96" t="s">
        <v>3327</v>
      </c>
      <c r="T398" s="96" t="s">
        <v>4160</v>
      </c>
      <c r="U398" s="98"/>
      <c r="V398" s="98"/>
      <c r="W398" s="97">
        <v>13717.95</v>
      </c>
      <c r="X398" s="98"/>
      <c r="Y398" s="97">
        <v>25</v>
      </c>
      <c r="Z398" s="98"/>
      <c r="AB398" s="98"/>
    </row>
    <row r="399" spans="1:28" hidden="1">
      <c r="A399" s="96" t="s">
        <v>2522</v>
      </c>
      <c r="B399" s="96" t="s">
        <v>11</v>
      </c>
      <c r="C399" s="96" t="s">
        <v>2555</v>
      </c>
      <c r="D399" s="96" t="s">
        <v>3322</v>
      </c>
      <c r="E399" s="96" t="s">
        <v>4124</v>
      </c>
      <c r="F399" s="96" t="s">
        <v>3337</v>
      </c>
      <c r="G399" s="96" t="s">
        <v>1585</v>
      </c>
      <c r="H399" s="96" t="s">
        <v>2012</v>
      </c>
      <c r="I399" s="96" t="s">
        <v>360</v>
      </c>
      <c r="J399" s="96" t="s">
        <v>489</v>
      </c>
      <c r="K399" s="96" t="s">
        <v>4161</v>
      </c>
      <c r="L399" s="96" t="s">
        <v>3326</v>
      </c>
      <c r="M399" s="97">
        <v>35000</v>
      </c>
      <c r="N399" s="98">
        <v>0</v>
      </c>
      <c r="O399" s="97">
        <v>1064</v>
      </c>
      <c r="P399" s="97">
        <v>1004.5</v>
      </c>
      <c r="Q399" s="97">
        <v>2093.5</v>
      </c>
      <c r="R399" s="97">
        <v>32906.5</v>
      </c>
      <c r="S399" s="96" t="s">
        <v>3327</v>
      </c>
      <c r="T399" s="96" t="s">
        <v>4162</v>
      </c>
      <c r="U399" s="98"/>
      <c r="V399" s="98"/>
      <c r="W399" s="98"/>
      <c r="X399" s="98"/>
      <c r="Y399" s="97">
        <v>25</v>
      </c>
      <c r="Z399" s="98"/>
      <c r="AB399" s="98"/>
    </row>
    <row r="400" spans="1:28" hidden="1">
      <c r="A400" s="96" t="s">
        <v>2522</v>
      </c>
      <c r="B400" s="96" t="s">
        <v>11</v>
      </c>
      <c r="C400" s="96" t="s">
        <v>2555</v>
      </c>
      <c r="D400" s="96" t="s">
        <v>3322</v>
      </c>
      <c r="E400" s="96" t="s">
        <v>4124</v>
      </c>
      <c r="F400" s="96" t="s">
        <v>3337</v>
      </c>
      <c r="G400" s="96" t="s">
        <v>1036</v>
      </c>
      <c r="H400" s="96" t="s">
        <v>2013</v>
      </c>
      <c r="I400" s="96" t="s">
        <v>27</v>
      </c>
      <c r="J400" s="96" t="s">
        <v>489</v>
      </c>
      <c r="K400" s="96" t="s">
        <v>4163</v>
      </c>
      <c r="L400" s="96" t="s">
        <v>3326</v>
      </c>
      <c r="M400" s="97">
        <v>20000</v>
      </c>
      <c r="N400" s="98">
        <v>0</v>
      </c>
      <c r="O400" s="97">
        <v>608</v>
      </c>
      <c r="P400" s="97">
        <v>574</v>
      </c>
      <c r="Q400" s="97">
        <v>1207</v>
      </c>
      <c r="R400" s="97">
        <v>18793</v>
      </c>
      <c r="S400" s="96" t="s">
        <v>3327</v>
      </c>
      <c r="T400" s="96" t="s">
        <v>4164</v>
      </c>
      <c r="U400" s="98"/>
      <c r="V400" s="98"/>
      <c r="W400" s="98"/>
      <c r="X400" s="98"/>
      <c r="Y400" s="97">
        <v>25</v>
      </c>
      <c r="Z400" s="98"/>
      <c r="AB400" s="98"/>
    </row>
    <row r="401" spans="1:28" hidden="1">
      <c r="A401" s="96" t="s">
        <v>2522</v>
      </c>
      <c r="B401" s="96" t="s">
        <v>11</v>
      </c>
      <c r="C401" s="96" t="s">
        <v>2555</v>
      </c>
      <c r="D401" s="96" t="s">
        <v>3322</v>
      </c>
      <c r="E401" s="96" t="s">
        <v>4124</v>
      </c>
      <c r="F401" s="96" t="s">
        <v>3344</v>
      </c>
      <c r="G401" s="96" t="s">
        <v>504</v>
      </c>
      <c r="H401" s="96" t="s">
        <v>1212</v>
      </c>
      <c r="I401" s="96" t="s">
        <v>412</v>
      </c>
      <c r="J401" s="96" t="s">
        <v>489</v>
      </c>
      <c r="K401" s="96" t="s">
        <v>4165</v>
      </c>
      <c r="L401" s="96" t="s">
        <v>3326</v>
      </c>
      <c r="M401" s="97">
        <v>50000</v>
      </c>
      <c r="N401" s="97">
        <v>1617.38</v>
      </c>
      <c r="O401" s="97">
        <v>1520</v>
      </c>
      <c r="P401" s="97">
        <v>1435</v>
      </c>
      <c r="Q401" s="97">
        <v>26396.26</v>
      </c>
      <c r="R401" s="97">
        <v>23603.74</v>
      </c>
      <c r="S401" s="96" t="s">
        <v>3327</v>
      </c>
      <c r="T401" s="96" t="s">
        <v>4166</v>
      </c>
      <c r="U401" s="98"/>
      <c r="V401" s="97">
        <v>300</v>
      </c>
      <c r="W401" s="97">
        <v>19821.43</v>
      </c>
      <c r="X401" s="97">
        <v>100</v>
      </c>
      <c r="Y401" s="97">
        <v>25</v>
      </c>
      <c r="Z401" s="98"/>
      <c r="AB401" s="97">
        <v>1577.45</v>
      </c>
    </row>
    <row r="402" spans="1:28" hidden="1">
      <c r="A402" s="96" t="s">
        <v>2522</v>
      </c>
      <c r="B402" s="96" t="s">
        <v>11</v>
      </c>
      <c r="C402" s="96" t="s">
        <v>2555</v>
      </c>
      <c r="D402" s="96" t="s">
        <v>3322</v>
      </c>
      <c r="E402" s="96" t="s">
        <v>4124</v>
      </c>
      <c r="F402" s="96" t="s">
        <v>3329</v>
      </c>
      <c r="G402" s="96" t="s">
        <v>4167</v>
      </c>
      <c r="H402" s="96" t="s">
        <v>2015</v>
      </c>
      <c r="I402" s="96" t="s">
        <v>682</v>
      </c>
      <c r="J402" s="96" t="s">
        <v>678</v>
      </c>
      <c r="K402" s="96" t="s">
        <v>4168</v>
      </c>
      <c r="L402" s="96" t="s">
        <v>3326</v>
      </c>
      <c r="M402" s="97">
        <v>13300.39</v>
      </c>
      <c r="N402" s="98">
        <v>0</v>
      </c>
      <c r="O402" s="97">
        <v>404.33</v>
      </c>
      <c r="P402" s="97">
        <v>381.72</v>
      </c>
      <c r="Q402" s="97">
        <v>3271.35</v>
      </c>
      <c r="R402" s="97">
        <v>10029.040000000001</v>
      </c>
      <c r="S402" s="96" t="s">
        <v>3327</v>
      </c>
      <c r="T402" s="96" t="s">
        <v>4169</v>
      </c>
      <c r="U402" s="98"/>
      <c r="V402" s="97">
        <v>300</v>
      </c>
      <c r="W402" s="97">
        <v>2110.3000000000002</v>
      </c>
      <c r="X402" s="97">
        <v>50</v>
      </c>
      <c r="Y402" s="97">
        <v>25</v>
      </c>
      <c r="Z402" s="98"/>
      <c r="AB402" s="98"/>
    </row>
    <row r="403" spans="1:28" hidden="1">
      <c r="A403" s="96" t="s">
        <v>2522</v>
      </c>
      <c r="B403" s="96" t="s">
        <v>11</v>
      </c>
      <c r="C403" s="96" t="s">
        <v>2555</v>
      </c>
      <c r="D403" s="96" t="s">
        <v>3322</v>
      </c>
      <c r="E403" s="96" t="s">
        <v>4124</v>
      </c>
      <c r="F403" s="96" t="s">
        <v>3386</v>
      </c>
      <c r="G403" s="96" t="s">
        <v>240</v>
      </c>
      <c r="H403" s="96" t="s">
        <v>2068</v>
      </c>
      <c r="I403" s="96" t="s">
        <v>238</v>
      </c>
      <c r="J403" s="96" t="s">
        <v>241</v>
      </c>
      <c r="K403" s="96" t="s">
        <v>4170</v>
      </c>
      <c r="L403" s="96" t="s">
        <v>3326</v>
      </c>
      <c r="M403" s="97">
        <v>55000</v>
      </c>
      <c r="N403" s="97">
        <v>2559.6799999999998</v>
      </c>
      <c r="O403" s="97">
        <v>1672</v>
      </c>
      <c r="P403" s="97">
        <v>1578.5</v>
      </c>
      <c r="Q403" s="97">
        <v>15147.78</v>
      </c>
      <c r="R403" s="97">
        <v>39852.22</v>
      </c>
      <c r="S403" s="96" t="s">
        <v>3327</v>
      </c>
      <c r="T403" s="96" t="s">
        <v>4171</v>
      </c>
      <c r="U403" s="98"/>
      <c r="V403" s="98"/>
      <c r="W403" s="97">
        <v>9262.6</v>
      </c>
      <c r="X403" s="97">
        <v>50</v>
      </c>
      <c r="Y403" s="97">
        <v>25</v>
      </c>
      <c r="Z403" s="98"/>
      <c r="AB403" s="98"/>
    </row>
    <row r="404" spans="1:28" hidden="1">
      <c r="A404" s="96" t="s">
        <v>2522</v>
      </c>
      <c r="B404" s="96" t="s">
        <v>11</v>
      </c>
      <c r="C404" s="96" t="s">
        <v>2555</v>
      </c>
      <c r="D404" s="96" t="s">
        <v>3322</v>
      </c>
      <c r="E404" s="96" t="s">
        <v>4124</v>
      </c>
      <c r="F404" s="96" t="s">
        <v>3337</v>
      </c>
      <c r="G404" s="96" t="s">
        <v>1037</v>
      </c>
      <c r="H404" s="96" t="s">
        <v>2016</v>
      </c>
      <c r="I404" s="96" t="s">
        <v>67</v>
      </c>
      <c r="J404" s="96" t="s">
        <v>489</v>
      </c>
      <c r="K404" s="96" t="s">
        <v>4172</v>
      </c>
      <c r="L404" s="96" t="s">
        <v>3326</v>
      </c>
      <c r="M404" s="97">
        <v>30000</v>
      </c>
      <c r="N404" s="98">
        <v>0</v>
      </c>
      <c r="O404" s="97">
        <v>912</v>
      </c>
      <c r="P404" s="97">
        <v>861</v>
      </c>
      <c r="Q404" s="97">
        <v>1798</v>
      </c>
      <c r="R404" s="97">
        <v>28202</v>
      </c>
      <c r="S404" s="96" t="s">
        <v>3327</v>
      </c>
      <c r="T404" s="96" t="s">
        <v>4173</v>
      </c>
      <c r="U404" s="98"/>
      <c r="V404" s="98"/>
      <c r="W404" s="98"/>
      <c r="X404" s="98"/>
      <c r="Y404" s="97">
        <v>25</v>
      </c>
      <c r="Z404" s="98"/>
      <c r="AB404" s="98"/>
    </row>
    <row r="405" spans="1:28" hidden="1">
      <c r="A405" s="96" t="s">
        <v>2522</v>
      </c>
      <c r="B405" s="96" t="s">
        <v>11</v>
      </c>
      <c r="C405" s="96" t="s">
        <v>2555</v>
      </c>
      <c r="D405" s="96" t="s">
        <v>3322</v>
      </c>
      <c r="E405" s="96" t="s">
        <v>4124</v>
      </c>
      <c r="F405" s="96" t="s">
        <v>3344</v>
      </c>
      <c r="G405" s="96" t="s">
        <v>380</v>
      </c>
      <c r="H405" s="96" t="s">
        <v>1214</v>
      </c>
      <c r="I405" s="96" t="s">
        <v>381</v>
      </c>
      <c r="J405" s="96" t="s">
        <v>241</v>
      </c>
      <c r="K405" s="96" t="s">
        <v>4174</v>
      </c>
      <c r="L405" s="96" t="s">
        <v>3326</v>
      </c>
      <c r="M405" s="97">
        <v>40000</v>
      </c>
      <c r="N405" s="97">
        <v>442.65</v>
      </c>
      <c r="O405" s="97">
        <v>1216</v>
      </c>
      <c r="P405" s="97">
        <v>1148</v>
      </c>
      <c r="Q405" s="97">
        <v>15086.18</v>
      </c>
      <c r="R405" s="97">
        <v>24913.82</v>
      </c>
      <c r="S405" s="96" t="s">
        <v>3327</v>
      </c>
      <c r="T405" s="96" t="s">
        <v>4175</v>
      </c>
      <c r="U405" s="98"/>
      <c r="V405" s="97">
        <v>300</v>
      </c>
      <c r="W405" s="97">
        <v>11904.53</v>
      </c>
      <c r="X405" s="97">
        <v>50</v>
      </c>
      <c r="Y405" s="97">
        <v>25</v>
      </c>
      <c r="Z405" s="98"/>
      <c r="AB405" s="98"/>
    </row>
    <row r="406" spans="1:28" hidden="1">
      <c r="A406" s="96" t="s">
        <v>2522</v>
      </c>
      <c r="B406" s="96" t="s">
        <v>11</v>
      </c>
      <c r="C406" s="96" t="s">
        <v>2555</v>
      </c>
      <c r="D406" s="96" t="s">
        <v>3322</v>
      </c>
      <c r="E406" s="96" t="s">
        <v>4124</v>
      </c>
      <c r="F406" s="96" t="s">
        <v>3359</v>
      </c>
      <c r="G406" s="96" t="s">
        <v>478</v>
      </c>
      <c r="H406" s="96" t="s">
        <v>2069</v>
      </c>
      <c r="I406" s="96" t="s">
        <v>479</v>
      </c>
      <c r="J406" s="96" t="s">
        <v>1045</v>
      </c>
      <c r="K406" s="96" t="s">
        <v>4176</v>
      </c>
      <c r="L406" s="96" t="s">
        <v>3326</v>
      </c>
      <c r="M406" s="97">
        <v>40000</v>
      </c>
      <c r="N406" s="97">
        <v>442.65</v>
      </c>
      <c r="O406" s="97">
        <v>1216</v>
      </c>
      <c r="P406" s="97">
        <v>1148</v>
      </c>
      <c r="Q406" s="97">
        <v>3181.65</v>
      </c>
      <c r="R406" s="97">
        <v>36818.35</v>
      </c>
      <c r="S406" s="96" t="s">
        <v>3327</v>
      </c>
      <c r="T406" s="96" t="s">
        <v>4177</v>
      </c>
      <c r="U406" s="98"/>
      <c r="V406" s="97">
        <v>300</v>
      </c>
      <c r="W406" s="98"/>
      <c r="X406" s="97">
        <v>50</v>
      </c>
      <c r="Y406" s="97">
        <v>25</v>
      </c>
      <c r="Z406" s="98"/>
      <c r="AB406" s="98"/>
    </row>
    <row r="407" spans="1:28" hidden="1">
      <c r="A407" s="96" t="s">
        <v>2522</v>
      </c>
      <c r="B407" s="96" t="s">
        <v>11</v>
      </c>
      <c r="C407" s="96" t="s">
        <v>2555</v>
      </c>
      <c r="D407" s="96" t="s">
        <v>3322</v>
      </c>
      <c r="E407" s="96" t="s">
        <v>4124</v>
      </c>
      <c r="F407" s="96" t="s">
        <v>3329</v>
      </c>
      <c r="G407" s="96" t="s">
        <v>506</v>
      </c>
      <c r="H407" s="96" t="s">
        <v>1216</v>
      </c>
      <c r="I407" s="96" t="s">
        <v>396</v>
      </c>
      <c r="J407" s="96" t="s">
        <v>489</v>
      </c>
      <c r="K407" s="96" t="s">
        <v>4178</v>
      </c>
      <c r="L407" s="96" t="s">
        <v>3326</v>
      </c>
      <c r="M407" s="97">
        <v>23577.96</v>
      </c>
      <c r="N407" s="98">
        <v>0</v>
      </c>
      <c r="O407" s="97">
        <v>716.77</v>
      </c>
      <c r="P407" s="97">
        <v>676.69</v>
      </c>
      <c r="Q407" s="97">
        <v>2952.46</v>
      </c>
      <c r="R407" s="97">
        <v>20625.5</v>
      </c>
      <c r="S407" s="96" t="s">
        <v>3327</v>
      </c>
      <c r="T407" s="96" t="s">
        <v>4179</v>
      </c>
      <c r="U407" s="98"/>
      <c r="V407" s="97">
        <v>300</v>
      </c>
      <c r="W407" s="97">
        <v>1184</v>
      </c>
      <c r="X407" s="97">
        <v>50</v>
      </c>
      <c r="Y407" s="97">
        <v>25</v>
      </c>
      <c r="Z407" s="98"/>
      <c r="AB407" s="98"/>
    </row>
    <row r="408" spans="1:28" hidden="1">
      <c r="A408" s="96" t="s">
        <v>2522</v>
      </c>
      <c r="B408" s="96" t="s">
        <v>11</v>
      </c>
      <c r="C408" s="96" t="s">
        <v>2555</v>
      </c>
      <c r="D408" s="96" t="s">
        <v>3322</v>
      </c>
      <c r="E408" s="96" t="s">
        <v>4124</v>
      </c>
      <c r="F408" s="96" t="s">
        <v>3344</v>
      </c>
      <c r="G408" s="96" t="s">
        <v>507</v>
      </c>
      <c r="H408" s="96" t="s">
        <v>1217</v>
      </c>
      <c r="I408" s="96" t="s">
        <v>42</v>
      </c>
      <c r="J408" s="96" t="s">
        <v>489</v>
      </c>
      <c r="K408" s="96" t="s">
        <v>4180</v>
      </c>
      <c r="L408" s="96" t="s">
        <v>3326</v>
      </c>
      <c r="M408" s="97">
        <v>26250</v>
      </c>
      <c r="N408" s="98">
        <v>0</v>
      </c>
      <c r="O408" s="97">
        <v>798</v>
      </c>
      <c r="P408" s="97">
        <v>753.38</v>
      </c>
      <c r="Q408" s="97">
        <v>13279.92</v>
      </c>
      <c r="R408" s="97">
        <v>12970.08</v>
      </c>
      <c r="S408" s="96" t="s">
        <v>3327</v>
      </c>
      <c r="T408" s="96" t="s">
        <v>4181</v>
      </c>
      <c r="U408" s="98"/>
      <c r="V408" s="97">
        <v>300</v>
      </c>
      <c r="W408" s="97">
        <v>11353.54</v>
      </c>
      <c r="X408" s="97">
        <v>50</v>
      </c>
      <c r="Y408" s="97">
        <v>25</v>
      </c>
      <c r="Z408" s="98"/>
      <c r="AB408" s="98"/>
    </row>
    <row r="409" spans="1:28" hidden="1">
      <c r="A409" s="96" t="s">
        <v>2522</v>
      </c>
      <c r="B409" s="96" t="s">
        <v>11</v>
      </c>
      <c r="C409" s="96" t="s">
        <v>2555</v>
      </c>
      <c r="D409" s="96" t="s">
        <v>3322</v>
      </c>
      <c r="E409" s="96" t="s">
        <v>4124</v>
      </c>
      <c r="F409" s="96" t="s">
        <v>3359</v>
      </c>
      <c r="G409" s="96" t="s">
        <v>508</v>
      </c>
      <c r="H409" s="96" t="s">
        <v>2018</v>
      </c>
      <c r="I409" s="96" t="s">
        <v>95</v>
      </c>
      <c r="J409" s="96" t="s">
        <v>489</v>
      </c>
      <c r="K409" s="96" t="s">
        <v>4182</v>
      </c>
      <c r="L409" s="96" t="s">
        <v>3326</v>
      </c>
      <c r="M409" s="97">
        <v>11000</v>
      </c>
      <c r="N409" s="98">
        <v>0</v>
      </c>
      <c r="O409" s="97">
        <v>334.4</v>
      </c>
      <c r="P409" s="97">
        <v>315.7</v>
      </c>
      <c r="Q409" s="97">
        <v>8744.86</v>
      </c>
      <c r="R409" s="97">
        <v>2255.14</v>
      </c>
      <c r="S409" s="96" t="s">
        <v>3327</v>
      </c>
      <c r="T409" s="96" t="s">
        <v>4183</v>
      </c>
      <c r="U409" s="98"/>
      <c r="V409" s="98"/>
      <c r="W409" s="97">
        <v>8069.76</v>
      </c>
      <c r="X409" s="98"/>
      <c r="Y409" s="97">
        <v>25</v>
      </c>
      <c r="Z409" s="98"/>
      <c r="AB409" s="98"/>
    </row>
    <row r="410" spans="1:28" hidden="1">
      <c r="A410" s="96" t="s">
        <v>2522</v>
      </c>
      <c r="B410" s="96" t="s">
        <v>11</v>
      </c>
      <c r="C410" s="96" t="s">
        <v>2555</v>
      </c>
      <c r="D410" s="96" t="s">
        <v>3322</v>
      </c>
      <c r="E410" s="96" t="s">
        <v>4124</v>
      </c>
      <c r="F410" s="96" t="s">
        <v>3359</v>
      </c>
      <c r="G410" s="96" t="s">
        <v>509</v>
      </c>
      <c r="H410" s="96" t="s">
        <v>2019</v>
      </c>
      <c r="I410" s="96" t="s">
        <v>402</v>
      </c>
      <c r="J410" s="96" t="s">
        <v>489</v>
      </c>
      <c r="K410" s="96" t="s">
        <v>4184</v>
      </c>
      <c r="L410" s="96" t="s">
        <v>3326</v>
      </c>
      <c r="M410" s="97">
        <v>11000</v>
      </c>
      <c r="N410" s="98">
        <v>0</v>
      </c>
      <c r="O410" s="97">
        <v>334.4</v>
      </c>
      <c r="P410" s="97">
        <v>315.7</v>
      </c>
      <c r="Q410" s="97">
        <v>8859.35</v>
      </c>
      <c r="R410" s="97">
        <v>2140.65</v>
      </c>
      <c r="S410" s="96" t="s">
        <v>3327</v>
      </c>
      <c r="T410" s="96" t="s">
        <v>4185</v>
      </c>
      <c r="U410" s="98"/>
      <c r="V410" s="98"/>
      <c r="W410" s="97">
        <v>8184.25</v>
      </c>
      <c r="X410" s="98"/>
      <c r="Y410" s="97">
        <v>25</v>
      </c>
      <c r="Z410" s="98"/>
      <c r="AB410" s="98"/>
    </row>
    <row r="411" spans="1:28" hidden="1">
      <c r="A411" s="96" t="s">
        <v>2522</v>
      </c>
      <c r="B411" s="96" t="s">
        <v>11</v>
      </c>
      <c r="C411" s="96" t="s">
        <v>2555</v>
      </c>
      <c r="D411" s="96" t="s">
        <v>3322</v>
      </c>
      <c r="E411" s="96" t="s">
        <v>4124</v>
      </c>
      <c r="F411" s="96" t="s">
        <v>3432</v>
      </c>
      <c r="G411" s="96" t="s">
        <v>226</v>
      </c>
      <c r="H411" s="96" t="s">
        <v>1117</v>
      </c>
      <c r="I411" s="96" t="s">
        <v>228</v>
      </c>
      <c r="J411" s="96" t="s">
        <v>489</v>
      </c>
      <c r="K411" s="96" t="s">
        <v>4186</v>
      </c>
      <c r="L411" s="96" t="s">
        <v>3326</v>
      </c>
      <c r="M411" s="97">
        <v>50000</v>
      </c>
      <c r="N411" s="97">
        <v>1854</v>
      </c>
      <c r="O411" s="97">
        <v>1520</v>
      </c>
      <c r="P411" s="97">
        <v>1435</v>
      </c>
      <c r="Q411" s="97">
        <v>34190.81</v>
      </c>
      <c r="R411" s="97">
        <v>15809.19</v>
      </c>
      <c r="S411" s="96" t="s">
        <v>3327</v>
      </c>
      <c r="T411" s="96" t="s">
        <v>4187</v>
      </c>
      <c r="U411" s="98"/>
      <c r="V411" s="98"/>
      <c r="W411" s="97">
        <v>29306.81</v>
      </c>
      <c r="X411" s="97">
        <v>50</v>
      </c>
      <c r="Y411" s="97">
        <v>25</v>
      </c>
      <c r="Z411" s="98"/>
      <c r="AB411" s="98"/>
    </row>
    <row r="412" spans="1:28" hidden="1">
      <c r="A412" s="96" t="s">
        <v>2522</v>
      </c>
      <c r="B412" s="96" t="s">
        <v>11</v>
      </c>
      <c r="C412" s="96" t="s">
        <v>2555</v>
      </c>
      <c r="D412" s="96" t="s">
        <v>3322</v>
      </c>
      <c r="E412" s="96" t="s">
        <v>4124</v>
      </c>
      <c r="F412" s="96" t="s">
        <v>3332</v>
      </c>
      <c r="G412" s="96" t="s">
        <v>247</v>
      </c>
      <c r="H412" s="96" t="s">
        <v>2020</v>
      </c>
      <c r="I412" s="96" t="s">
        <v>129</v>
      </c>
      <c r="J412" s="96" t="s">
        <v>1731</v>
      </c>
      <c r="K412" s="96" t="s">
        <v>4188</v>
      </c>
      <c r="L412" s="96" t="s">
        <v>3326</v>
      </c>
      <c r="M412" s="97">
        <v>115000</v>
      </c>
      <c r="N412" s="97">
        <v>15633.74</v>
      </c>
      <c r="O412" s="97">
        <v>3496</v>
      </c>
      <c r="P412" s="97">
        <v>3300.5</v>
      </c>
      <c r="Q412" s="97">
        <v>25951.24</v>
      </c>
      <c r="R412" s="97">
        <v>89048.76</v>
      </c>
      <c r="S412" s="96" t="s">
        <v>3327</v>
      </c>
      <c r="T412" s="96" t="s">
        <v>4189</v>
      </c>
      <c r="U412" s="98"/>
      <c r="V412" s="98"/>
      <c r="W412" s="97">
        <v>3496</v>
      </c>
      <c r="X412" s="98"/>
      <c r="Y412" s="97">
        <v>25</v>
      </c>
      <c r="Z412" s="98"/>
      <c r="AB412" s="98"/>
    </row>
    <row r="413" spans="1:28" hidden="1">
      <c r="A413" s="96" t="s">
        <v>2522</v>
      </c>
      <c r="B413" s="96" t="s">
        <v>11</v>
      </c>
      <c r="C413" s="96" t="s">
        <v>2555</v>
      </c>
      <c r="D413" s="96" t="s">
        <v>3322</v>
      </c>
      <c r="E413" s="96" t="s">
        <v>4124</v>
      </c>
      <c r="F413" s="96" t="s">
        <v>3337</v>
      </c>
      <c r="G413" s="96" t="s">
        <v>1393</v>
      </c>
      <c r="H413" s="96" t="s">
        <v>2021</v>
      </c>
      <c r="I413" s="96" t="s">
        <v>27</v>
      </c>
      <c r="J413" s="96" t="s">
        <v>489</v>
      </c>
      <c r="K413" s="96" t="s">
        <v>4190</v>
      </c>
      <c r="L413" s="96" t="s">
        <v>3326</v>
      </c>
      <c r="M413" s="97">
        <v>20000</v>
      </c>
      <c r="N413" s="98">
        <v>0</v>
      </c>
      <c r="O413" s="97">
        <v>608</v>
      </c>
      <c r="P413" s="97">
        <v>574</v>
      </c>
      <c r="Q413" s="97">
        <v>1207</v>
      </c>
      <c r="R413" s="97">
        <v>18793</v>
      </c>
      <c r="S413" s="96" t="s">
        <v>3327</v>
      </c>
      <c r="T413" s="96" t="s">
        <v>4191</v>
      </c>
      <c r="U413" s="98"/>
      <c r="V413" s="98"/>
      <c r="W413" s="98"/>
      <c r="X413" s="98"/>
      <c r="Y413" s="97">
        <v>25</v>
      </c>
      <c r="Z413" s="98"/>
      <c r="AB413" s="98"/>
    </row>
    <row r="414" spans="1:28" hidden="1">
      <c r="A414" s="96" t="s">
        <v>2522</v>
      </c>
      <c r="B414" s="96" t="s">
        <v>11</v>
      </c>
      <c r="C414" s="96" t="s">
        <v>2555</v>
      </c>
      <c r="D414" s="96" t="s">
        <v>3322</v>
      </c>
      <c r="E414" s="96" t="s">
        <v>4124</v>
      </c>
      <c r="F414" s="96" t="s">
        <v>3359</v>
      </c>
      <c r="G414" s="96" t="s">
        <v>510</v>
      </c>
      <c r="H414" s="96" t="s">
        <v>2022</v>
      </c>
      <c r="I414" s="96" t="s">
        <v>95</v>
      </c>
      <c r="J414" s="96" t="s">
        <v>489</v>
      </c>
      <c r="K414" s="96" t="s">
        <v>4192</v>
      </c>
      <c r="L414" s="96" t="s">
        <v>3326</v>
      </c>
      <c r="M414" s="97">
        <v>11000</v>
      </c>
      <c r="N414" s="98">
        <v>0</v>
      </c>
      <c r="O414" s="97">
        <v>334.4</v>
      </c>
      <c r="P414" s="97">
        <v>315.7</v>
      </c>
      <c r="Q414" s="97">
        <v>8935.02</v>
      </c>
      <c r="R414" s="97">
        <v>2064.98</v>
      </c>
      <c r="S414" s="96" t="s">
        <v>3327</v>
      </c>
      <c r="T414" s="96" t="s">
        <v>4193</v>
      </c>
      <c r="U414" s="98"/>
      <c r="V414" s="98"/>
      <c r="W414" s="97">
        <v>8259.92</v>
      </c>
      <c r="X414" s="98"/>
      <c r="Y414" s="97">
        <v>25</v>
      </c>
      <c r="Z414" s="98"/>
      <c r="AB414" s="98"/>
    </row>
    <row r="415" spans="1:28" hidden="1">
      <c r="A415" s="96" t="s">
        <v>2522</v>
      </c>
      <c r="B415" s="96" t="s">
        <v>11</v>
      </c>
      <c r="C415" s="96" t="s">
        <v>2555</v>
      </c>
      <c r="D415" s="96" t="s">
        <v>3322</v>
      </c>
      <c r="E415" s="96" t="s">
        <v>4124</v>
      </c>
      <c r="F415" s="96" t="s">
        <v>3359</v>
      </c>
      <c r="G415" s="96" t="s">
        <v>512</v>
      </c>
      <c r="H415" s="96" t="s">
        <v>1224</v>
      </c>
      <c r="I415" s="96" t="s">
        <v>27</v>
      </c>
      <c r="J415" s="96" t="s">
        <v>489</v>
      </c>
      <c r="K415" s="96" t="s">
        <v>4194</v>
      </c>
      <c r="L415" s="96" t="s">
        <v>3326</v>
      </c>
      <c r="M415" s="97">
        <v>10000</v>
      </c>
      <c r="N415" s="98">
        <v>0</v>
      </c>
      <c r="O415" s="97">
        <v>304</v>
      </c>
      <c r="P415" s="97">
        <v>287</v>
      </c>
      <c r="Q415" s="97">
        <v>966</v>
      </c>
      <c r="R415" s="97">
        <v>9034</v>
      </c>
      <c r="S415" s="96" t="s">
        <v>3327</v>
      </c>
      <c r="T415" s="96" t="s">
        <v>4195</v>
      </c>
      <c r="U415" s="98"/>
      <c r="V415" s="97">
        <v>300</v>
      </c>
      <c r="W415" s="98"/>
      <c r="X415" s="97">
        <v>50</v>
      </c>
      <c r="Y415" s="97">
        <v>25</v>
      </c>
      <c r="Z415" s="98"/>
      <c r="AB415" s="98"/>
    </row>
    <row r="416" spans="1:28" hidden="1">
      <c r="A416" s="96" t="s">
        <v>2522</v>
      </c>
      <c r="B416" s="96" t="s">
        <v>11</v>
      </c>
      <c r="C416" s="96" t="s">
        <v>2555</v>
      </c>
      <c r="D416" s="96" t="s">
        <v>3322</v>
      </c>
      <c r="E416" s="96" t="s">
        <v>4124</v>
      </c>
      <c r="F416" s="96" t="s">
        <v>3359</v>
      </c>
      <c r="G416" s="96" t="s">
        <v>513</v>
      </c>
      <c r="H416" s="96" t="s">
        <v>2023</v>
      </c>
      <c r="I416" s="96" t="s">
        <v>27</v>
      </c>
      <c r="J416" s="96" t="s">
        <v>489</v>
      </c>
      <c r="K416" s="96" t="s">
        <v>4196</v>
      </c>
      <c r="L416" s="96" t="s">
        <v>3326</v>
      </c>
      <c r="M416" s="97">
        <v>11000</v>
      </c>
      <c r="N416" s="98">
        <v>0</v>
      </c>
      <c r="O416" s="97">
        <v>334.4</v>
      </c>
      <c r="P416" s="97">
        <v>315.7</v>
      </c>
      <c r="Q416" s="97">
        <v>8907.64</v>
      </c>
      <c r="R416" s="97">
        <v>2092.36</v>
      </c>
      <c r="S416" s="96" t="s">
        <v>3327</v>
      </c>
      <c r="T416" s="96" t="s">
        <v>4197</v>
      </c>
      <c r="U416" s="98"/>
      <c r="V416" s="98"/>
      <c r="W416" s="97">
        <v>8232.5400000000009</v>
      </c>
      <c r="X416" s="98"/>
      <c r="Y416" s="97">
        <v>25</v>
      </c>
      <c r="Z416" s="98"/>
      <c r="AB416" s="98"/>
    </row>
    <row r="417" spans="1:28" hidden="1">
      <c r="A417" s="96" t="s">
        <v>2522</v>
      </c>
      <c r="B417" s="96" t="s">
        <v>11</v>
      </c>
      <c r="C417" s="96" t="s">
        <v>2555</v>
      </c>
      <c r="D417" s="96" t="s">
        <v>3322</v>
      </c>
      <c r="E417" s="96" t="s">
        <v>4124</v>
      </c>
      <c r="F417" s="96" t="s">
        <v>3337</v>
      </c>
      <c r="G417" s="96" t="s">
        <v>1038</v>
      </c>
      <c r="H417" s="96" t="s">
        <v>2024</v>
      </c>
      <c r="I417" s="96" t="s">
        <v>347</v>
      </c>
      <c r="J417" s="96" t="s">
        <v>489</v>
      </c>
      <c r="K417" s="96" t="s">
        <v>4198</v>
      </c>
      <c r="L417" s="96" t="s">
        <v>3326</v>
      </c>
      <c r="M417" s="97">
        <v>25000</v>
      </c>
      <c r="N417" s="98">
        <v>0</v>
      </c>
      <c r="O417" s="97">
        <v>760</v>
      </c>
      <c r="P417" s="97">
        <v>717.5</v>
      </c>
      <c r="Q417" s="97">
        <v>1502.5</v>
      </c>
      <c r="R417" s="97">
        <v>23497.5</v>
      </c>
      <c r="S417" s="96" t="s">
        <v>3327</v>
      </c>
      <c r="T417" s="96" t="s">
        <v>4199</v>
      </c>
      <c r="U417" s="98"/>
      <c r="V417" s="98"/>
      <c r="W417" s="98"/>
      <c r="X417" s="98"/>
      <c r="Y417" s="97">
        <v>25</v>
      </c>
      <c r="Z417" s="98"/>
      <c r="AB417" s="98"/>
    </row>
    <row r="418" spans="1:28" hidden="1">
      <c r="A418" s="96" t="s">
        <v>2522</v>
      </c>
      <c r="B418" s="96" t="s">
        <v>11</v>
      </c>
      <c r="C418" s="96" t="s">
        <v>2555</v>
      </c>
      <c r="D418" s="96" t="s">
        <v>3322</v>
      </c>
      <c r="E418" s="96" t="s">
        <v>4124</v>
      </c>
      <c r="F418" s="96" t="s">
        <v>3329</v>
      </c>
      <c r="G418" s="96" t="s">
        <v>515</v>
      </c>
      <c r="H418" s="96" t="s">
        <v>2025</v>
      </c>
      <c r="I418" s="96" t="s">
        <v>27</v>
      </c>
      <c r="J418" s="96" t="s">
        <v>489</v>
      </c>
      <c r="K418" s="96" t="s">
        <v>4200</v>
      </c>
      <c r="L418" s="96" t="s">
        <v>3326</v>
      </c>
      <c r="M418" s="97">
        <v>16500</v>
      </c>
      <c r="N418" s="98">
        <v>0</v>
      </c>
      <c r="O418" s="97">
        <v>501.6</v>
      </c>
      <c r="P418" s="97">
        <v>473.55</v>
      </c>
      <c r="Q418" s="97">
        <v>7834.43</v>
      </c>
      <c r="R418" s="97">
        <v>8665.57</v>
      </c>
      <c r="S418" s="96" t="s">
        <v>3327</v>
      </c>
      <c r="T418" s="96" t="s">
        <v>4201</v>
      </c>
      <c r="U418" s="98"/>
      <c r="V418" s="98"/>
      <c r="W418" s="97">
        <v>6834.28</v>
      </c>
      <c r="X418" s="98"/>
      <c r="Y418" s="97">
        <v>25</v>
      </c>
      <c r="Z418" s="98"/>
      <c r="AB418" s="98"/>
    </row>
    <row r="419" spans="1:28" hidden="1">
      <c r="A419" s="96" t="s">
        <v>2522</v>
      </c>
      <c r="B419" s="96" t="s">
        <v>11</v>
      </c>
      <c r="C419" s="96" t="s">
        <v>2555</v>
      </c>
      <c r="D419" s="96" t="s">
        <v>3322</v>
      </c>
      <c r="E419" s="96" t="s">
        <v>4124</v>
      </c>
      <c r="F419" s="96" t="s">
        <v>3350</v>
      </c>
      <c r="G419" s="96" t="s">
        <v>516</v>
      </c>
      <c r="H419" s="96" t="s">
        <v>2026</v>
      </c>
      <c r="I419" s="96" t="s">
        <v>132</v>
      </c>
      <c r="J419" s="96" t="s">
        <v>489</v>
      </c>
      <c r="K419" s="96" t="s">
        <v>4202</v>
      </c>
      <c r="L419" s="96" t="s">
        <v>3326</v>
      </c>
      <c r="M419" s="97">
        <v>30000</v>
      </c>
      <c r="N419" s="98">
        <v>0</v>
      </c>
      <c r="O419" s="97">
        <v>912</v>
      </c>
      <c r="P419" s="97">
        <v>861</v>
      </c>
      <c r="Q419" s="97">
        <v>16285.5</v>
      </c>
      <c r="R419" s="97">
        <v>13714.5</v>
      </c>
      <c r="S419" s="96" t="s">
        <v>3327</v>
      </c>
      <c r="T419" s="96" t="s">
        <v>4203</v>
      </c>
      <c r="U419" s="98"/>
      <c r="V419" s="98"/>
      <c r="W419" s="97">
        <v>14437.5</v>
      </c>
      <c r="X419" s="97">
        <v>50</v>
      </c>
      <c r="Y419" s="97">
        <v>25</v>
      </c>
      <c r="Z419" s="98"/>
      <c r="AB419" s="98"/>
    </row>
    <row r="420" spans="1:28" hidden="1">
      <c r="A420" s="96" t="s">
        <v>2522</v>
      </c>
      <c r="B420" s="96" t="s">
        <v>11</v>
      </c>
      <c r="C420" s="96" t="s">
        <v>2555</v>
      </c>
      <c r="D420" s="96" t="s">
        <v>3322</v>
      </c>
      <c r="E420" s="96" t="s">
        <v>4124</v>
      </c>
      <c r="F420" s="96" t="s">
        <v>3359</v>
      </c>
      <c r="G420" s="96" t="s">
        <v>1533</v>
      </c>
      <c r="H420" s="96" t="s">
        <v>2027</v>
      </c>
      <c r="I420" s="96" t="s">
        <v>27</v>
      </c>
      <c r="J420" s="96" t="s">
        <v>489</v>
      </c>
      <c r="K420" s="96" t="s">
        <v>4204</v>
      </c>
      <c r="L420" s="96" t="s">
        <v>3326</v>
      </c>
      <c r="M420" s="97">
        <v>16500</v>
      </c>
      <c r="N420" s="98">
        <v>0</v>
      </c>
      <c r="O420" s="97">
        <v>501.6</v>
      </c>
      <c r="P420" s="97">
        <v>473.55</v>
      </c>
      <c r="Q420" s="97">
        <v>8257.82</v>
      </c>
      <c r="R420" s="97">
        <v>8242.18</v>
      </c>
      <c r="S420" s="96" t="s">
        <v>3327</v>
      </c>
      <c r="T420" s="96" t="s">
        <v>4205</v>
      </c>
      <c r="U420" s="98"/>
      <c r="V420" s="98"/>
      <c r="W420" s="97">
        <v>7257.67</v>
      </c>
      <c r="X420" s="98"/>
      <c r="Y420" s="97">
        <v>25</v>
      </c>
      <c r="Z420" s="98"/>
      <c r="AB420" s="98"/>
    </row>
    <row r="421" spans="1:28" hidden="1">
      <c r="A421" s="96" t="s">
        <v>2522</v>
      </c>
      <c r="B421" s="96" t="s">
        <v>11</v>
      </c>
      <c r="C421" s="96" t="s">
        <v>2555</v>
      </c>
      <c r="D421" s="96" t="s">
        <v>3322</v>
      </c>
      <c r="E421" s="96" t="s">
        <v>4124</v>
      </c>
      <c r="F421" s="96" t="s">
        <v>3337</v>
      </c>
      <c r="G421" s="96" t="s">
        <v>1562</v>
      </c>
      <c r="H421" s="96" t="s">
        <v>2028</v>
      </c>
      <c r="I421" s="96" t="s">
        <v>27</v>
      </c>
      <c r="J421" s="96" t="s">
        <v>489</v>
      </c>
      <c r="K421" s="96" t="s">
        <v>4206</v>
      </c>
      <c r="L421" s="96" t="s">
        <v>3326</v>
      </c>
      <c r="M421" s="97">
        <v>16500</v>
      </c>
      <c r="N421" s="98">
        <v>0</v>
      </c>
      <c r="O421" s="97">
        <v>501.6</v>
      </c>
      <c r="P421" s="97">
        <v>473.55</v>
      </c>
      <c r="Q421" s="97">
        <v>1000.15</v>
      </c>
      <c r="R421" s="97">
        <v>15499.85</v>
      </c>
      <c r="S421" s="96" t="s">
        <v>3327</v>
      </c>
      <c r="T421" s="96" t="s">
        <v>4207</v>
      </c>
      <c r="U421" s="98"/>
      <c r="V421" s="98"/>
      <c r="W421" s="98"/>
      <c r="X421" s="98"/>
      <c r="Y421" s="97">
        <v>25</v>
      </c>
      <c r="Z421" s="98"/>
      <c r="AB421" s="98"/>
    </row>
    <row r="422" spans="1:28" hidden="1">
      <c r="A422" s="96" t="s">
        <v>2522</v>
      </c>
      <c r="B422" s="96" t="s">
        <v>11</v>
      </c>
      <c r="C422" s="96" t="s">
        <v>2555</v>
      </c>
      <c r="D422" s="96" t="s">
        <v>3322</v>
      </c>
      <c r="E422" s="96" t="s">
        <v>4124</v>
      </c>
      <c r="F422" s="96" t="s">
        <v>3337</v>
      </c>
      <c r="G422" s="96" t="s">
        <v>1542</v>
      </c>
      <c r="H422" s="96" t="s">
        <v>2029</v>
      </c>
      <c r="I422" s="96" t="s">
        <v>27</v>
      </c>
      <c r="J422" s="96" t="s">
        <v>489</v>
      </c>
      <c r="K422" s="96" t="s">
        <v>4208</v>
      </c>
      <c r="L422" s="96" t="s">
        <v>3326</v>
      </c>
      <c r="M422" s="97">
        <v>16500</v>
      </c>
      <c r="N422" s="98">
        <v>0</v>
      </c>
      <c r="O422" s="97">
        <v>501.6</v>
      </c>
      <c r="P422" s="97">
        <v>473.55</v>
      </c>
      <c r="Q422" s="97">
        <v>6546.15</v>
      </c>
      <c r="R422" s="97">
        <v>9953.85</v>
      </c>
      <c r="S422" s="96" t="s">
        <v>3327</v>
      </c>
      <c r="T422" s="96" t="s">
        <v>4209</v>
      </c>
      <c r="U422" s="98"/>
      <c r="V422" s="98"/>
      <c r="W422" s="97">
        <v>5546</v>
      </c>
      <c r="X422" s="98"/>
      <c r="Y422" s="97">
        <v>25</v>
      </c>
      <c r="Z422" s="98"/>
      <c r="AB422" s="98"/>
    </row>
    <row r="423" spans="1:28" hidden="1">
      <c r="A423" s="96" t="s">
        <v>2522</v>
      </c>
      <c r="B423" s="96" t="s">
        <v>11</v>
      </c>
      <c r="C423" s="96" t="s">
        <v>2555</v>
      </c>
      <c r="D423" s="96" t="s">
        <v>3322</v>
      </c>
      <c r="E423" s="96" t="s">
        <v>4124</v>
      </c>
      <c r="F423" s="96" t="s">
        <v>3332</v>
      </c>
      <c r="G423" s="96" t="s">
        <v>307</v>
      </c>
      <c r="H423" s="96" t="s">
        <v>2030</v>
      </c>
      <c r="I423" s="96" t="s">
        <v>27</v>
      </c>
      <c r="J423" s="96" t="s">
        <v>489</v>
      </c>
      <c r="K423" s="96" t="s">
        <v>4210</v>
      </c>
      <c r="L423" s="96" t="s">
        <v>3326</v>
      </c>
      <c r="M423" s="97">
        <v>11000</v>
      </c>
      <c r="N423" s="98">
        <v>0</v>
      </c>
      <c r="O423" s="97">
        <v>334.4</v>
      </c>
      <c r="P423" s="97">
        <v>315.7</v>
      </c>
      <c r="Q423" s="97">
        <v>675.1</v>
      </c>
      <c r="R423" s="97">
        <v>10324.9</v>
      </c>
      <c r="S423" s="96" t="s">
        <v>3327</v>
      </c>
      <c r="T423" s="96" t="s">
        <v>4211</v>
      </c>
      <c r="U423" s="98"/>
      <c r="V423" s="98"/>
      <c r="W423" s="98"/>
      <c r="X423" s="98"/>
      <c r="Y423" s="97">
        <v>25</v>
      </c>
      <c r="Z423" s="98"/>
      <c r="AB423" s="98"/>
    </row>
    <row r="424" spans="1:28" hidden="1">
      <c r="A424" s="96" t="s">
        <v>2522</v>
      </c>
      <c r="B424" s="96" t="s">
        <v>11</v>
      </c>
      <c r="C424" s="96" t="s">
        <v>2555</v>
      </c>
      <c r="D424" s="96" t="s">
        <v>3322</v>
      </c>
      <c r="E424" s="96" t="s">
        <v>4124</v>
      </c>
      <c r="F424" s="96" t="s">
        <v>3332</v>
      </c>
      <c r="G424" s="96" t="s">
        <v>517</v>
      </c>
      <c r="H424" s="96" t="s">
        <v>1228</v>
      </c>
      <c r="I424" s="96" t="s">
        <v>30</v>
      </c>
      <c r="J424" s="96" t="s">
        <v>489</v>
      </c>
      <c r="K424" s="96" t="s">
        <v>4212</v>
      </c>
      <c r="L424" s="96" t="s">
        <v>3326</v>
      </c>
      <c r="M424" s="97">
        <v>36000</v>
      </c>
      <c r="N424" s="98">
        <v>0</v>
      </c>
      <c r="O424" s="97">
        <v>1094.4000000000001</v>
      </c>
      <c r="P424" s="97">
        <v>1033.2</v>
      </c>
      <c r="Q424" s="97">
        <v>3628.6</v>
      </c>
      <c r="R424" s="97">
        <v>32371.4</v>
      </c>
      <c r="S424" s="96" t="s">
        <v>3327</v>
      </c>
      <c r="T424" s="96" t="s">
        <v>4213</v>
      </c>
      <c r="U424" s="98"/>
      <c r="V424" s="97">
        <v>300</v>
      </c>
      <c r="W424" s="97">
        <v>1126</v>
      </c>
      <c r="X424" s="97">
        <v>50</v>
      </c>
      <c r="Y424" s="97">
        <v>25</v>
      </c>
      <c r="Z424" s="98"/>
      <c r="AB424" s="98"/>
    </row>
    <row r="425" spans="1:28" hidden="1">
      <c r="A425" s="96" t="s">
        <v>2522</v>
      </c>
      <c r="B425" s="96" t="s">
        <v>11</v>
      </c>
      <c r="C425" s="96" t="s">
        <v>2555</v>
      </c>
      <c r="D425" s="96" t="s">
        <v>3322</v>
      </c>
      <c r="E425" s="96" t="s">
        <v>4124</v>
      </c>
      <c r="F425" s="96" t="s">
        <v>3386</v>
      </c>
      <c r="G425" s="96" t="s">
        <v>518</v>
      </c>
      <c r="H425" s="96" t="s">
        <v>1294</v>
      </c>
      <c r="I425" s="96" t="s">
        <v>27</v>
      </c>
      <c r="J425" s="96" t="s">
        <v>241</v>
      </c>
      <c r="K425" s="96" t="s">
        <v>4214</v>
      </c>
      <c r="L425" s="96" t="s">
        <v>3326</v>
      </c>
      <c r="M425" s="97">
        <v>20000</v>
      </c>
      <c r="N425" s="98">
        <v>0</v>
      </c>
      <c r="O425" s="97">
        <v>608</v>
      </c>
      <c r="P425" s="97">
        <v>574</v>
      </c>
      <c r="Q425" s="97">
        <v>10560.83</v>
      </c>
      <c r="R425" s="97">
        <v>9439.17</v>
      </c>
      <c r="S425" s="96" t="s">
        <v>3327</v>
      </c>
      <c r="T425" s="96" t="s">
        <v>4215</v>
      </c>
      <c r="U425" s="98"/>
      <c r="V425" s="98"/>
      <c r="W425" s="97">
        <v>9353.83</v>
      </c>
      <c r="X425" s="98"/>
      <c r="Y425" s="97">
        <v>25</v>
      </c>
      <c r="Z425" s="98"/>
      <c r="AB425" s="98"/>
    </row>
    <row r="426" spans="1:28" hidden="1">
      <c r="A426" s="96" t="s">
        <v>2522</v>
      </c>
      <c r="B426" s="96" t="s">
        <v>11</v>
      </c>
      <c r="C426" s="96" t="s">
        <v>2555</v>
      </c>
      <c r="D426" s="96" t="s">
        <v>3322</v>
      </c>
      <c r="E426" s="96" t="s">
        <v>4124</v>
      </c>
      <c r="F426" s="96" t="s">
        <v>3332</v>
      </c>
      <c r="G426" s="96" t="s">
        <v>519</v>
      </c>
      <c r="H426" s="96" t="s">
        <v>2031</v>
      </c>
      <c r="I426" s="96" t="s">
        <v>27</v>
      </c>
      <c r="J426" s="96" t="s">
        <v>489</v>
      </c>
      <c r="K426" s="96" t="s">
        <v>4216</v>
      </c>
      <c r="L426" s="96" t="s">
        <v>3326</v>
      </c>
      <c r="M426" s="97">
        <v>11000</v>
      </c>
      <c r="N426" s="98">
        <v>0</v>
      </c>
      <c r="O426" s="97">
        <v>334.4</v>
      </c>
      <c r="P426" s="97">
        <v>315.7</v>
      </c>
      <c r="Q426" s="97">
        <v>3963.32</v>
      </c>
      <c r="R426" s="97">
        <v>7036.68</v>
      </c>
      <c r="S426" s="96" t="s">
        <v>3327</v>
      </c>
      <c r="T426" s="96" t="s">
        <v>4217</v>
      </c>
      <c r="U426" s="98"/>
      <c r="V426" s="97">
        <v>300</v>
      </c>
      <c r="W426" s="97">
        <v>2938.22</v>
      </c>
      <c r="X426" s="97">
        <v>50</v>
      </c>
      <c r="Y426" s="97">
        <v>25</v>
      </c>
      <c r="Z426" s="98"/>
      <c r="AB426" s="98"/>
    </row>
    <row r="427" spans="1:28" hidden="1">
      <c r="A427" s="96" t="s">
        <v>2522</v>
      </c>
      <c r="B427" s="96" t="s">
        <v>11</v>
      </c>
      <c r="C427" s="96" t="s">
        <v>2555</v>
      </c>
      <c r="D427" s="96" t="s">
        <v>3322</v>
      </c>
      <c r="E427" s="96" t="s">
        <v>4124</v>
      </c>
      <c r="F427" s="96" t="s">
        <v>3337</v>
      </c>
      <c r="G427" s="96" t="s">
        <v>1563</v>
      </c>
      <c r="H427" s="96" t="s">
        <v>2032</v>
      </c>
      <c r="I427" s="96" t="s">
        <v>27</v>
      </c>
      <c r="J427" s="96" t="s">
        <v>489</v>
      </c>
      <c r="K427" s="96" t="s">
        <v>4218</v>
      </c>
      <c r="L427" s="96" t="s">
        <v>3326</v>
      </c>
      <c r="M427" s="97">
        <v>16500</v>
      </c>
      <c r="N427" s="98">
        <v>0</v>
      </c>
      <c r="O427" s="97">
        <v>501.6</v>
      </c>
      <c r="P427" s="97">
        <v>473.55</v>
      </c>
      <c r="Q427" s="97">
        <v>1000.15</v>
      </c>
      <c r="R427" s="97">
        <v>15499.85</v>
      </c>
      <c r="S427" s="96" t="s">
        <v>3327</v>
      </c>
      <c r="T427" s="96" t="s">
        <v>4219</v>
      </c>
      <c r="U427" s="98"/>
      <c r="V427" s="98"/>
      <c r="W427" s="98"/>
      <c r="X427" s="98"/>
      <c r="Y427" s="97">
        <v>25</v>
      </c>
      <c r="Z427" s="98"/>
      <c r="AB427" s="98"/>
    </row>
    <row r="428" spans="1:28" hidden="1">
      <c r="A428" s="96" t="s">
        <v>2522</v>
      </c>
      <c r="B428" s="96" t="s">
        <v>11</v>
      </c>
      <c r="C428" s="96" t="s">
        <v>2555</v>
      </c>
      <c r="D428" s="96" t="s">
        <v>3322</v>
      </c>
      <c r="E428" s="96" t="s">
        <v>4124</v>
      </c>
      <c r="F428" s="96" t="s">
        <v>3337</v>
      </c>
      <c r="G428" s="96" t="s">
        <v>520</v>
      </c>
      <c r="H428" s="96" t="s">
        <v>2033</v>
      </c>
      <c r="I428" s="96" t="s">
        <v>59</v>
      </c>
      <c r="J428" s="96" t="s">
        <v>489</v>
      </c>
      <c r="K428" s="96" t="s">
        <v>4220</v>
      </c>
      <c r="L428" s="96" t="s">
        <v>3326</v>
      </c>
      <c r="M428" s="97">
        <v>160000</v>
      </c>
      <c r="N428" s="97">
        <v>26218.87</v>
      </c>
      <c r="O428" s="97">
        <v>4864</v>
      </c>
      <c r="P428" s="97">
        <v>4592</v>
      </c>
      <c r="Q428" s="97">
        <v>35699.870000000003</v>
      </c>
      <c r="R428" s="97">
        <v>124300.13</v>
      </c>
      <c r="S428" s="96" t="s">
        <v>3327</v>
      </c>
      <c r="T428" s="96" t="s">
        <v>4221</v>
      </c>
      <c r="U428" s="98"/>
      <c r="V428" s="98"/>
      <c r="W428" s="98"/>
      <c r="X428" s="98"/>
      <c r="Y428" s="97">
        <v>25</v>
      </c>
      <c r="Z428" s="98"/>
      <c r="AB428" s="98"/>
    </row>
    <row r="429" spans="1:28" hidden="1">
      <c r="A429" s="96" t="s">
        <v>2522</v>
      </c>
      <c r="B429" s="96" t="s">
        <v>11</v>
      </c>
      <c r="C429" s="96" t="s">
        <v>2555</v>
      </c>
      <c r="D429" s="96" t="s">
        <v>3322</v>
      </c>
      <c r="E429" s="96" t="s">
        <v>4124</v>
      </c>
      <c r="F429" s="96" t="s">
        <v>3332</v>
      </c>
      <c r="G429" s="96" t="s">
        <v>521</v>
      </c>
      <c r="H429" s="96" t="s">
        <v>1232</v>
      </c>
      <c r="I429" s="96" t="s">
        <v>392</v>
      </c>
      <c r="J429" s="96" t="s">
        <v>489</v>
      </c>
      <c r="K429" s="96" t="s">
        <v>4222</v>
      </c>
      <c r="L429" s="96" t="s">
        <v>3326</v>
      </c>
      <c r="M429" s="97">
        <v>11000</v>
      </c>
      <c r="N429" s="98">
        <v>0</v>
      </c>
      <c r="O429" s="97">
        <v>334.4</v>
      </c>
      <c r="P429" s="97">
        <v>315.7</v>
      </c>
      <c r="Q429" s="97">
        <v>1025.0999999999999</v>
      </c>
      <c r="R429" s="97">
        <v>9974.9</v>
      </c>
      <c r="S429" s="96" t="s">
        <v>3327</v>
      </c>
      <c r="T429" s="96" t="s">
        <v>4223</v>
      </c>
      <c r="U429" s="98"/>
      <c r="V429" s="97">
        <v>300</v>
      </c>
      <c r="W429" s="98"/>
      <c r="X429" s="97">
        <v>50</v>
      </c>
      <c r="Y429" s="97">
        <v>25</v>
      </c>
      <c r="Z429" s="98"/>
      <c r="AB429" s="98"/>
    </row>
    <row r="430" spans="1:28" hidden="1">
      <c r="A430" s="96" t="s">
        <v>2522</v>
      </c>
      <c r="B430" s="96" t="s">
        <v>11</v>
      </c>
      <c r="C430" s="96" t="s">
        <v>2555</v>
      </c>
      <c r="D430" s="96" t="s">
        <v>3322</v>
      </c>
      <c r="E430" s="96" t="s">
        <v>4124</v>
      </c>
      <c r="F430" s="96" t="s">
        <v>3329</v>
      </c>
      <c r="G430" s="96" t="s">
        <v>683</v>
      </c>
      <c r="H430" s="96" t="s">
        <v>1237</v>
      </c>
      <c r="I430" s="96" t="s">
        <v>684</v>
      </c>
      <c r="J430" s="96" t="s">
        <v>678</v>
      </c>
      <c r="K430" s="96" t="s">
        <v>4224</v>
      </c>
      <c r="L430" s="96" t="s">
        <v>3326</v>
      </c>
      <c r="M430" s="97">
        <v>21850.63</v>
      </c>
      <c r="N430" s="98">
        <v>0</v>
      </c>
      <c r="O430" s="97">
        <v>664.26</v>
      </c>
      <c r="P430" s="97">
        <v>627.11</v>
      </c>
      <c r="Q430" s="97">
        <v>1666.37</v>
      </c>
      <c r="R430" s="97">
        <v>20184.259999999998</v>
      </c>
      <c r="S430" s="96" t="s">
        <v>3327</v>
      </c>
      <c r="T430" s="96" t="s">
        <v>4225</v>
      </c>
      <c r="U430" s="98"/>
      <c r="V430" s="97">
        <v>300</v>
      </c>
      <c r="W430" s="98"/>
      <c r="X430" s="97">
        <v>50</v>
      </c>
      <c r="Y430" s="97">
        <v>25</v>
      </c>
      <c r="Z430" s="98"/>
      <c r="AB430" s="98"/>
    </row>
    <row r="431" spans="1:28" hidden="1">
      <c r="A431" s="96" t="s">
        <v>2522</v>
      </c>
      <c r="B431" s="96" t="s">
        <v>11</v>
      </c>
      <c r="C431" s="96" t="s">
        <v>2555</v>
      </c>
      <c r="D431" s="96" t="s">
        <v>3322</v>
      </c>
      <c r="E431" s="96" t="s">
        <v>4124</v>
      </c>
      <c r="F431" s="96" t="s">
        <v>3332</v>
      </c>
      <c r="G431" s="96" t="s">
        <v>522</v>
      </c>
      <c r="H431" s="96" t="s">
        <v>2034</v>
      </c>
      <c r="I431" s="96" t="s">
        <v>8</v>
      </c>
      <c r="J431" s="96" t="s">
        <v>489</v>
      </c>
      <c r="K431" s="96" t="s">
        <v>4226</v>
      </c>
      <c r="L431" s="96" t="s">
        <v>3326</v>
      </c>
      <c r="M431" s="97">
        <v>11000</v>
      </c>
      <c r="N431" s="98">
        <v>0</v>
      </c>
      <c r="O431" s="97">
        <v>334.4</v>
      </c>
      <c r="P431" s="97">
        <v>315.7</v>
      </c>
      <c r="Q431" s="97">
        <v>8940.6200000000008</v>
      </c>
      <c r="R431" s="97">
        <v>2059.38</v>
      </c>
      <c r="S431" s="96" t="s">
        <v>3327</v>
      </c>
      <c r="T431" s="96" t="s">
        <v>4227</v>
      </c>
      <c r="U431" s="98"/>
      <c r="V431" s="97">
        <v>300</v>
      </c>
      <c r="W431" s="97">
        <v>7965.52</v>
      </c>
      <c r="X431" s="98"/>
      <c r="Y431" s="97">
        <v>25</v>
      </c>
      <c r="Z431" s="98"/>
      <c r="AB431" s="98"/>
    </row>
    <row r="432" spans="1:28" hidden="1">
      <c r="A432" s="96" t="s">
        <v>2522</v>
      </c>
      <c r="B432" s="96" t="s">
        <v>11</v>
      </c>
      <c r="C432" s="96" t="s">
        <v>2555</v>
      </c>
      <c r="D432" s="96" t="s">
        <v>3322</v>
      </c>
      <c r="E432" s="96" t="s">
        <v>4124</v>
      </c>
      <c r="F432" s="96" t="s">
        <v>3324</v>
      </c>
      <c r="G432" s="96" t="s">
        <v>270</v>
      </c>
      <c r="H432" s="96" t="s">
        <v>1136</v>
      </c>
      <c r="I432" s="96" t="s">
        <v>129</v>
      </c>
      <c r="J432" s="96" t="s">
        <v>489</v>
      </c>
      <c r="K432" s="96" t="s">
        <v>4228</v>
      </c>
      <c r="L432" s="96" t="s">
        <v>3326</v>
      </c>
      <c r="M432" s="97">
        <v>100000</v>
      </c>
      <c r="N432" s="97">
        <v>12105.37</v>
      </c>
      <c r="O432" s="97">
        <v>3040</v>
      </c>
      <c r="P432" s="97">
        <v>2870</v>
      </c>
      <c r="Q432" s="97">
        <v>27436.37</v>
      </c>
      <c r="R432" s="97">
        <v>72563.63</v>
      </c>
      <c r="S432" s="96" t="s">
        <v>3327</v>
      </c>
      <c r="T432" s="96" t="s">
        <v>4229</v>
      </c>
      <c r="U432" s="98"/>
      <c r="V432" s="97">
        <v>300</v>
      </c>
      <c r="W432" s="97">
        <v>9046</v>
      </c>
      <c r="X432" s="97">
        <v>50</v>
      </c>
      <c r="Y432" s="97">
        <v>25</v>
      </c>
      <c r="Z432" s="98"/>
      <c r="AB432" s="98"/>
    </row>
    <row r="433" spans="1:28" hidden="1">
      <c r="A433" s="96" t="s">
        <v>2522</v>
      </c>
      <c r="B433" s="96" t="s">
        <v>11</v>
      </c>
      <c r="C433" s="96" t="s">
        <v>2555</v>
      </c>
      <c r="D433" s="96" t="s">
        <v>3322</v>
      </c>
      <c r="E433" s="96" t="s">
        <v>4124</v>
      </c>
      <c r="F433" s="96" t="s">
        <v>3556</v>
      </c>
      <c r="G433" s="96" t="s">
        <v>243</v>
      </c>
      <c r="H433" s="96" t="s">
        <v>2071</v>
      </c>
      <c r="I433" s="96" t="s">
        <v>244</v>
      </c>
      <c r="J433" s="96" t="s">
        <v>241</v>
      </c>
      <c r="K433" s="96" t="s">
        <v>4230</v>
      </c>
      <c r="L433" s="96" t="s">
        <v>3326</v>
      </c>
      <c r="M433" s="97">
        <v>20000</v>
      </c>
      <c r="N433" s="98">
        <v>0</v>
      </c>
      <c r="O433" s="97">
        <v>608</v>
      </c>
      <c r="P433" s="97">
        <v>574</v>
      </c>
      <c r="Q433" s="97">
        <v>13202.15</v>
      </c>
      <c r="R433" s="97">
        <v>6797.85</v>
      </c>
      <c r="S433" s="96" t="s">
        <v>3327</v>
      </c>
      <c r="T433" s="96" t="s">
        <v>4231</v>
      </c>
      <c r="U433" s="98"/>
      <c r="V433" s="98"/>
      <c r="W433" s="97">
        <v>11995.15</v>
      </c>
      <c r="X433" s="98"/>
      <c r="Y433" s="97">
        <v>25</v>
      </c>
      <c r="Z433" s="98"/>
      <c r="AB433" s="98"/>
    </row>
    <row r="434" spans="1:28" hidden="1">
      <c r="A434" s="96" t="s">
        <v>2522</v>
      </c>
      <c r="B434" s="96" t="s">
        <v>11</v>
      </c>
      <c r="C434" s="96" t="s">
        <v>2555</v>
      </c>
      <c r="D434" s="96" t="s">
        <v>3322</v>
      </c>
      <c r="E434" s="96" t="s">
        <v>4124</v>
      </c>
      <c r="F434" s="96" t="s">
        <v>3350</v>
      </c>
      <c r="G434" s="96" t="s">
        <v>523</v>
      </c>
      <c r="H434" s="96" t="s">
        <v>2036</v>
      </c>
      <c r="I434" s="96" t="s">
        <v>27</v>
      </c>
      <c r="J434" s="96" t="s">
        <v>489</v>
      </c>
      <c r="K434" s="96" t="s">
        <v>4232</v>
      </c>
      <c r="L434" s="96" t="s">
        <v>3326</v>
      </c>
      <c r="M434" s="97">
        <v>15000</v>
      </c>
      <c r="N434" s="98">
        <v>0</v>
      </c>
      <c r="O434" s="97">
        <v>456</v>
      </c>
      <c r="P434" s="97">
        <v>430.5</v>
      </c>
      <c r="Q434" s="97">
        <v>8467.16</v>
      </c>
      <c r="R434" s="97">
        <v>6532.84</v>
      </c>
      <c r="S434" s="96" t="s">
        <v>3327</v>
      </c>
      <c r="T434" s="96" t="s">
        <v>4233</v>
      </c>
      <c r="U434" s="98"/>
      <c r="V434" s="97">
        <v>300</v>
      </c>
      <c r="W434" s="97">
        <v>7205.66</v>
      </c>
      <c r="X434" s="97">
        <v>50</v>
      </c>
      <c r="Y434" s="97">
        <v>25</v>
      </c>
      <c r="Z434" s="98"/>
      <c r="AB434" s="98"/>
    </row>
    <row r="435" spans="1:28" hidden="1">
      <c r="A435" s="96" t="s">
        <v>2522</v>
      </c>
      <c r="B435" s="96" t="s">
        <v>11</v>
      </c>
      <c r="C435" s="96" t="s">
        <v>2555</v>
      </c>
      <c r="D435" s="96" t="s">
        <v>3322</v>
      </c>
      <c r="E435" s="96" t="s">
        <v>4124</v>
      </c>
      <c r="F435" s="96" t="s">
        <v>3324</v>
      </c>
      <c r="G435" s="96" t="s">
        <v>420</v>
      </c>
      <c r="H435" s="96" t="s">
        <v>2072</v>
      </c>
      <c r="I435" s="96" t="s">
        <v>246</v>
      </c>
      <c r="J435" s="96" t="s">
        <v>297</v>
      </c>
      <c r="K435" s="96" t="s">
        <v>4234</v>
      </c>
      <c r="L435" s="96" t="s">
        <v>3326</v>
      </c>
      <c r="M435" s="97">
        <v>35000</v>
      </c>
      <c r="N435" s="98">
        <v>0</v>
      </c>
      <c r="O435" s="97">
        <v>1064</v>
      </c>
      <c r="P435" s="97">
        <v>1004.5</v>
      </c>
      <c r="Q435" s="97">
        <v>3189.5</v>
      </c>
      <c r="R435" s="97">
        <v>31810.5</v>
      </c>
      <c r="S435" s="96" t="s">
        <v>3327</v>
      </c>
      <c r="T435" s="96" t="s">
        <v>4235</v>
      </c>
      <c r="U435" s="98"/>
      <c r="V435" s="98"/>
      <c r="W435" s="97">
        <v>1096</v>
      </c>
      <c r="X435" s="98"/>
      <c r="Y435" s="97">
        <v>25</v>
      </c>
      <c r="Z435" s="98"/>
      <c r="AB435" s="98"/>
    </row>
    <row r="436" spans="1:28" hidden="1">
      <c r="A436" s="96" t="s">
        <v>2522</v>
      </c>
      <c r="B436" s="96" t="s">
        <v>11</v>
      </c>
      <c r="C436" s="96" t="s">
        <v>2555</v>
      </c>
      <c r="D436" s="96" t="s">
        <v>3322</v>
      </c>
      <c r="E436" s="96" t="s">
        <v>4124</v>
      </c>
      <c r="F436" s="96" t="s">
        <v>3359</v>
      </c>
      <c r="G436" s="96" t="s">
        <v>524</v>
      </c>
      <c r="H436" s="96" t="s">
        <v>2037</v>
      </c>
      <c r="I436" s="96" t="s">
        <v>525</v>
      </c>
      <c r="J436" s="96" t="s">
        <v>489</v>
      </c>
      <c r="K436" s="96" t="s">
        <v>4236</v>
      </c>
      <c r="L436" s="96" t="s">
        <v>3326</v>
      </c>
      <c r="M436" s="97">
        <v>31500</v>
      </c>
      <c r="N436" s="98">
        <v>0</v>
      </c>
      <c r="O436" s="97">
        <v>957.6</v>
      </c>
      <c r="P436" s="97">
        <v>904.05</v>
      </c>
      <c r="Q436" s="97">
        <v>1886.65</v>
      </c>
      <c r="R436" s="97">
        <v>29613.35</v>
      </c>
      <c r="S436" s="96" t="s">
        <v>3327</v>
      </c>
      <c r="T436" s="96" t="s">
        <v>4237</v>
      </c>
      <c r="U436" s="98"/>
      <c r="V436" s="98"/>
      <c r="W436" s="98"/>
      <c r="X436" s="98"/>
      <c r="Y436" s="97">
        <v>25</v>
      </c>
      <c r="Z436" s="98"/>
      <c r="AB436" s="98"/>
    </row>
    <row r="437" spans="1:28" hidden="1">
      <c r="A437" s="96" t="s">
        <v>2522</v>
      </c>
      <c r="B437" s="96" t="s">
        <v>11</v>
      </c>
      <c r="C437" s="96" t="s">
        <v>2555</v>
      </c>
      <c r="D437" s="96" t="s">
        <v>3322</v>
      </c>
      <c r="E437" s="96" t="s">
        <v>4124</v>
      </c>
      <c r="F437" s="96" t="s">
        <v>3337</v>
      </c>
      <c r="G437" s="96" t="s">
        <v>1039</v>
      </c>
      <c r="H437" s="96" t="s">
        <v>2038</v>
      </c>
      <c r="I437" s="96" t="s">
        <v>8</v>
      </c>
      <c r="J437" s="96" t="s">
        <v>489</v>
      </c>
      <c r="K437" s="96" t="s">
        <v>4238</v>
      </c>
      <c r="L437" s="96" t="s">
        <v>3326</v>
      </c>
      <c r="M437" s="97">
        <v>20000</v>
      </c>
      <c r="N437" s="98">
        <v>0</v>
      </c>
      <c r="O437" s="97">
        <v>608</v>
      </c>
      <c r="P437" s="97">
        <v>574</v>
      </c>
      <c r="Q437" s="97">
        <v>1207</v>
      </c>
      <c r="R437" s="97">
        <v>18793</v>
      </c>
      <c r="S437" s="96" t="s">
        <v>3327</v>
      </c>
      <c r="T437" s="96" t="s">
        <v>4239</v>
      </c>
      <c r="U437" s="98"/>
      <c r="V437" s="98"/>
      <c r="W437" s="98"/>
      <c r="X437" s="98"/>
      <c r="Y437" s="97">
        <v>25</v>
      </c>
      <c r="Z437" s="98"/>
      <c r="AB437" s="98"/>
    </row>
    <row r="438" spans="1:28" hidden="1">
      <c r="A438" s="96" t="s">
        <v>2522</v>
      </c>
      <c r="B438" s="96" t="s">
        <v>11</v>
      </c>
      <c r="C438" s="96" t="s">
        <v>2555</v>
      </c>
      <c r="D438" s="96" t="s">
        <v>3322</v>
      </c>
      <c r="E438" s="96" t="s">
        <v>4124</v>
      </c>
      <c r="F438" s="96" t="s">
        <v>3329</v>
      </c>
      <c r="G438" s="96" t="s">
        <v>526</v>
      </c>
      <c r="H438" s="96" t="s">
        <v>2039</v>
      </c>
      <c r="I438" s="96" t="s">
        <v>179</v>
      </c>
      <c r="J438" s="96" t="s">
        <v>489</v>
      </c>
      <c r="K438" s="96" t="s">
        <v>4240</v>
      </c>
      <c r="L438" s="96" t="s">
        <v>3326</v>
      </c>
      <c r="M438" s="97">
        <v>22000</v>
      </c>
      <c r="N438" s="98">
        <v>0</v>
      </c>
      <c r="O438" s="97">
        <v>668.8</v>
      </c>
      <c r="P438" s="97">
        <v>631.4</v>
      </c>
      <c r="Q438" s="97">
        <v>1625.2</v>
      </c>
      <c r="R438" s="97">
        <v>20374.8</v>
      </c>
      <c r="S438" s="96" t="s">
        <v>3327</v>
      </c>
      <c r="T438" s="96" t="s">
        <v>4241</v>
      </c>
      <c r="U438" s="98"/>
      <c r="V438" s="97">
        <v>300</v>
      </c>
      <c r="W438" s="98"/>
      <c r="X438" s="98"/>
      <c r="Y438" s="97">
        <v>25</v>
      </c>
      <c r="Z438" s="98"/>
      <c r="AB438" s="98"/>
    </row>
    <row r="439" spans="1:28" hidden="1">
      <c r="A439" s="96" t="s">
        <v>2522</v>
      </c>
      <c r="B439" s="96" t="s">
        <v>11</v>
      </c>
      <c r="C439" s="96" t="s">
        <v>2555</v>
      </c>
      <c r="D439" s="96" t="s">
        <v>3322</v>
      </c>
      <c r="E439" s="96" t="s">
        <v>4124</v>
      </c>
      <c r="F439" s="96" t="s">
        <v>3337</v>
      </c>
      <c r="G439" s="96" t="s">
        <v>2735</v>
      </c>
      <c r="H439" s="96" t="s">
        <v>2736</v>
      </c>
      <c r="I439" s="96" t="s">
        <v>10</v>
      </c>
      <c r="J439" s="96" t="s">
        <v>489</v>
      </c>
      <c r="K439" s="96" t="s">
        <v>4242</v>
      </c>
      <c r="L439" s="96" t="s">
        <v>3326</v>
      </c>
      <c r="M439" s="97">
        <v>25000</v>
      </c>
      <c r="N439" s="98">
        <v>0</v>
      </c>
      <c r="O439" s="97">
        <v>760</v>
      </c>
      <c r="P439" s="97">
        <v>717.5</v>
      </c>
      <c r="Q439" s="97">
        <v>1502.5</v>
      </c>
      <c r="R439" s="97">
        <v>23497.5</v>
      </c>
      <c r="S439" s="96" t="s">
        <v>3327</v>
      </c>
      <c r="T439" s="96" t="s">
        <v>4243</v>
      </c>
      <c r="U439" s="98"/>
      <c r="V439" s="98"/>
      <c r="W439" s="98"/>
      <c r="X439" s="98"/>
      <c r="Y439" s="97">
        <v>25</v>
      </c>
      <c r="Z439" s="98"/>
      <c r="AB439" s="98"/>
    </row>
    <row r="440" spans="1:28" hidden="1">
      <c r="A440" s="96" t="s">
        <v>2522</v>
      </c>
      <c r="B440" s="96" t="s">
        <v>11</v>
      </c>
      <c r="C440" s="96" t="s">
        <v>2555</v>
      </c>
      <c r="D440" s="96" t="s">
        <v>3322</v>
      </c>
      <c r="E440" s="96" t="s">
        <v>4124</v>
      </c>
      <c r="F440" s="96" t="s">
        <v>3432</v>
      </c>
      <c r="G440" s="96" t="s">
        <v>527</v>
      </c>
      <c r="H440" s="96" t="s">
        <v>1295</v>
      </c>
      <c r="I440" s="96" t="s">
        <v>100</v>
      </c>
      <c r="J440" s="96" t="s">
        <v>241</v>
      </c>
      <c r="K440" s="96" t="s">
        <v>4244</v>
      </c>
      <c r="L440" s="96" t="s">
        <v>3326</v>
      </c>
      <c r="M440" s="97">
        <v>50000</v>
      </c>
      <c r="N440" s="97">
        <v>1617.38</v>
      </c>
      <c r="O440" s="97">
        <v>1520</v>
      </c>
      <c r="P440" s="97">
        <v>1435</v>
      </c>
      <c r="Q440" s="97">
        <v>6224.83</v>
      </c>
      <c r="R440" s="97">
        <v>43775.17</v>
      </c>
      <c r="S440" s="96" t="s">
        <v>3327</v>
      </c>
      <c r="T440" s="96" t="s">
        <v>4245</v>
      </c>
      <c r="U440" s="98"/>
      <c r="V440" s="98"/>
      <c r="W440" s="98"/>
      <c r="X440" s="97">
        <v>50</v>
      </c>
      <c r="Y440" s="97">
        <v>25</v>
      </c>
      <c r="Z440" s="98"/>
      <c r="AB440" s="97">
        <v>1577.45</v>
      </c>
    </row>
    <row r="441" spans="1:28" hidden="1">
      <c r="A441" s="96" t="s">
        <v>2522</v>
      </c>
      <c r="B441" s="96" t="s">
        <v>11</v>
      </c>
      <c r="C441" s="96" t="s">
        <v>2555</v>
      </c>
      <c r="D441" s="96" t="s">
        <v>3322</v>
      </c>
      <c r="E441" s="96" t="s">
        <v>4124</v>
      </c>
      <c r="F441" s="96" t="s">
        <v>3350</v>
      </c>
      <c r="G441" s="96" t="s">
        <v>528</v>
      </c>
      <c r="H441" s="96" t="s">
        <v>2040</v>
      </c>
      <c r="I441" s="96" t="s">
        <v>8</v>
      </c>
      <c r="J441" s="96" t="s">
        <v>489</v>
      </c>
      <c r="K441" s="96" t="s">
        <v>4246</v>
      </c>
      <c r="L441" s="96" t="s">
        <v>3326</v>
      </c>
      <c r="M441" s="97">
        <v>11000</v>
      </c>
      <c r="N441" s="98">
        <v>0</v>
      </c>
      <c r="O441" s="97">
        <v>334.4</v>
      </c>
      <c r="P441" s="97">
        <v>315.7</v>
      </c>
      <c r="Q441" s="97">
        <v>6966.37</v>
      </c>
      <c r="R441" s="97">
        <v>4033.63</v>
      </c>
      <c r="S441" s="96" t="s">
        <v>3327</v>
      </c>
      <c r="T441" s="96" t="s">
        <v>4247</v>
      </c>
      <c r="U441" s="98"/>
      <c r="V441" s="98"/>
      <c r="W441" s="97">
        <v>6291.27</v>
      </c>
      <c r="X441" s="98"/>
      <c r="Y441" s="97">
        <v>25</v>
      </c>
      <c r="Z441" s="98"/>
      <c r="AB441" s="98"/>
    </row>
    <row r="442" spans="1:28" hidden="1">
      <c r="A442" s="96" t="s">
        <v>2522</v>
      </c>
      <c r="B442" s="96" t="s">
        <v>11</v>
      </c>
      <c r="C442" s="96" t="s">
        <v>2555</v>
      </c>
      <c r="D442" s="96" t="s">
        <v>3322</v>
      </c>
      <c r="E442" s="96" t="s">
        <v>4124</v>
      </c>
      <c r="F442" s="96" t="s">
        <v>3332</v>
      </c>
      <c r="G442" s="96" t="s">
        <v>529</v>
      </c>
      <c r="H442" s="96" t="s">
        <v>1253</v>
      </c>
      <c r="I442" s="96" t="s">
        <v>27</v>
      </c>
      <c r="J442" s="96" t="s">
        <v>489</v>
      </c>
      <c r="K442" s="96" t="s">
        <v>4248</v>
      </c>
      <c r="L442" s="96" t="s">
        <v>3326</v>
      </c>
      <c r="M442" s="97">
        <v>11000</v>
      </c>
      <c r="N442" s="98">
        <v>0</v>
      </c>
      <c r="O442" s="97">
        <v>334.4</v>
      </c>
      <c r="P442" s="97">
        <v>315.7</v>
      </c>
      <c r="Q442" s="97">
        <v>8287.15</v>
      </c>
      <c r="R442" s="97">
        <v>2712.85</v>
      </c>
      <c r="S442" s="96" t="s">
        <v>3327</v>
      </c>
      <c r="T442" s="96" t="s">
        <v>4249</v>
      </c>
      <c r="U442" s="98"/>
      <c r="V442" s="97">
        <v>300</v>
      </c>
      <c r="W442" s="97">
        <v>7312.05</v>
      </c>
      <c r="X442" s="98"/>
      <c r="Y442" s="97">
        <v>25</v>
      </c>
      <c r="Z442" s="98"/>
      <c r="AB442" s="98"/>
    </row>
    <row r="443" spans="1:28" hidden="1">
      <c r="A443" s="96" t="s">
        <v>2522</v>
      </c>
      <c r="B443" s="96" t="s">
        <v>11</v>
      </c>
      <c r="C443" s="96" t="s">
        <v>2555</v>
      </c>
      <c r="D443" s="96" t="s">
        <v>3322</v>
      </c>
      <c r="E443" s="96" t="s">
        <v>4124</v>
      </c>
      <c r="F443" s="96" t="s">
        <v>3359</v>
      </c>
      <c r="G443" s="96" t="s">
        <v>4250</v>
      </c>
      <c r="H443" s="96" t="s">
        <v>2041</v>
      </c>
      <c r="I443" s="96" t="s">
        <v>10</v>
      </c>
      <c r="J443" s="96" t="s">
        <v>489</v>
      </c>
      <c r="K443" s="96" t="s">
        <v>4251</v>
      </c>
      <c r="L443" s="96" t="s">
        <v>3326</v>
      </c>
      <c r="M443" s="97">
        <v>31500</v>
      </c>
      <c r="N443" s="98">
        <v>0</v>
      </c>
      <c r="O443" s="97">
        <v>957.6</v>
      </c>
      <c r="P443" s="97">
        <v>904.05</v>
      </c>
      <c r="Q443" s="97">
        <v>2882.65</v>
      </c>
      <c r="R443" s="97">
        <v>28617.35</v>
      </c>
      <c r="S443" s="96" t="s">
        <v>3327</v>
      </c>
      <c r="T443" s="96" t="s">
        <v>4252</v>
      </c>
      <c r="U443" s="98"/>
      <c r="V443" s="98"/>
      <c r="W443" s="97">
        <v>996</v>
      </c>
      <c r="X443" s="98"/>
      <c r="Y443" s="97">
        <v>25</v>
      </c>
      <c r="Z443" s="98"/>
      <c r="AB443" s="98"/>
    </row>
    <row r="444" spans="1:28" hidden="1">
      <c r="A444" s="96" t="s">
        <v>2522</v>
      </c>
      <c r="B444" s="96" t="s">
        <v>11</v>
      </c>
      <c r="C444" s="96" t="s">
        <v>2555</v>
      </c>
      <c r="D444" s="96" t="s">
        <v>3322</v>
      </c>
      <c r="E444" s="96" t="s">
        <v>4124</v>
      </c>
      <c r="F444" s="96" t="s">
        <v>3332</v>
      </c>
      <c r="G444" s="96" t="s">
        <v>530</v>
      </c>
      <c r="H444" s="96" t="s">
        <v>2042</v>
      </c>
      <c r="I444" s="96" t="s">
        <v>10</v>
      </c>
      <c r="J444" s="96" t="s">
        <v>489</v>
      </c>
      <c r="K444" s="96" t="s">
        <v>4253</v>
      </c>
      <c r="L444" s="96" t="s">
        <v>3326</v>
      </c>
      <c r="M444" s="97">
        <v>26250</v>
      </c>
      <c r="N444" s="98">
        <v>0</v>
      </c>
      <c r="O444" s="97">
        <v>798</v>
      </c>
      <c r="P444" s="97">
        <v>753.38</v>
      </c>
      <c r="Q444" s="97">
        <v>1876.38</v>
      </c>
      <c r="R444" s="97">
        <v>24373.62</v>
      </c>
      <c r="S444" s="96" t="s">
        <v>3327</v>
      </c>
      <c r="T444" s="96" t="s">
        <v>4254</v>
      </c>
      <c r="U444" s="98"/>
      <c r="V444" s="97">
        <v>300</v>
      </c>
      <c r="W444" s="98"/>
      <c r="X444" s="98"/>
      <c r="Y444" s="97">
        <v>25</v>
      </c>
      <c r="Z444" s="98"/>
      <c r="AB444" s="98"/>
    </row>
    <row r="445" spans="1:28" hidden="1">
      <c r="A445" s="96" t="s">
        <v>2522</v>
      </c>
      <c r="B445" s="96" t="s">
        <v>11</v>
      </c>
      <c r="C445" s="96" t="s">
        <v>2555</v>
      </c>
      <c r="D445" s="96" t="s">
        <v>3322</v>
      </c>
      <c r="E445" s="96" t="s">
        <v>4124</v>
      </c>
      <c r="F445" s="96" t="s">
        <v>3386</v>
      </c>
      <c r="G445" s="96" t="s">
        <v>666</v>
      </c>
      <c r="H445" s="96" t="s">
        <v>1147</v>
      </c>
      <c r="I445" s="96" t="s">
        <v>4255</v>
      </c>
      <c r="J445" s="96" t="s">
        <v>489</v>
      </c>
      <c r="K445" s="96" t="s">
        <v>4256</v>
      </c>
      <c r="L445" s="96" t="s">
        <v>3326</v>
      </c>
      <c r="M445" s="97">
        <v>35000</v>
      </c>
      <c r="N445" s="98">
        <v>0</v>
      </c>
      <c r="O445" s="97">
        <v>1064</v>
      </c>
      <c r="P445" s="97">
        <v>1004.5</v>
      </c>
      <c r="Q445" s="97">
        <v>8270.85</v>
      </c>
      <c r="R445" s="97">
        <v>26729.15</v>
      </c>
      <c r="S445" s="96" t="s">
        <v>3327</v>
      </c>
      <c r="T445" s="96" t="s">
        <v>4257</v>
      </c>
      <c r="U445" s="98"/>
      <c r="V445" s="98"/>
      <c r="W445" s="97">
        <v>6077.35</v>
      </c>
      <c r="X445" s="97">
        <v>100</v>
      </c>
      <c r="Y445" s="97">
        <v>25</v>
      </c>
      <c r="Z445" s="98"/>
      <c r="AB445" s="98"/>
    </row>
    <row r="446" spans="1:28" hidden="1">
      <c r="A446" s="96" t="s">
        <v>2522</v>
      </c>
      <c r="B446" s="96" t="s">
        <v>11</v>
      </c>
      <c r="C446" s="96" t="s">
        <v>2555</v>
      </c>
      <c r="D446" s="96" t="s">
        <v>3322</v>
      </c>
      <c r="E446" s="96" t="s">
        <v>4124</v>
      </c>
      <c r="F446" s="96" t="s">
        <v>3359</v>
      </c>
      <c r="G446" s="96" t="s">
        <v>531</v>
      </c>
      <c r="H446" s="96" t="s">
        <v>1260</v>
      </c>
      <c r="I446" s="96" t="s">
        <v>27</v>
      </c>
      <c r="J446" s="96" t="s">
        <v>489</v>
      </c>
      <c r="K446" s="96" t="s">
        <v>4258</v>
      </c>
      <c r="L446" s="96" t="s">
        <v>3326</v>
      </c>
      <c r="M446" s="97">
        <v>11000</v>
      </c>
      <c r="N446" s="98">
        <v>0</v>
      </c>
      <c r="O446" s="97">
        <v>334.4</v>
      </c>
      <c r="P446" s="97">
        <v>315.7</v>
      </c>
      <c r="Q446" s="97">
        <v>1025.0999999999999</v>
      </c>
      <c r="R446" s="97">
        <v>9974.9</v>
      </c>
      <c r="S446" s="96" t="s">
        <v>3327</v>
      </c>
      <c r="T446" s="96" t="s">
        <v>4259</v>
      </c>
      <c r="U446" s="98"/>
      <c r="V446" s="97">
        <v>300</v>
      </c>
      <c r="W446" s="98"/>
      <c r="X446" s="97">
        <v>50</v>
      </c>
      <c r="Y446" s="97">
        <v>25</v>
      </c>
      <c r="Z446" s="98"/>
      <c r="AB446" s="98"/>
    </row>
    <row r="447" spans="1:28" hidden="1">
      <c r="A447" s="96" t="s">
        <v>2522</v>
      </c>
      <c r="B447" s="96" t="s">
        <v>11</v>
      </c>
      <c r="C447" s="96" t="s">
        <v>2555</v>
      </c>
      <c r="D447" s="96" t="s">
        <v>3322</v>
      </c>
      <c r="E447" s="96" t="s">
        <v>4124</v>
      </c>
      <c r="F447" s="96" t="s">
        <v>3344</v>
      </c>
      <c r="G447" s="96" t="s">
        <v>532</v>
      </c>
      <c r="H447" s="96" t="s">
        <v>2043</v>
      </c>
      <c r="I447" s="96" t="s">
        <v>10</v>
      </c>
      <c r="J447" s="96" t="s">
        <v>489</v>
      </c>
      <c r="K447" s="96" t="s">
        <v>4260</v>
      </c>
      <c r="L447" s="96" t="s">
        <v>3326</v>
      </c>
      <c r="M447" s="97">
        <v>22050</v>
      </c>
      <c r="N447" s="98">
        <v>0</v>
      </c>
      <c r="O447" s="97">
        <v>670.32</v>
      </c>
      <c r="P447" s="97">
        <v>632.84</v>
      </c>
      <c r="Q447" s="97">
        <v>1328.16</v>
      </c>
      <c r="R447" s="97">
        <v>20721.84</v>
      </c>
      <c r="S447" s="96" t="s">
        <v>3327</v>
      </c>
      <c r="T447" s="96" t="s">
        <v>4261</v>
      </c>
      <c r="U447" s="98"/>
      <c r="V447" s="98"/>
      <c r="W447" s="98"/>
      <c r="X447" s="98"/>
      <c r="Y447" s="97">
        <v>25</v>
      </c>
      <c r="Z447" s="98"/>
      <c r="AB447" s="98"/>
    </row>
    <row r="448" spans="1:28" hidden="1">
      <c r="A448" s="96" t="s">
        <v>2522</v>
      </c>
      <c r="B448" s="96" t="s">
        <v>11</v>
      </c>
      <c r="C448" s="96" t="s">
        <v>2555</v>
      </c>
      <c r="D448" s="96" t="s">
        <v>3322</v>
      </c>
      <c r="E448" s="96" t="s">
        <v>4124</v>
      </c>
      <c r="F448" s="96" t="s">
        <v>3337</v>
      </c>
      <c r="G448" s="96" t="s">
        <v>1040</v>
      </c>
      <c r="H448" s="96" t="s">
        <v>2044</v>
      </c>
      <c r="I448" s="96" t="s">
        <v>1041</v>
      </c>
      <c r="J448" s="96" t="s">
        <v>489</v>
      </c>
      <c r="K448" s="96" t="s">
        <v>4262</v>
      </c>
      <c r="L448" s="96" t="s">
        <v>3326</v>
      </c>
      <c r="M448" s="97">
        <v>25000</v>
      </c>
      <c r="N448" s="98">
        <v>0</v>
      </c>
      <c r="O448" s="97">
        <v>760</v>
      </c>
      <c r="P448" s="97">
        <v>717.5</v>
      </c>
      <c r="Q448" s="97">
        <v>1502.5</v>
      </c>
      <c r="R448" s="97">
        <v>23497.5</v>
      </c>
      <c r="S448" s="96" t="s">
        <v>3327</v>
      </c>
      <c r="T448" s="96" t="s">
        <v>4263</v>
      </c>
      <c r="U448" s="98"/>
      <c r="V448" s="98"/>
      <c r="W448" s="98"/>
      <c r="X448" s="98"/>
      <c r="Y448" s="97">
        <v>25</v>
      </c>
      <c r="Z448" s="98"/>
      <c r="AB448" s="98"/>
    </row>
    <row r="449" spans="1:28">
      <c r="A449" s="96" t="s">
        <v>2522</v>
      </c>
      <c r="B449" s="96" t="s">
        <v>11</v>
      </c>
      <c r="C449" s="96" t="s">
        <v>2555</v>
      </c>
      <c r="D449" s="96" t="s">
        <v>3322</v>
      </c>
      <c r="E449" s="96" t="s">
        <v>4124</v>
      </c>
      <c r="F449" s="96" t="s">
        <v>3337</v>
      </c>
      <c r="G449" s="96" t="s">
        <v>4264</v>
      </c>
      <c r="H449" s="96" t="s">
        <v>4265</v>
      </c>
      <c r="I449" s="96" t="s">
        <v>55</v>
      </c>
      <c r="J449" s="96" t="s">
        <v>489</v>
      </c>
      <c r="K449" s="96" t="s">
        <v>4266</v>
      </c>
      <c r="L449" s="96" t="s">
        <v>3326</v>
      </c>
      <c r="M449" s="97">
        <v>25000</v>
      </c>
      <c r="N449" s="98">
        <v>0</v>
      </c>
      <c r="O449" s="97">
        <v>760</v>
      </c>
      <c r="P449" s="97">
        <v>717.5</v>
      </c>
      <c r="Q449" s="97">
        <v>1502.5</v>
      </c>
      <c r="R449" s="97">
        <v>23497.5</v>
      </c>
      <c r="S449" s="96" t="s">
        <v>3327</v>
      </c>
      <c r="T449" s="96" t="s">
        <v>4267</v>
      </c>
      <c r="U449" s="98"/>
      <c r="V449" s="98"/>
      <c r="W449" s="98"/>
      <c r="X449" s="98"/>
      <c r="Y449" s="97">
        <v>25</v>
      </c>
      <c r="Z449" s="98"/>
      <c r="AB449" s="98"/>
    </row>
    <row r="450" spans="1:28" hidden="1">
      <c r="A450" s="96" t="s">
        <v>2522</v>
      </c>
      <c r="B450" s="96" t="s">
        <v>11</v>
      </c>
      <c r="C450" s="96" t="s">
        <v>2555</v>
      </c>
      <c r="D450" s="96" t="s">
        <v>3322</v>
      </c>
      <c r="E450" s="96" t="s">
        <v>4124</v>
      </c>
      <c r="F450" s="96" t="s">
        <v>3337</v>
      </c>
      <c r="G450" s="96" t="s">
        <v>3260</v>
      </c>
      <c r="H450" s="96" t="s">
        <v>3261</v>
      </c>
      <c r="I450" s="96" t="s">
        <v>8</v>
      </c>
      <c r="J450" s="96" t="s">
        <v>489</v>
      </c>
      <c r="K450" s="96" t="s">
        <v>4268</v>
      </c>
      <c r="L450" s="96" t="s">
        <v>3326</v>
      </c>
      <c r="M450" s="97">
        <v>17000</v>
      </c>
      <c r="N450" s="98">
        <v>0</v>
      </c>
      <c r="O450" s="97">
        <v>516.79999999999995</v>
      </c>
      <c r="P450" s="97">
        <v>487.9</v>
      </c>
      <c r="Q450" s="97">
        <v>1029.7</v>
      </c>
      <c r="R450" s="97">
        <v>15970.3</v>
      </c>
      <c r="S450" s="96" t="s">
        <v>3327</v>
      </c>
      <c r="T450" s="96" t="s">
        <v>4269</v>
      </c>
      <c r="U450" s="98"/>
      <c r="V450" s="98"/>
      <c r="W450" s="98"/>
      <c r="X450" s="98"/>
      <c r="Y450" s="97">
        <v>25</v>
      </c>
      <c r="Z450" s="98"/>
      <c r="AB450" s="98"/>
    </row>
    <row r="451" spans="1:28" hidden="1">
      <c r="A451" s="96" t="s">
        <v>2522</v>
      </c>
      <c r="B451" s="96" t="s">
        <v>11</v>
      </c>
      <c r="C451" s="96" t="s">
        <v>2555</v>
      </c>
      <c r="D451" s="96" t="s">
        <v>3322</v>
      </c>
      <c r="E451" s="96" t="s">
        <v>4124</v>
      </c>
      <c r="F451" s="96" t="s">
        <v>3350</v>
      </c>
      <c r="G451" s="96" t="s">
        <v>533</v>
      </c>
      <c r="H451" s="96" t="s">
        <v>1268</v>
      </c>
      <c r="I451" s="96" t="s">
        <v>27</v>
      </c>
      <c r="J451" s="96" t="s">
        <v>489</v>
      </c>
      <c r="K451" s="96" t="s">
        <v>4270</v>
      </c>
      <c r="L451" s="96" t="s">
        <v>3326</v>
      </c>
      <c r="M451" s="97">
        <v>15000</v>
      </c>
      <c r="N451" s="98">
        <v>0</v>
      </c>
      <c r="O451" s="97">
        <v>456</v>
      </c>
      <c r="P451" s="97">
        <v>430.5</v>
      </c>
      <c r="Q451" s="97">
        <v>11132.71</v>
      </c>
      <c r="R451" s="97">
        <v>3867.29</v>
      </c>
      <c r="S451" s="96" t="s">
        <v>3327</v>
      </c>
      <c r="T451" s="96" t="s">
        <v>4271</v>
      </c>
      <c r="U451" s="98"/>
      <c r="V451" s="98"/>
      <c r="W451" s="97">
        <v>10171.209999999999</v>
      </c>
      <c r="X451" s="97">
        <v>50</v>
      </c>
      <c r="Y451" s="97">
        <v>25</v>
      </c>
      <c r="Z451" s="98"/>
      <c r="AB451" s="98"/>
    </row>
    <row r="452" spans="1:28" hidden="1">
      <c r="A452" s="96" t="s">
        <v>2522</v>
      </c>
      <c r="B452" s="96" t="s">
        <v>11</v>
      </c>
      <c r="C452" s="96" t="s">
        <v>2555</v>
      </c>
      <c r="D452" s="96" t="s">
        <v>3322</v>
      </c>
      <c r="E452" s="96" t="s">
        <v>4124</v>
      </c>
      <c r="F452" s="96" t="s">
        <v>3329</v>
      </c>
      <c r="G452" s="96" t="s">
        <v>685</v>
      </c>
      <c r="H452" s="96" t="s">
        <v>1270</v>
      </c>
      <c r="I452" s="96" t="s">
        <v>686</v>
      </c>
      <c r="J452" s="96" t="s">
        <v>678</v>
      </c>
      <c r="K452" s="96" t="s">
        <v>4272</v>
      </c>
      <c r="L452" s="96" t="s">
        <v>3326</v>
      </c>
      <c r="M452" s="97">
        <v>18240.53</v>
      </c>
      <c r="N452" s="98">
        <v>0</v>
      </c>
      <c r="O452" s="97">
        <v>554.51</v>
      </c>
      <c r="P452" s="97">
        <v>523.5</v>
      </c>
      <c r="Q452" s="97">
        <v>1453.01</v>
      </c>
      <c r="R452" s="97">
        <v>16787.52</v>
      </c>
      <c r="S452" s="96" t="s">
        <v>3327</v>
      </c>
      <c r="T452" s="96" t="s">
        <v>4273</v>
      </c>
      <c r="U452" s="98"/>
      <c r="V452" s="97">
        <v>300</v>
      </c>
      <c r="W452" s="98"/>
      <c r="X452" s="97">
        <v>50</v>
      </c>
      <c r="Y452" s="97">
        <v>25</v>
      </c>
      <c r="Z452" s="98"/>
      <c r="AB452" s="98"/>
    </row>
    <row r="453" spans="1:28" hidden="1">
      <c r="A453" s="96" t="s">
        <v>2522</v>
      </c>
      <c r="B453" s="96" t="s">
        <v>11</v>
      </c>
      <c r="C453" s="96" t="s">
        <v>2555</v>
      </c>
      <c r="D453" s="96" t="s">
        <v>3322</v>
      </c>
      <c r="E453" s="96" t="s">
        <v>4124</v>
      </c>
      <c r="F453" s="96" t="s">
        <v>3337</v>
      </c>
      <c r="G453" s="96" t="s">
        <v>928</v>
      </c>
      <c r="H453" s="96" t="s">
        <v>2073</v>
      </c>
      <c r="I453" s="96" t="s">
        <v>59</v>
      </c>
      <c r="J453" s="96" t="s">
        <v>1045</v>
      </c>
      <c r="K453" s="96" t="s">
        <v>4274</v>
      </c>
      <c r="L453" s="96" t="s">
        <v>3326</v>
      </c>
      <c r="M453" s="97">
        <v>180000</v>
      </c>
      <c r="N453" s="97">
        <v>30923.37</v>
      </c>
      <c r="O453" s="97">
        <v>5472</v>
      </c>
      <c r="P453" s="97">
        <v>5166</v>
      </c>
      <c r="Q453" s="97">
        <v>41586.370000000003</v>
      </c>
      <c r="R453" s="97">
        <v>138413.63</v>
      </c>
      <c r="S453" s="96" t="s">
        <v>3327</v>
      </c>
      <c r="T453" s="96" t="s">
        <v>4275</v>
      </c>
      <c r="U453" s="98"/>
      <c r="V453" s="98"/>
      <c r="W453" s="98"/>
      <c r="X453" s="98"/>
      <c r="Y453" s="97">
        <v>25</v>
      </c>
      <c r="Z453" s="98"/>
      <c r="AB453" s="98"/>
    </row>
    <row r="454" spans="1:28" hidden="1">
      <c r="A454" s="96" t="s">
        <v>2522</v>
      </c>
      <c r="B454" s="96" t="s">
        <v>11</v>
      </c>
      <c r="C454" s="96" t="s">
        <v>2555</v>
      </c>
      <c r="D454" s="96" t="s">
        <v>3322</v>
      </c>
      <c r="E454" s="96" t="s">
        <v>4124</v>
      </c>
      <c r="F454" s="96" t="s">
        <v>3332</v>
      </c>
      <c r="G454" s="96" t="s">
        <v>536</v>
      </c>
      <c r="H454" s="96" t="s">
        <v>2046</v>
      </c>
      <c r="I454" s="96" t="s">
        <v>383</v>
      </c>
      <c r="J454" s="96" t="s">
        <v>489</v>
      </c>
      <c r="K454" s="96" t="s">
        <v>4276</v>
      </c>
      <c r="L454" s="96" t="s">
        <v>3326</v>
      </c>
      <c r="M454" s="97">
        <v>11000</v>
      </c>
      <c r="N454" s="98">
        <v>0</v>
      </c>
      <c r="O454" s="97">
        <v>334.4</v>
      </c>
      <c r="P454" s="97">
        <v>315.7</v>
      </c>
      <c r="Q454" s="97">
        <v>8775.6</v>
      </c>
      <c r="R454" s="97">
        <v>2224.4</v>
      </c>
      <c r="S454" s="96" t="s">
        <v>3327</v>
      </c>
      <c r="T454" s="96" t="s">
        <v>4277</v>
      </c>
      <c r="U454" s="98"/>
      <c r="V454" s="97">
        <v>300</v>
      </c>
      <c r="W454" s="97">
        <v>7750.5</v>
      </c>
      <c r="X454" s="97">
        <v>50</v>
      </c>
      <c r="Y454" s="97">
        <v>25</v>
      </c>
      <c r="Z454" s="98"/>
      <c r="AB454" s="98"/>
    </row>
    <row r="455" spans="1:28" hidden="1">
      <c r="A455" s="96" t="s">
        <v>2522</v>
      </c>
      <c r="B455" s="96" t="s">
        <v>11</v>
      </c>
      <c r="C455" s="96" t="s">
        <v>2555</v>
      </c>
      <c r="D455" s="96" t="s">
        <v>3322</v>
      </c>
      <c r="E455" s="96" t="s">
        <v>4124</v>
      </c>
      <c r="F455" s="96" t="s">
        <v>3337</v>
      </c>
      <c r="G455" s="96" t="s">
        <v>1042</v>
      </c>
      <c r="H455" s="96" t="s">
        <v>2047</v>
      </c>
      <c r="I455" s="96" t="s">
        <v>127</v>
      </c>
      <c r="J455" s="96" t="s">
        <v>489</v>
      </c>
      <c r="K455" s="96" t="s">
        <v>4278</v>
      </c>
      <c r="L455" s="96" t="s">
        <v>3326</v>
      </c>
      <c r="M455" s="97">
        <v>20000</v>
      </c>
      <c r="N455" s="98">
        <v>0</v>
      </c>
      <c r="O455" s="97">
        <v>608</v>
      </c>
      <c r="P455" s="97">
        <v>574</v>
      </c>
      <c r="Q455" s="97">
        <v>1207</v>
      </c>
      <c r="R455" s="97">
        <v>18793</v>
      </c>
      <c r="S455" s="96" t="s">
        <v>3327</v>
      </c>
      <c r="T455" s="96" t="s">
        <v>4279</v>
      </c>
      <c r="U455" s="98"/>
      <c r="V455" s="98"/>
      <c r="W455" s="98"/>
      <c r="X455" s="98"/>
      <c r="Y455" s="97">
        <v>25</v>
      </c>
      <c r="Z455" s="98"/>
      <c r="AB455" s="98"/>
    </row>
    <row r="456" spans="1:28" hidden="1">
      <c r="A456" s="96" t="s">
        <v>2522</v>
      </c>
      <c r="B456" s="96" t="s">
        <v>11</v>
      </c>
      <c r="C456" s="96" t="s">
        <v>2555</v>
      </c>
      <c r="D456" s="96" t="s">
        <v>3322</v>
      </c>
      <c r="E456" s="96" t="s">
        <v>4124</v>
      </c>
      <c r="F456" s="96" t="s">
        <v>3350</v>
      </c>
      <c r="G456" s="96" t="s">
        <v>483</v>
      </c>
      <c r="H456" s="96" t="s">
        <v>2074</v>
      </c>
      <c r="I456" s="96" t="s">
        <v>484</v>
      </c>
      <c r="J456" s="96" t="s">
        <v>1045</v>
      </c>
      <c r="K456" s="96" t="s">
        <v>4280</v>
      </c>
      <c r="L456" s="96" t="s">
        <v>3326</v>
      </c>
      <c r="M456" s="97">
        <v>22000</v>
      </c>
      <c r="N456" s="98">
        <v>0</v>
      </c>
      <c r="O456" s="97">
        <v>668.8</v>
      </c>
      <c r="P456" s="97">
        <v>631.4</v>
      </c>
      <c r="Q456" s="97">
        <v>1675.2</v>
      </c>
      <c r="R456" s="97">
        <v>20324.8</v>
      </c>
      <c r="S456" s="96" t="s">
        <v>3327</v>
      </c>
      <c r="T456" s="96" t="s">
        <v>4281</v>
      </c>
      <c r="U456" s="98"/>
      <c r="V456" s="97">
        <v>300</v>
      </c>
      <c r="W456" s="98"/>
      <c r="X456" s="97">
        <v>50</v>
      </c>
      <c r="Y456" s="97">
        <v>25</v>
      </c>
      <c r="Z456" s="98"/>
      <c r="AB456" s="98"/>
    </row>
    <row r="457" spans="1:28" hidden="1">
      <c r="A457" s="96" t="s">
        <v>2522</v>
      </c>
      <c r="B457" s="96" t="s">
        <v>11</v>
      </c>
      <c r="C457" s="96" t="s">
        <v>2555</v>
      </c>
      <c r="D457" s="96" t="s">
        <v>3322</v>
      </c>
      <c r="E457" s="96" t="s">
        <v>4124</v>
      </c>
      <c r="F457" s="96" t="s">
        <v>3359</v>
      </c>
      <c r="G457" s="96" t="s">
        <v>687</v>
      </c>
      <c r="H457" s="96" t="s">
        <v>1275</v>
      </c>
      <c r="I457" s="96" t="s">
        <v>499</v>
      </c>
      <c r="J457" s="96" t="s">
        <v>678</v>
      </c>
      <c r="K457" s="96" t="s">
        <v>4282</v>
      </c>
      <c r="L457" s="96" t="s">
        <v>3326</v>
      </c>
      <c r="M457" s="97">
        <v>26250</v>
      </c>
      <c r="N457" s="98">
        <v>0</v>
      </c>
      <c r="O457" s="97">
        <v>798</v>
      </c>
      <c r="P457" s="97">
        <v>753.38</v>
      </c>
      <c r="Q457" s="97">
        <v>1626.38</v>
      </c>
      <c r="R457" s="97">
        <v>24623.62</v>
      </c>
      <c r="S457" s="96" t="s">
        <v>3327</v>
      </c>
      <c r="T457" s="96" t="s">
        <v>4283</v>
      </c>
      <c r="U457" s="98"/>
      <c r="V457" s="98"/>
      <c r="W457" s="98"/>
      <c r="X457" s="97">
        <v>50</v>
      </c>
      <c r="Y457" s="97">
        <v>25</v>
      </c>
      <c r="Z457" s="98"/>
      <c r="AB457" s="98"/>
    </row>
    <row r="458" spans="1:28" hidden="1">
      <c r="A458" s="96" t="s">
        <v>2522</v>
      </c>
      <c r="B458" s="96" t="s">
        <v>11</v>
      </c>
      <c r="C458" s="96" t="s">
        <v>2555</v>
      </c>
      <c r="D458" s="96" t="s">
        <v>3322</v>
      </c>
      <c r="E458" s="96" t="s">
        <v>4124</v>
      </c>
      <c r="F458" s="96" t="s">
        <v>3329</v>
      </c>
      <c r="G458" s="96" t="s">
        <v>688</v>
      </c>
      <c r="H458" s="96" t="s">
        <v>1276</v>
      </c>
      <c r="I458" s="96" t="s">
        <v>1050</v>
      </c>
      <c r="J458" s="96" t="s">
        <v>678</v>
      </c>
      <c r="K458" s="96" t="s">
        <v>4284</v>
      </c>
      <c r="L458" s="96" t="s">
        <v>3326</v>
      </c>
      <c r="M458" s="97">
        <v>25391.65</v>
      </c>
      <c r="N458" s="98">
        <v>0</v>
      </c>
      <c r="O458" s="97">
        <v>771.91</v>
      </c>
      <c r="P458" s="97">
        <v>728.74</v>
      </c>
      <c r="Q458" s="97">
        <v>1575.65</v>
      </c>
      <c r="R458" s="97">
        <v>23816</v>
      </c>
      <c r="S458" s="96" t="s">
        <v>3327</v>
      </c>
      <c r="T458" s="96" t="s">
        <v>4285</v>
      </c>
      <c r="U458" s="98"/>
      <c r="V458" s="98"/>
      <c r="W458" s="98"/>
      <c r="X458" s="97">
        <v>50</v>
      </c>
      <c r="Y458" s="97">
        <v>25</v>
      </c>
      <c r="Z458" s="98"/>
      <c r="AB458" s="98"/>
    </row>
    <row r="459" spans="1:28" hidden="1">
      <c r="A459" s="96" t="s">
        <v>2522</v>
      </c>
      <c r="B459" s="96" t="s">
        <v>11</v>
      </c>
      <c r="C459" s="96" t="s">
        <v>2555</v>
      </c>
      <c r="D459" s="96" t="s">
        <v>3322</v>
      </c>
      <c r="E459" s="96" t="s">
        <v>4124</v>
      </c>
      <c r="F459" s="96" t="s">
        <v>3337</v>
      </c>
      <c r="G459" s="96" t="s">
        <v>1043</v>
      </c>
      <c r="H459" s="96" t="s">
        <v>2048</v>
      </c>
      <c r="I459" s="96" t="s">
        <v>206</v>
      </c>
      <c r="J459" s="96" t="s">
        <v>489</v>
      </c>
      <c r="K459" s="96" t="s">
        <v>4286</v>
      </c>
      <c r="L459" s="96" t="s">
        <v>3326</v>
      </c>
      <c r="M459" s="97">
        <v>20000</v>
      </c>
      <c r="N459" s="98">
        <v>0</v>
      </c>
      <c r="O459" s="97">
        <v>608</v>
      </c>
      <c r="P459" s="97">
        <v>574</v>
      </c>
      <c r="Q459" s="97">
        <v>1207</v>
      </c>
      <c r="R459" s="97">
        <v>18793</v>
      </c>
      <c r="S459" s="96" t="s">
        <v>3327</v>
      </c>
      <c r="T459" s="96" t="s">
        <v>4287</v>
      </c>
      <c r="U459" s="98"/>
      <c r="V459" s="98"/>
      <c r="W459" s="98"/>
      <c r="X459" s="98"/>
      <c r="Y459" s="97">
        <v>25</v>
      </c>
      <c r="Z459" s="98"/>
      <c r="AB459" s="98"/>
    </row>
    <row r="460" spans="1:28" hidden="1">
      <c r="A460" s="96" t="s">
        <v>2522</v>
      </c>
      <c r="B460" s="96" t="s">
        <v>11</v>
      </c>
      <c r="C460" s="96" t="s">
        <v>2555</v>
      </c>
      <c r="D460" s="96" t="s">
        <v>3322</v>
      </c>
      <c r="E460" s="96" t="s">
        <v>4124</v>
      </c>
      <c r="F460" s="96" t="s">
        <v>3386</v>
      </c>
      <c r="G460" s="96" t="s">
        <v>538</v>
      </c>
      <c r="H460" s="96" t="s">
        <v>2075</v>
      </c>
      <c r="I460" s="96" t="s">
        <v>927</v>
      </c>
      <c r="J460" s="96" t="s">
        <v>241</v>
      </c>
      <c r="K460" s="96" t="s">
        <v>4288</v>
      </c>
      <c r="L460" s="96" t="s">
        <v>3326</v>
      </c>
      <c r="M460" s="97">
        <v>115000</v>
      </c>
      <c r="N460" s="97">
        <v>15633.74</v>
      </c>
      <c r="O460" s="97">
        <v>3496</v>
      </c>
      <c r="P460" s="97">
        <v>3300.5</v>
      </c>
      <c r="Q460" s="97">
        <v>22955.24</v>
      </c>
      <c r="R460" s="97">
        <v>92044.76</v>
      </c>
      <c r="S460" s="96" t="s">
        <v>3327</v>
      </c>
      <c r="T460" s="96" t="s">
        <v>4289</v>
      </c>
      <c r="U460" s="98"/>
      <c r="V460" s="97">
        <v>500</v>
      </c>
      <c r="W460" s="98"/>
      <c r="X460" s="98"/>
      <c r="Y460" s="97">
        <v>25</v>
      </c>
      <c r="Z460" s="98"/>
      <c r="AB460" s="98"/>
    </row>
    <row r="461" spans="1:28" hidden="1">
      <c r="A461" s="96" t="s">
        <v>2522</v>
      </c>
      <c r="B461" s="96" t="s">
        <v>11</v>
      </c>
      <c r="C461" s="96" t="s">
        <v>2555</v>
      </c>
      <c r="D461" s="96" t="s">
        <v>3322</v>
      </c>
      <c r="E461" s="96" t="s">
        <v>4124</v>
      </c>
      <c r="F461" s="96" t="s">
        <v>3332</v>
      </c>
      <c r="G461" s="96" t="s">
        <v>539</v>
      </c>
      <c r="H461" s="96" t="s">
        <v>2050</v>
      </c>
      <c r="I461" s="96" t="s">
        <v>127</v>
      </c>
      <c r="J461" s="96" t="s">
        <v>489</v>
      </c>
      <c r="K461" s="96" t="s">
        <v>4290</v>
      </c>
      <c r="L461" s="96" t="s">
        <v>3326</v>
      </c>
      <c r="M461" s="97">
        <v>25000</v>
      </c>
      <c r="N461" s="98">
        <v>0</v>
      </c>
      <c r="O461" s="97">
        <v>760</v>
      </c>
      <c r="P461" s="97">
        <v>717.5</v>
      </c>
      <c r="Q461" s="97">
        <v>9656.6</v>
      </c>
      <c r="R461" s="97">
        <v>15343.4</v>
      </c>
      <c r="S461" s="96" t="s">
        <v>3327</v>
      </c>
      <c r="T461" s="96" t="s">
        <v>4291</v>
      </c>
      <c r="U461" s="98"/>
      <c r="V461" s="98"/>
      <c r="W461" s="97">
        <v>8154.1</v>
      </c>
      <c r="X461" s="98"/>
      <c r="Y461" s="97">
        <v>25</v>
      </c>
      <c r="Z461" s="98"/>
      <c r="AB461" s="98"/>
    </row>
    <row r="462" spans="1:28" hidden="1">
      <c r="A462" s="96" t="s">
        <v>2522</v>
      </c>
      <c r="B462" s="96" t="s">
        <v>11</v>
      </c>
      <c r="C462" s="96" t="s">
        <v>2555</v>
      </c>
      <c r="D462" s="96" t="s">
        <v>3322</v>
      </c>
      <c r="E462" s="96" t="s">
        <v>4124</v>
      </c>
      <c r="F462" s="96" t="s">
        <v>3337</v>
      </c>
      <c r="G462" s="96" t="s">
        <v>1394</v>
      </c>
      <c r="H462" s="96" t="s">
        <v>2051</v>
      </c>
      <c r="I462" s="96" t="s">
        <v>27</v>
      </c>
      <c r="J462" s="96" t="s">
        <v>489</v>
      </c>
      <c r="K462" s="96" t="s">
        <v>4292</v>
      </c>
      <c r="L462" s="96" t="s">
        <v>3326</v>
      </c>
      <c r="M462" s="97">
        <v>20000</v>
      </c>
      <c r="N462" s="98">
        <v>0</v>
      </c>
      <c r="O462" s="97">
        <v>608</v>
      </c>
      <c r="P462" s="97">
        <v>574</v>
      </c>
      <c r="Q462" s="97">
        <v>1207</v>
      </c>
      <c r="R462" s="97">
        <v>18793</v>
      </c>
      <c r="S462" s="96" t="s">
        <v>3327</v>
      </c>
      <c r="T462" s="96" t="s">
        <v>4293</v>
      </c>
      <c r="U462" s="98"/>
      <c r="V462" s="98"/>
      <c r="W462" s="98"/>
      <c r="X462" s="98"/>
      <c r="Y462" s="97">
        <v>25</v>
      </c>
      <c r="Z462" s="98"/>
      <c r="AB462" s="98"/>
    </row>
    <row r="463" spans="1:28" hidden="1">
      <c r="A463" s="96" t="s">
        <v>2522</v>
      </c>
      <c r="B463" s="96" t="s">
        <v>11</v>
      </c>
      <c r="C463" s="96" t="s">
        <v>2555</v>
      </c>
      <c r="D463" s="96" t="s">
        <v>3322</v>
      </c>
      <c r="E463" s="96" t="s">
        <v>4124</v>
      </c>
      <c r="F463" s="96" t="s">
        <v>3332</v>
      </c>
      <c r="G463" s="96" t="s">
        <v>4294</v>
      </c>
      <c r="H463" s="96" t="s">
        <v>2052</v>
      </c>
      <c r="I463" s="96" t="s">
        <v>32</v>
      </c>
      <c r="J463" s="96" t="s">
        <v>489</v>
      </c>
      <c r="K463" s="96" t="s">
        <v>4295</v>
      </c>
      <c r="L463" s="96" t="s">
        <v>3326</v>
      </c>
      <c r="M463" s="97">
        <v>90000</v>
      </c>
      <c r="N463" s="97">
        <v>9753.1200000000008</v>
      </c>
      <c r="O463" s="97">
        <v>2736</v>
      </c>
      <c r="P463" s="97">
        <v>2583</v>
      </c>
      <c r="Q463" s="97">
        <v>15097.12</v>
      </c>
      <c r="R463" s="97">
        <v>74902.880000000005</v>
      </c>
      <c r="S463" s="96" t="s">
        <v>3327</v>
      </c>
      <c r="T463" s="96" t="s">
        <v>4296</v>
      </c>
      <c r="U463" s="98"/>
      <c r="V463" s="98"/>
      <c r="W463" s="98"/>
      <c r="X463" s="98"/>
      <c r="Y463" s="97">
        <v>25</v>
      </c>
      <c r="Z463" s="98"/>
      <c r="AB463" s="98"/>
    </row>
    <row r="464" spans="1:28" hidden="1">
      <c r="A464" s="96" t="s">
        <v>2522</v>
      </c>
      <c r="B464" s="96" t="s">
        <v>11</v>
      </c>
      <c r="C464" s="96" t="s">
        <v>2555</v>
      </c>
      <c r="D464" s="96" t="s">
        <v>3322</v>
      </c>
      <c r="E464" s="96" t="s">
        <v>4124</v>
      </c>
      <c r="F464" s="96" t="s">
        <v>3359</v>
      </c>
      <c r="G464" s="96" t="s">
        <v>689</v>
      </c>
      <c r="H464" s="96" t="s">
        <v>2053</v>
      </c>
      <c r="I464" s="96" t="s">
        <v>154</v>
      </c>
      <c r="J464" s="96" t="s">
        <v>678</v>
      </c>
      <c r="K464" s="96" t="s">
        <v>4297</v>
      </c>
      <c r="L464" s="96" t="s">
        <v>3326</v>
      </c>
      <c r="M464" s="97">
        <v>13110.38</v>
      </c>
      <c r="N464" s="98">
        <v>0</v>
      </c>
      <c r="O464" s="97">
        <v>398.56</v>
      </c>
      <c r="P464" s="97">
        <v>376.27</v>
      </c>
      <c r="Q464" s="97">
        <v>1749.83</v>
      </c>
      <c r="R464" s="97">
        <v>11360.55</v>
      </c>
      <c r="S464" s="96" t="s">
        <v>3327</v>
      </c>
      <c r="T464" s="96" t="s">
        <v>4298</v>
      </c>
      <c r="U464" s="98"/>
      <c r="V464" s="97">
        <v>900</v>
      </c>
      <c r="W464" s="98"/>
      <c r="X464" s="97">
        <v>50</v>
      </c>
      <c r="Y464" s="97">
        <v>25</v>
      </c>
      <c r="Z464" s="98"/>
      <c r="AB464" s="98"/>
    </row>
    <row r="465" spans="1:28" hidden="1">
      <c r="A465" s="96" t="s">
        <v>2522</v>
      </c>
      <c r="B465" s="96" t="s">
        <v>11</v>
      </c>
      <c r="C465" s="96" t="s">
        <v>2555</v>
      </c>
      <c r="D465" s="96" t="s">
        <v>3322</v>
      </c>
      <c r="E465" s="96" t="s">
        <v>4124</v>
      </c>
      <c r="F465" s="96" t="s">
        <v>3359</v>
      </c>
      <c r="G465" s="96" t="s">
        <v>485</v>
      </c>
      <c r="H465" s="96" t="s">
        <v>2076</v>
      </c>
      <c r="I465" s="96" t="s">
        <v>486</v>
      </c>
      <c r="J465" s="96" t="s">
        <v>1045</v>
      </c>
      <c r="K465" s="96" t="s">
        <v>4299</v>
      </c>
      <c r="L465" s="96" t="s">
        <v>3326</v>
      </c>
      <c r="M465" s="97">
        <v>31500</v>
      </c>
      <c r="N465" s="98">
        <v>0</v>
      </c>
      <c r="O465" s="97">
        <v>957.6</v>
      </c>
      <c r="P465" s="97">
        <v>904.05</v>
      </c>
      <c r="Q465" s="97">
        <v>3464.1</v>
      </c>
      <c r="R465" s="97">
        <v>28035.9</v>
      </c>
      <c r="S465" s="96" t="s">
        <v>3327</v>
      </c>
      <c r="T465" s="96" t="s">
        <v>4300</v>
      </c>
      <c r="U465" s="98"/>
      <c r="V465" s="98"/>
      <c r="W465" s="98"/>
      <c r="X465" s="98"/>
      <c r="Y465" s="97">
        <v>25</v>
      </c>
      <c r="Z465" s="98"/>
      <c r="AB465" s="97">
        <v>1577.45</v>
      </c>
    </row>
    <row r="466" spans="1:28" hidden="1">
      <c r="A466" s="96" t="s">
        <v>2522</v>
      </c>
      <c r="B466" s="96" t="s">
        <v>11</v>
      </c>
      <c r="C466" s="96" t="s">
        <v>2555</v>
      </c>
      <c r="D466" s="96" t="s">
        <v>3322</v>
      </c>
      <c r="E466" s="96" t="s">
        <v>4124</v>
      </c>
      <c r="F466" s="96" t="s">
        <v>3344</v>
      </c>
      <c r="G466" s="96" t="s">
        <v>476</v>
      </c>
      <c r="H466" s="96" t="s">
        <v>1281</v>
      </c>
      <c r="I466" s="96" t="s">
        <v>477</v>
      </c>
      <c r="J466" s="96" t="s">
        <v>489</v>
      </c>
      <c r="K466" s="96" t="s">
        <v>4301</v>
      </c>
      <c r="L466" s="96" t="s">
        <v>3326</v>
      </c>
      <c r="M466" s="97">
        <v>60000</v>
      </c>
      <c r="N466" s="97">
        <v>3171.19</v>
      </c>
      <c r="O466" s="97">
        <v>1824</v>
      </c>
      <c r="P466" s="97">
        <v>1722</v>
      </c>
      <c r="Q466" s="97">
        <v>28443.42</v>
      </c>
      <c r="R466" s="97">
        <v>31556.58</v>
      </c>
      <c r="S466" s="96" t="s">
        <v>3327</v>
      </c>
      <c r="T466" s="96" t="s">
        <v>4302</v>
      </c>
      <c r="U466" s="98"/>
      <c r="V466" s="97">
        <v>300</v>
      </c>
      <c r="W466" s="97">
        <v>19823.78</v>
      </c>
      <c r="X466" s="98"/>
      <c r="Y466" s="97">
        <v>25</v>
      </c>
      <c r="Z466" s="98"/>
      <c r="AB466" s="97">
        <v>1577.45</v>
      </c>
    </row>
    <row r="467" spans="1:28" hidden="1">
      <c r="A467" s="96" t="s">
        <v>2522</v>
      </c>
      <c r="B467" s="96" t="s">
        <v>11</v>
      </c>
      <c r="C467" s="96" t="s">
        <v>2555</v>
      </c>
      <c r="D467" s="96" t="s">
        <v>3322</v>
      </c>
      <c r="E467" s="96" t="s">
        <v>4124</v>
      </c>
      <c r="F467" s="96" t="s">
        <v>3359</v>
      </c>
      <c r="G467" s="96" t="s">
        <v>690</v>
      </c>
      <c r="H467" s="96" t="s">
        <v>1282</v>
      </c>
      <c r="I467" s="96" t="s">
        <v>691</v>
      </c>
      <c r="J467" s="96" t="s">
        <v>678</v>
      </c>
      <c r="K467" s="96" t="s">
        <v>4303</v>
      </c>
      <c r="L467" s="96" t="s">
        <v>3326</v>
      </c>
      <c r="M467" s="97">
        <v>50000</v>
      </c>
      <c r="N467" s="97">
        <v>1854</v>
      </c>
      <c r="O467" s="97">
        <v>1520</v>
      </c>
      <c r="P467" s="97">
        <v>1435</v>
      </c>
      <c r="Q467" s="97">
        <v>6430</v>
      </c>
      <c r="R467" s="97">
        <v>43570</v>
      </c>
      <c r="S467" s="96" t="s">
        <v>3327</v>
      </c>
      <c r="T467" s="96" t="s">
        <v>4304</v>
      </c>
      <c r="U467" s="98"/>
      <c r="V467" s="98"/>
      <c r="W467" s="97">
        <v>1546</v>
      </c>
      <c r="X467" s="97">
        <v>50</v>
      </c>
      <c r="Y467" s="97">
        <v>25</v>
      </c>
      <c r="Z467" s="98"/>
      <c r="AB467" s="98"/>
    </row>
    <row r="468" spans="1:28" hidden="1">
      <c r="A468" s="96" t="s">
        <v>2522</v>
      </c>
      <c r="B468" s="96" t="s">
        <v>11</v>
      </c>
      <c r="C468" s="96" t="s">
        <v>2555</v>
      </c>
      <c r="D468" s="96" t="s">
        <v>3322</v>
      </c>
      <c r="E468" s="96" t="s">
        <v>4124</v>
      </c>
      <c r="F468" s="96" t="s">
        <v>3329</v>
      </c>
      <c r="G468" s="96" t="s">
        <v>540</v>
      </c>
      <c r="H468" s="96" t="s">
        <v>2054</v>
      </c>
      <c r="I468" s="96" t="s">
        <v>514</v>
      </c>
      <c r="J468" s="96" t="s">
        <v>489</v>
      </c>
      <c r="K468" s="96" t="s">
        <v>4305</v>
      </c>
      <c r="L468" s="96" t="s">
        <v>3326</v>
      </c>
      <c r="M468" s="97">
        <v>12650</v>
      </c>
      <c r="N468" s="98">
        <v>0</v>
      </c>
      <c r="O468" s="97">
        <v>384.56</v>
      </c>
      <c r="P468" s="97">
        <v>363.06</v>
      </c>
      <c r="Q468" s="97">
        <v>1318.62</v>
      </c>
      <c r="R468" s="97">
        <v>11331.38</v>
      </c>
      <c r="S468" s="96" t="s">
        <v>3327</v>
      </c>
      <c r="T468" s="96" t="s">
        <v>4306</v>
      </c>
      <c r="U468" s="98"/>
      <c r="V468" s="98"/>
      <c r="W468" s="97">
        <v>546</v>
      </c>
      <c r="X468" s="98"/>
      <c r="Y468" s="97">
        <v>25</v>
      </c>
      <c r="Z468" s="98"/>
      <c r="AB468" s="98"/>
    </row>
    <row r="469" spans="1:28" hidden="1">
      <c r="A469" s="96" t="s">
        <v>2522</v>
      </c>
      <c r="B469" s="96" t="s">
        <v>11</v>
      </c>
      <c r="C469" s="96" t="s">
        <v>2555</v>
      </c>
      <c r="D469" s="96" t="s">
        <v>3322</v>
      </c>
      <c r="E469" s="96" t="s">
        <v>4124</v>
      </c>
      <c r="F469" s="96" t="s">
        <v>3359</v>
      </c>
      <c r="G469" s="96" t="s">
        <v>541</v>
      </c>
      <c r="H469" s="96" t="s">
        <v>1283</v>
      </c>
      <c r="I469" s="96" t="s">
        <v>542</v>
      </c>
      <c r="J469" s="96" t="s">
        <v>489</v>
      </c>
      <c r="K469" s="96" t="s">
        <v>4307</v>
      </c>
      <c r="L469" s="96" t="s">
        <v>3326</v>
      </c>
      <c r="M469" s="97">
        <v>24719.919999999998</v>
      </c>
      <c r="N469" s="98">
        <v>0</v>
      </c>
      <c r="O469" s="97">
        <v>751.49</v>
      </c>
      <c r="P469" s="97">
        <v>709.46</v>
      </c>
      <c r="Q469" s="97">
        <v>3113.4</v>
      </c>
      <c r="R469" s="97">
        <v>21606.52</v>
      </c>
      <c r="S469" s="96" t="s">
        <v>3327</v>
      </c>
      <c r="T469" s="96" t="s">
        <v>4308</v>
      </c>
      <c r="U469" s="98"/>
      <c r="V469" s="98"/>
      <c r="W469" s="98"/>
      <c r="X469" s="97">
        <v>50</v>
      </c>
      <c r="Y469" s="97">
        <v>25</v>
      </c>
      <c r="Z469" s="98"/>
      <c r="AB469" s="97">
        <v>1577.45</v>
      </c>
    </row>
    <row r="470" spans="1:28" hidden="1">
      <c r="A470" s="96" t="s">
        <v>2522</v>
      </c>
      <c r="B470" s="96" t="s">
        <v>11</v>
      </c>
      <c r="C470" s="96" t="s">
        <v>2555</v>
      </c>
      <c r="D470" s="96" t="s">
        <v>3322</v>
      </c>
      <c r="E470" s="96" t="s">
        <v>4124</v>
      </c>
      <c r="F470" s="96" t="s">
        <v>3329</v>
      </c>
      <c r="G470" s="96" t="s">
        <v>692</v>
      </c>
      <c r="H470" s="96" t="s">
        <v>1285</v>
      </c>
      <c r="I470" s="96" t="s">
        <v>10</v>
      </c>
      <c r="J470" s="96" t="s">
        <v>678</v>
      </c>
      <c r="K470" s="96" t="s">
        <v>4309</v>
      </c>
      <c r="L470" s="96" t="s">
        <v>3326</v>
      </c>
      <c r="M470" s="97">
        <v>12350.36</v>
      </c>
      <c r="N470" s="98">
        <v>0</v>
      </c>
      <c r="O470" s="97">
        <v>375.45</v>
      </c>
      <c r="P470" s="97">
        <v>354.46</v>
      </c>
      <c r="Q470" s="97">
        <v>2382.36</v>
      </c>
      <c r="R470" s="97">
        <v>9968</v>
      </c>
      <c r="S470" s="96" t="s">
        <v>3327</v>
      </c>
      <c r="T470" s="96" t="s">
        <v>4310</v>
      </c>
      <c r="U470" s="98"/>
      <c r="V470" s="98"/>
      <c r="W470" s="98"/>
      <c r="X470" s="97">
        <v>50</v>
      </c>
      <c r="Y470" s="97">
        <v>25</v>
      </c>
      <c r="Z470" s="98"/>
      <c r="AB470" s="97">
        <v>1577.45</v>
      </c>
    </row>
    <row r="471" spans="1:28" hidden="1">
      <c r="A471" s="96" t="s">
        <v>2522</v>
      </c>
      <c r="B471" s="96" t="s">
        <v>11</v>
      </c>
      <c r="C471" s="96" t="s">
        <v>2555</v>
      </c>
      <c r="D471" s="96" t="s">
        <v>3322</v>
      </c>
      <c r="E471" s="96" t="s">
        <v>4124</v>
      </c>
      <c r="F471" s="96" t="s">
        <v>3332</v>
      </c>
      <c r="G471" s="96" t="s">
        <v>543</v>
      </c>
      <c r="H471" s="96" t="s">
        <v>2055</v>
      </c>
      <c r="I471" s="96" t="s">
        <v>235</v>
      </c>
      <c r="J471" s="96" t="s">
        <v>489</v>
      </c>
      <c r="K471" s="96" t="s">
        <v>4311</v>
      </c>
      <c r="L471" s="96" t="s">
        <v>3326</v>
      </c>
      <c r="M471" s="97">
        <v>31500</v>
      </c>
      <c r="N471" s="98">
        <v>0</v>
      </c>
      <c r="O471" s="97">
        <v>957.6</v>
      </c>
      <c r="P471" s="97">
        <v>904.05</v>
      </c>
      <c r="Q471" s="97">
        <v>3227.65</v>
      </c>
      <c r="R471" s="97">
        <v>28272.35</v>
      </c>
      <c r="S471" s="96" t="s">
        <v>3327</v>
      </c>
      <c r="T471" s="96" t="s">
        <v>4312</v>
      </c>
      <c r="U471" s="98"/>
      <c r="V471" s="97">
        <v>300</v>
      </c>
      <c r="W471" s="97">
        <v>991</v>
      </c>
      <c r="X471" s="97">
        <v>50</v>
      </c>
      <c r="Y471" s="97">
        <v>25</v>
      </c>
      <c r="Z471" s="98"/>
      <c r="AB471" s="98"/>
    </row>
    <row r="472" spans="1:28" hidden="1">
      <c r="A472" s="96" t="s">
        <v>2522</v>
      </c>
      <c r="B472" s="96" t="s">
        <v>11</v>
      </c>
      <c r="C472" s="96" t="s">
        <v>2555</v>
      </c>
      <c r="D472" s="96" t="s">
        <v>3322</v>
      </c>
      <c r="E472" s="96" t="s">
        <v>4124</v>
      </c>
      <c r="F472" s="96" t="s">
        <v>3344</v>
      </c>
      <c r="G472" s="96" t="s">
        <v>544</v>
      </c>
      <c r="H472" s="96" t="s">
        <v>2056</v>
      </c>
      <c r="I472" s="96" t="s">
        <v>95</v>
      </c>
      <c r="J472" s="96" t="s">
        <v>489</v>
      </c>
      <c r="K472" s="96" t="s">
        <v>4313</v>
      </c>
      <c r="L472" s="96" t="s">
        <v>3326</v>
      </c>
      <c r="M472" s="97">
        <v>30000</v>
      </c>
      <c r="N472" s="98">
        <v>0</v>
      </c>
      <c r="O472" s="97">
        <v>912</v>
      </c>
      <c r="P472" s="97">
        <v>861</v>
      </c>
      <c r="Q472" s="97">
        <v>2844</v>
      </c>
      <c r="R472" s="97">
        <v>27156</v>
      </c>
      <c r="S472" s="96" t="s">
        <v>3327</v>
      </c>
      <c r="T472" s="96" t="s">
        <v>4314</v>
      </c>
      <c r="U472" s="98"/>
      <c r="V472" s="98"/>
      <c r="W472" s="97">
        <v>1046</v>
      </c>
      <c r="X472" s="98"/>
      <c r="Y472" s="97">
        <v>25</v>
      </c>
      <c r="Z472" s="98"/>
      <c r="AB472" s="98"/>
    </row>
    <row r="473" spans="1:28" hidden="1">
      <c r="A473" s="96" t="s">
        <v>2522</v>
      </c>
      <c r="B473" s="96" t="s">
        <v>11</v>
      </c>
      <c r="C473" s="96" t="s">
        <v>2555</v>
      </c>
      <c r="D473" s="96" t="s">
        <v>3322</v>
      </c>
      <c r="E473" s="96" t="s">
        <v>4124</v>
      </c>
      <c r="F473" s="96" t="s">
        <v>3337</v>
      </c>
      <c r="G473" s="96" t="s">
        <v>1560</v>
      </c>
      <c r="H473" s="96" t="s">
        <v>2057</v>
      </c>
      <c r="I473" s="96" t="s">
        <v>385</v>
      </c>
      <c r="J473" s="96" t="s">
        <v>489</v>
      </c>
      <c r="K473" s="96" t="s">
        <v>4315</v>
      </c>
      <c r="L473" s="96" t="s">
        <v>3326</v>
      </c>
      <c r="M473" s="97">
        <v>26250</v>
      </c>
      <c r="N473" s="98">
        <v>0</v>
      </c>
      <c r="O473" s="97">
        <v>798</v>
      </c>
      <c r="P473" s="97">
        <v>753.38</v>
      </c>
      <c r="Q473" s="97">
        <v>6422.38</v>
      </c>
      <c r="R473" s="97">
        <v>19827.62</v>
      </c>
      <c r="S473" s="96" t="s">
        <v>3327</v>
      </c>
      <c r="T473" s="96" t="s">
        <v>4316</v>
      </c>
      <c r="U473" s="98"/>
      <c r="V473" s="98"/>
      <c r="W473" s="97">
        <v>4846</v>
      </c>
      <c r="X473" s="98"/>
      <c r="Y473" s="97">
        <v>25</v>
      </c>
      <c r="Z473" s="98"/>
      <c r="AB473" s="98"/>
    </row>
    <row r="474" spans="1:28" hidden="1">
      <c r="A474" s="96" t="s">
        <v>2522</v>
      </c>
      <c r="B474" s="96" t="s">
        <v>11</v>
      </c>
      <c r="C474" s="96" t="s">
        <v>2555</v>
      </c>
      <c r="D474" s="96" t="s">
        <v>3322</v>
      </c>
      <c r="E474" s="96" t="s">
        <v>4124</v>
      </c>
      <c r="F474" s="96" t="s">
        <v>3332</v>
      </c>
      <c r="G474" s="96" t="s">
        <v>487</v>
      </c>
      <c r="H474" s="96" t="s">
        <v>2077</v>
      </c>
      <c r="I474" s="96" t="s">
        <v>8</v>
      </c>
      <c r="J474" s="96" t="s">
        <v>1045</v>
      </c>
      <c r="K474" s="96" t="s">
        <v>4317</v>
      </c>
      <c r="L474" s="96" t="s">
        <v>3326</v>
      </c>
      <c r="M474" s="97">
        <v>16500</v>
      </c>
      <c r="N474" s="98">
        <v>0</v>
      </c>
      <c r="O474" s="97">
        <v>501.6</v>
      </c>
      <c r="P474" s="97">
        <v>473.55</v>
      </c>
      <c r="Q474" s="97">
        <v>7486.79</v>
      </c>
      <c r="R474" s="97">
        <v>9013.2099999999991</v>
      </c>
      <c r="S474" s="96" t="s">
        <v>3327</v>
      </c>
      <c r="T474" s="96" t="s">
        <v>4318</v>
      </c>
      <c r="U474" s="98"/>
      <c r="V474" s="97">
        <v>300</v>
      </c>
      <c r="W474" s="97">
        <v>6136.64</v>
      </c>
      <c r="X474" s="97">
        <v>50</v>
      </c>
      <c r="Y474" s="97">
        <v>25</v>
      </c>
      <c r="Z474" s="98"/>
      <c r="AB474" s="98"/>
    </row>
    <row r="475" spans="1:28" hidden="1">
      <c r="A475" s="96" t="s">
        <v>2522</v>
      </c>
      <c r="B475" s="96" t="s">
        <v>11</v>
      </c>
      <c r="C475" s="96" t="s">
        <v>2555</v>
      </c>
      <c r="D475" s="96" t="s">
        <v>3322</v>
      </c>
      <c r="E475" s="96" t="s">
        <v>4124</v>
      </c>
      <c r="F475" s="96" t="s">
        <v>3359</v>
      </c>
      <c r="G475" s="96" t="s">
        <v>693</v>
      </c>
      <c r="H475" s="96" t="s">
        <v>2058</v>
      </c>
      <c r="I475" s="96" t="s">
        <v>694</v>
      </c>
      <c r="J475" s="96" t="s">
        <v>678</v>
      </c>
      <c r="K475" s="96" t="s">
        <v>4319</v>
      </c>
      <c r="L475" s="96" t="s">
        <v>3326</v>
      </c>
      <c r="M475" s="97">
        <v>11400.33</v>
      </c>
      <c r="N475" s="98">
        <v>0</v>
      </c>
      <c r="O475" s="97">
        <v>346.57</v>
      </c>
      <c r="P475" s="97">
        <v>327.19</v>
      </c>
      <c r="Q475" s="97">
        <v>1136.77</v>
      </c>
      <c r="R475" s="97">
        <v>10263.56</v>
      </c>
      <c r="S475" s="96" t="s">
        <v>3327</v>
      </c>
      <c r="T475" s="96" t="s">
        <v>4320</v>
      </c>
      <c r="U475" s="98"/>
      <c r="V475" s="98"/>
      <c r="W475" s="97">
        <v>388.01</v>
      </c>
      <c r="X475" s="97">
        <v>50</v>
      </c>
      <c r="Y475" s="97">
        <v>25</v>
      </c>
      <c r="Z475" s="98"/>
      <c r="AB475" s="98"/>
    </row>
    <row r="476" spans="1:28" hidden="1">
      <c r="A476" s="96" t="s">
        <v>2522</v>
      </c>
      <c r="B476" s="96" t="s">
        <v>11</v>
      </c>
      <c r="C476" s="96" t="s">
        <v>2555</v>
      </c>
      <c r="D476" s="96" t="s">
        <v>3322</v>
      </c>
      <c r="E476" s="96" t="s">
        <v>4124</v>
      </c>
      <c r="F476" s="96" t="s">
        <v>3337</v>
      </c>
      <c r="G476" s="96" t="s">
        <v>1580</v>
      </c>
      <c r="H476" s="96" t="s">
        <v>2059</v>
      </c>
      <c r="I476" s="96" t="s">
        <v>10</v>
      </c>
      <c r="J476" s="96" t="s">
        <v>489</v>
      </c>
      <c r="K476" s="96" t="s">
        <v>4321</v>
      </c>
      <c r="L476" s="96" t="s">
        <v>3326</v>
      </c>
      <c r="M476" s="97">
        <v>25000</v>
      </c>
      <c r="N476" s="98">
        <v>0</v>
      </c>
      <c r="O476" s="97">
        <v>760</v>
      </c>
      <c r="P476" s="97">
        <v>717.5</v>
      </c>
      <c r="Q476" s="97">
        <v>1502.5</v>
      </c>
      <c r="R476" s="97">
        <v>23497.5</v>
      </c>
      <c r="S476" s="96" t="s">
        <v>3327</v>
      </c>
      <c r="T476" s="96" t="s">
        <v>4322</v>
      </c>
      <c r="U476" s="98"/>
      <c r="V476" s="98"/>
      <c r="W476" s="98"/>
      <c r="X476" s="98"/>
      <c r="Y476" s="97">
        <v>25</v>
      </c>
      <c r="Z476" s="98"/>
      <c r="AB476" s="98"/>
    </row>
    <row r="477" spans="1:28" hidden="1">
      <c r="A477" s="96" t="s">
        <v>2522</v>
      </c>
      <c r="B477" s="96" t="s">
        <v>11</v>
      </c>
      <c r="C477" s="96" t="s">
        <v>2555</v>
      </c>
      <c r="D477" s="96" t="s">
        <v>3322</v>
      </c>
      <c r="E477" s="96" t="s">
        <v>4124</v>
      </c>
      <c r="F477" s="96" t="s">
        <v>3337</v>
      </c>
      <c r="G477" s="96" t="s">
        <v>3262</v>
      </c>
      <c r="H477" s="96" t="s">
        <v>3263</v>
      </c>
      <c r="I477" s="96" t="s">
        <v>360</v>
      </c>
      <c r="J477" s="96" t="s">
        <v>489</v>
      </c>
      <c r="K477" s="96" t="s">
        <v>4323</v>
      </c>
      <c r="L477" s="96" t="s">
        <v>3326</v>
      </c>
      <c r="M477" s="97">
        <v>30000</v>
      </c>
      <c r="N477" s="98">
        <v>0</v>
      </c>
      <c r="O477" s="97">
        <v>912</v>
      </c>
      <c r="P477" s="97">
        <v>861</v>
      </c>
      <c r="Q477" s="97">
        <v>1798</v>
      </c>
      <c r="R477" s="97">
        <v>28202</v>
      </c>
      <c r="S477" s="96" t="s">
        <v>3327</v>
      </c>
      <c r="T477" s="96" t="s">
        <v>4324</v>
      </c>
      <c r="U477" s="98"/>
      <c r="V477" s="98"/>
      <c r="W477" s="98"/>
      <c r="X477" s="98"/>
      <c r="Y477" s="97">
        <v>25</v>
      </c>
      <c r="Z477" s="98"/>
      <c r="AB477" s="98"/>
    </row>
    <row r="478" spans="1:28" hidden="1">
      <c r="A478" s="96" t="s">
        <v>2522</v>
      </c>
      <c r="B478" s="96" t="s">
        <v>11</v>
      </c>
      <c r="C478" s="96" t="s">
        <v>2555</v>
      </c>
      <c r="D478" s="96" t="s">
        <v>3322</v>
      </c>
      <c r="E478" s="96" t="s">
        <v>4124</v>
      </c>
      <c r="F478" s="96" t="s">
        <v>3347</v>
      </c>
      <c r="G478" s="96" t="s">
        <v>462</v>
      </c>
      <c r="H478" s="96" t="s">
        <v>1297</v>
      </c>
      <c r="I478" s="96" t="s">
        <v>463</v>
      </c>
      <c r="J478" s="96" t="s">
        <v>241</v>
      </c>
      <c r="K478" s="96" t="s">
        <v>4325</v>
      </c>
      <c r="L478" s="96" t="s">
        <v>3326</v>
      </c>
      <c r="M478" s="97">
        <v>35000</v>
      </c>
      <c r="N478" s="98">
        <v>0</v>
      </c>
      <c r="O478" s="97">
        <v>1064</v>
      </c>
      <c r="P478" s="97">
        <v>1004.5</v>
      </c>
      <c r="Q478" s="97">
        <v>15135.55</v>
      </c>
      <c r="R478" s="97">
        <v>19864.45</v>
      </c>
      <c r="S478" s="96" t="s">
        <v>3327</v>
      </c>
      <c r="T478" s="96" t="s">
        <v>4326</v>
      </c>
      <c r="U478" s="98"/>
      <c r="V478" s="97">
        <v>300</v>
      </c>
      <c r="W478" s="97">
        <v>12692.05</v>
      </c>
      <c r="X478" s="97">
        <v>50</v>
      </c>
      <c r="Y478" s="97">
        <v>25</v>
      </c>
      <c r="Z478" s="98"/>
      <c r="AB478" s="98"/>
    </row>
    <row r="479" spans="1:28" hidden="1">
      <c r="A479" s="96" t="s">
        <v>2522</v>
      </c>
      <c r="B479" s="96" t="s">
        <v>11</v>
      </c>
      <c r="C479" s="96" t="s">
        <v>2555</v>
      </c>
      <c r="D479" s="96" t="s">
        <v>3322</v>
      </c>
      <c r="E479" s="96" t="s">
        <v>4124</v>
      </c>
      <c r="F479" s="96" t="s">
        <v>3359</v>
      </c>
      <c r="G479" s="96" t="s">
        <v>1682</v>
      </c>
      <c r="H479" s="96" t="s">
        <v>2078</v>
      </c>
      <c r="I479" s="96" t="s">
        <v>10</v>
      </c>
      <c r="J479" s="96" t="s">
        <v>1045</v>
      </c>
      <c r="K479" s="96" t="s">
        <v>4327</v>
      </c>
      <c r="L479" s="96" t="s">
        <v>3326</v>
      </c>
      <c r="M479" s="97">
        <v>30000</v>
      </c>
      <c r="N479" s="98">
        <v>0</v>
      </c>
      <c r="O479" s="97">
        <v>912</v>
      </c>
      <c r="P479" s="97">
        <v>861</v>
      </c>
      <c r="Q479" s="97">
        <v>6844</v>
      </c>
      <c r="R479" s="97">
        <v>23156</v>
      </c>
      <c r="S479" s="96" t="s">
        <v>3327</v>
      </c>
      <c r="T479" s="96" t="s">
        <v>4328</v>
      </c>
      <c r="U479" s="98"/>
      <c r="V479" s="98"/>
      <c r="W479" s="97">
        <v>5046</v>
      </c>
      <c r="X479" s="98"/>
      <c r="Y479" s="97">
        <v>25</v>
      </c>
      <c r="Z479" s="98"/>
      <c r="AB479" s="98"/>
    </row>
    <row r="480" spans="1:28" hidden="1">
      <c r="A480" s="96" t="s">
        <v>2522</v>
      </c>
      <c r="B480" s="96" t="s">
        <v>11</v>
      </c>
      <c r="C480" s="96" t="s">
        <v>2555</v>
      </c>
      <c r="D480" s="96" t="s">
        <v>3322</v>
      </c>
      <c r="E480" s="96" t="s">
        <v>4124</v>
      </c>
      <c r="F480" s="96" t="s">
        <v>3332</v>
      </c>
      <c r="G480" s="96" t="s">
        <v>139</v>
      </c>
      <c r="H480" s="96" t="s">
        <v>1288</v>
      </c>
      <c r="I480" s="96" t="s">
        <v>140</v>
      </c>
      <c r="J480" s="96" t="s">
        <v>489</v>
      </c>
      <c r="K480" s="96" t="s">
        <v>4329</v>
      </c>
      <c r="L480" s="96" t="s">
        <v>3326</v>
      </c>
      <c r="M480" s="97">
        <v>26250</v>
      </c>
      <c r="N480" s="98">
        <v>0</v>
      </c>
      <c r="O480" s="97">
        <v>798</v>
      </c>
      <c r="P480" s="97">
        <v>753.38</v>
      </c>
      <c r="Q480" s="97">
        <v>4884.88</v>
      </c>
      <c r="R480" s="97">
        <v>21365.119999999999</v>
      </c>
      <c r="S480" s="96" t="s">
        <v>3327</v>
      </c>
      <c r="T480" s="96" t="s">
        <v>4330</v>
      </c>
      <c r="U480" s="98"/>
      <c r="V480" s="97">
        <v>900</v>
      </c>
      <c r="W480" s="97">
        <v>2408.5</v>
      </c>
      <c r="X480" s="98"/>
      <c r="Y480" s="97">
        <v>25</v>
      </c>
      <c r="Z480" s="98"/>
      <c r="AB480" s="98"/>
    </row>
    <row r="481" spans="1:28" hidden="1">
      <c r="A481" s="96" t="s">
        <v>2522</v>
      </c>
      <c r="B481" s="96" t="s">
        <v>11</v>
      </c>
      <c r="C481" s="96" t="s">
        <v>2555</v>
      </c>
      <c r="D481" s="96" t="s">
        <v>3322</v>
      </c>
      <c r="E481" s="96" t="s">
        <v>4124</v>
      </c>
      <c r="F481" s="96" t="s">
        <v>3337</v>
      </c>
      <c r="G481" s="96" t="s">
        <v>1044</v>
      </c>
      <c r="H481" s="96" t="s">
        <v>2060</v>
      </c>
      <c r="I481" s="96" t="s">
        <v>10</v>
      </c>
      <c r="J481" s="96" t="s">
        <v>489</v>
      </c>
      <c r="K481" s="96" t="s">
        <v>4331</v>
      </c>
      <c r="L481" s="96" t="s">
        <v>3326</v>
      </c>
      <c r="M481" s="97">
        <v>35000</v>
      </c>
      <c r="N481" s="98">
        <v>0</v>
      </c>
      <c r="O481" s="97">
        <v>1064</v>
      </c>
      <c r="P481" s="97">
        <v>1004.5</v>
      </c>
      <c r="Q481" s="97">
        <v>2093.5</v>
      </c>
      <c r="R481" s="97">
        <v>32906.5</v>
      </c>
      <c r="S481" s="96" t="s">
        <v>3327</v>
      </c>
      <c r="T481" s="96" t="s">
        <v>4332</v>
      </c>
      <c r="U481" s="98"/>
      <c r="V481" s="98"/>
      <c r="W481" s="98"/>
      <c r="X481" s="98"/>
      <c r="Y481" s="97">
        <v>25</v>
      </c>
      <c r="Z481" s="98"/>
      <c r="AB481" s="98"/>
    </row>
    <row r="482" spans="1:28" hidden="1">
      <c r="A482" s="96" t="s">
        <v>2522</v>
      </c>
      <c r="B482" s="96" t="s">
        <v>11</v>
      </c>
      <c r="C482" s="96" t="s">
        <v>2555</v>
      </c>
      <c r="D482" s="96" t="s">
        <v>3322</v>
      </c>
      <c r="E482" s="96" t="s">
        <v>4124</v>
      </c>
      <c r="F482" s="96" t="s">
        <v>3359</v>
      </c>
      <c r="G482" s="96" t="s">
        <v>695</v>
      </c>
      <c r="H482" s="96" t="s">
        <v>2061</v>
      </c>
      <c r="I482" s="96" t="s">
        <v>263</v>
      </c>
      <c r="J482" s="96" t="s">
        <v>678</v>
      </c>
      <c r="K482" s="96" t="s">
        <v>4333</v>
      </c>
      <c r="L482" s="96" t="s">
        <v>3326</v>
      </c>
      <c r="M482" s="97">
        <v>35000</v>
      </c>
      <c r="N482" s="98">
        <v>0</v>
      </c>
      <c r="O482" s="97">
        <v>1064</v>
      </c>
      <c r="P482" s="97">
        <v>1004.5</v>
      </c>
      <c r="Q482" s="97">
        <v>2143.5</v>
      </c>
      <c r="R482" s="97">
        <v>32856.5</v>
      </c>
      <c r="S482" s="96" t="s">
        <v>3327</v>
      </c>
      <c r="T482" s="96" t="s">
        <v>4334</v>
      </c>
      <c r="U482" s="98"/>
      <c r="V482" s="98"/>
      <c r="W482" s="98"/>
      <c r="X482" s="97">
        <v>50</v>
      </c>
      <c r="Y482" s="97">
        <v>25</v>
      </c>
      <c r="Z482" s="98"/>
      <c r="AB482" s="98"/>
    </row>
    <row r="483" spans="1:28" hidden="1">
      <c r="A483" s="96" t="s">
        <v>2522</v>
      </c>
      <c r="B483" s="96" t="s">
        <v>11</v>
      </c>
      <c r="C483" s="96" t="s">
        <v>2555</v>
      </c>
      <c r="D483" s="96" t="s">
        <v>3322</v>
      </c>
      <c r="E483" s="96" t="s">
        <v>4124</v>
      </c>
      <c r="F483" s="96" t="s">
        <v>3337</v>
      </c>
      <c r="G483" s="96" t="s">
        <v>1535</v>
      </c>
      <c r="H483" s="96" t="s">
        <v>2062</v>
      </c>
      <c r="I483" s="96" t="s">
        <v>10</v>
      </c>
      <c r="J483" s="96" t="s">
        <v>489</v>
      </c>
      <c r="K483" s="96" t="s">
        <v>4335</v>
      </c>
      <c r="L483" s="96" t="s">
        <v>3326</v>
      </c>
      <c r="M483" s="97">
        <v>26250</v>
      </c>
      <c r="N483" s="98">
        <v>0</v>
      </c>
      <c r="O483" s="97">
        <v>798</v>
      </c>
      <c r="P483" s="97">
        <v>753.38</v>
      </c>
      <c r="Q483" s="97">
        <v>2622.38</v>
      </c>
      <c r="R483" s="97">
        <v>23627.62</v>
      </c>
      <c r="S483" s="96" t="s">
        <v>3327</v>
      </c>
      <c r="T483" s="96" t="s">
        <v>4336</v>
      </c>
      <c r="U483" s="98"/>
      <c r="V483" s="98"/>
      <c r="W483" s="97">
        <v>1046</v>
      </c>
      <c r="X483" s="98"/>
      <c r="Y483" s="97">
        <v>25</v>
      </c>
      <c r="Z483" s="98"/>
      <c r="AB483" s="98"/>
    </row>
    <row r="484" spans="1:28" hidden="1">
      <c r="A484" s="96" t="s">
        <v>2522</v>
      </c>
      <c r="B484" s="96" t="s">
        <v>11</v>
      </c>
      <c r="C484" s="96" t="s">
        <v>2555</v>
      </c>
      <c r="D484" s="96" t="s">
        <v>3322</v>
      </c>
      <c r="E484" s="96" t="s">
        <v>4124</v>
      </c>
      <c r="F484" s="96" t="s">
        <v>3359</v>
      </c>
      <c r="G484" s="96" t="s">
        <v>546</v>
      </c>
      <c r="H484" s="96" t="s">
        <v>2063</v>
      </c>
      <c r="I484" s="96" t="s">
        <v>8</v>
      </c>
      <c r="J484" s="96" t="s">
        <v>489</v>
      </c>
      <c r="K484" s="96" t="s">
        <v>4337</v>
      </c>
      <c r="L484" s="96" t="s">
        <v>3326</v>
      </c>
      <c r="M484" s="97">
        <v>11000</v>
      </c>
      <c r="N484" s="98">
        <v>0</v>
      </c>
      <c r="O484" s="97">
        <v>334.4</v>
      </c>
      <c r="P484" s="97">
        <v>315.7</v>
      </c>
      <c r="Q484" s="97">
        <v>975.1</v>
      </c>
      <c r="R484" s="97">
        <v>10024.9</v>
      </c>
      <c r="S484" s="96" t="s">
        <v>3327</v>
      </c>
      <c r="T484" s="96" t="s">
        <v>4338</v>
      </c>
      <c r="U484" s="98"/>
      <c r="V484" s="97">
        <v>300</v>
      </c>
      <c r="W484" s="98"/>
      <c r="X484" s="98"/>
      <c r="Y484" s="97">
        <v>25</v>
      </c>
      <c r="Z484" s="98"/>
      <c r="AB484" s="98"/>
    </row>
    <row r="485" spans="1:28" hidden="1">
      <c r="A485" s="96" t="s">
        <v>2522</v>
      </c>
      <c r="B485" s="96" t="s">
        <v>11</v>
      </c>
      <c r="C485" s="96" t="s">
        <v>2555</v>
      </c>
      <c r="D485" s="96" t="s">
        <v>3322</v>
      </c>
      <c r="E485" s="96" t="s">
        <v>4124</v>
      </c>
      <c r="F485" s="96" t="s">
        <v>3359</v>
      </c>
      <c r="G485" s="96" t="s">
        <v>547</v>
      </c>
      <c r="H485" s="96" t="s">
        <v>2064</v>
      </c>
      <c r="I485" s="96" t="s">
        <v>8</v>
      </c>
      <c r="J485" s="96" t="s">
        <v>489</v>
      </c>
      <c r="K485" s="96" t="s">
        <v>4339</v>
      </c>
      <c r="L485" s="96" t="s">
        <v>3326</v>
      </c>
      <c r="M485" s="97">
        <v>11000</v>
      </c>
      <c r="N485" s="98">
        <v>0</v>
      </c>
      <c r="O485" s="97">
        <v>334.4</v>
      </c>
      <c r="P485" s="97">
        <v>315.7</v>
      </c>
      <c r="Q485" s="97">
        <v>675.1</v>
      </c>
      <c r="R485" s="97">
        <v>10324.9</v>
      </c>
      <c r="S485" s="96" t="s">
        <v>3327</v>
      </c>
      <c r="T485" s="96" t="s">
        <v>4340</v>
      </c>
      <c r="U485" s="98"/>
      <c r="V485" s="98"/>
      <c r="W485" s="98"/>
      <c r="X485" s="98"/>
      <c r="Y485" s="97">
        <v>25</v>
      </c>
      <c r="Z485" s="98"/>
      <c r="AB485" s="98"/>
    </row>
    <row r="486" spans="1:28" hidden="1">
      <c r="A486" s="96" t="s">
        <v>2522</v>
      </c>
      <c r="B486" s="96" t="s">
        <v>11</v>
      </c>
      <c r="C486" s="96" t="s">
        <v>2555</v>
      </c>
      <c r="D486" s="96" t="s">
        <v>3322</v>
      </c>
      <c r="E486" s="96" t="s">
        <v>4124</v>
      </c>
      <c r="F486" s="96" t="s">
        <v>3332</v>
      </c>
      <c r="G486" s="96" t="s">
        <v>548</v>
      </c>
      <c r="H486" s="96" t="s">
        <v>2065</v>
      </c>
      <c r="I486" s="96" t="s">
        <v>549</v>
      </c>
      <c r="J486" s="96" t="s">
        <v>489</v>
      </c>
      <c r="K486" s="96" t="s">
        <v>4341</v>
      </c>
      <c r="L486" s="96" t="s">
        <v>3326</v>
      </c>
      <c r="M486" s="97">
        <v>35000</v>
      </c>
      <c r="N486" s="98">
        <v>0</v>
      </c>
      <c r="O486" s="97">
        <v>1064</v>
      </c>
      <c r="P486" s="97">
        <v>1004.5</v>
      </c>
      <c r="Q486" s="97">
        <v>2443.5</v>
      </c>
      <c r="R486" s="97">
        <v>32556.5</v>
      </c>
      <c r="S486" s="96" t="s">
        <v>3327</v>
      </c>
      <c r="T486" s="96" t="s">
        <v>4342</v>
      </c>
      <c r="U486" s="98"/>
      <c r="V486" s="97">
        <v>300</v>
      </c>
      <c r="W486" s="98"/>
      <c r="X486" s="97">
        <v>50</v>
      </c>
      <c r="Y486" s="97">
        <v>25</v>
      </c>
      <c r="Z486" s="98"/>
      <c r="AB486" s="98"/>
    </row>
    <row r="487" spans="1:28" hidden="1">
      <c r="A487" s="96" t="s">
        <v>2522</v>
      </c>
      <c r="B487" s="96" t="s">
        <v>11</v>
      </c>
      <c r="C487" s="96" t="s">
        <v>2555</v>
      </c>
      <c r="D487" s="96" t="s">
        <v>3322</v>
      </c>
      <c r="E487" s="96" t="s">
        <v>4124</v>
      </c>
      <c r="F487" s="96" t="s">
        <v>3332</v>
      </c>
      <c r="G487" s="96" t="s">
        <v>550</v>
      </c>
      <c r="H487" s="96" t="s">
        <v>2079</v>
      </c>
      <c r="I487" s="96" t="s">
        <v>551</v>
      </c>
      <c r="J487" s="96" t="s">
        <v>241</v>
      </c>
      <c r="K487" s="96" t="s">
        <v>4343</v>
      </c>
      <c r="L487" s="96" t="s">
        <v>3326</v>
      </c>
      <c r="M487" s="97">
        <v>26250</v>
      </c>
      <c r="N487" s="98">
        <v>0</v>
      </c>
      <c r="O487" s="97">
        <v>798</v>
      </c>
      <c r="P487" s="97">
        <v>753.38</v>
      </c>
      <c r="Q487" s="97">
        <v>1926.38</v>
      </c>
      <c r="R487" s="97">
        <v>24323.62</v>
      </c>
      <c r="S487" s="96" t="s">
        <v>3327</v>
      </c>
      <c r="T487" s="96" t="s">
        <v>4344</v>
      </c>
      <c r="U487" s="98"/>
      <c r="V487" s="97">
        <v>300</v>
      </c>
      <c r="W487" s="98"/>
      <c r="X487" s="97">
        <v>50</v>
      </c>
      <c r="Y487" s="97">
        <v>25</v>
      </c>
      <c r="Z487" s="98"/>
      <c r="AB487" s="98"/>
    </row>
    <row r="488" spans="1:28" hidden="1">
      <c r="A488" s="96" t="s">
        <v>2522</v>
      </c>
      <c r="B488" s="96" t="s">
        <v>11</v>
      </c>
      <c r="C488" s="96" t="s">
        <v>2556</v>
      </c>
      <c r="D488" s="96" t="s">
        <v>4345</v>
      </c>
      <c r="E488" s="96" t="s">
        <v>3323</v>
      </c>
      <c r="F488" s="96" t="s">
        <v>3359</v>
      </c>
      <c r="G488" s="96" t="s">
        <v>602</v>
      </c>
      <c r="H488" s="96" t="s">
        <v>2080</v>
      </c>
      <c r="I488" s="96" t="s">
        <v>60</v>
      </c>
      <c r="J488" s="96" t="s">
        <v>601</v>
      </c>
      <c r="K488" s="96" t="s">
        <v>4346</v>
      </c>
      <c r="L488" s="96" t="s">
        <v>3326</v>
      </c>
      <c r="M488" s="97">
        <v>22000</v>
      </c>
      <c r="N488" s="98">
        <v>0</v>
      </c>
      <c r="O488" s="97">
        <v>668.8</v>
      </c>
      <c r="P488" s="97">
        <v>631.4</v>
      </c>
      <c r="Q488" s="97">
        <v>1925.2</v>
      </c>
      <c r="R488" s="97">
        <v>20074.8</v>
      </c>
      <c r="S488" s="96" t="s">
        <v>3327</v>
      </c>
      <c r="T488" s="96" t="s">
        <v>4347</v>
      </c>
      <c r="U488" s="98"/>
      <c r="V488" s="97">
        <v>600</v>
      </c>
      <c r="W488" s="98"/>
      <c r="X488" s="98"/>
      <c r="Y488" s="97">
        <v>25</v>
      </c>
      <c r="Z488" s="98"/>
      <c r="AB488" s="98"/>
    </row>
    <row r="489" spans="1:28" hidden="1">
      <c r="A489" s="96" t="s">
        <v>2522</v>
      </c>
      <c r="B489" s="96" t="s">
        <v>11</v>
      </c>
      <c r="C489" s="96" t="s">
        <v>2556</v>
      </c>
      <c r="D489" s="96" t="s">
        <v>4345</v>
      </c>
      <c r="E489" s="96" t="s">
        <v>3323</v>
      </c>
      <c r="F489" s="96" t="s">
        <v>3329</v>
      </c>
      <c r="G489" s="96" t="s">
        <v>1007</v>
      </c>
      <c r="H489" s="96" t="s">
        <v>2083</v>
      </c>
      <c r="I489" s="96" t="s">
        <v>55</v>
      </c>
      <c r="J489" s="96" t="s">
        <v>73</v>
      </c>
      <c r="K489" s="96" t="s">
        <v>4348</v>
      </c>
      <c r="L489" s="96" t="s">
        <v>3326</v>
      </c>
      <c r="M489" s="97">
        <v>16500</v>
      </c>
      <c r="N489" s="98">
        <v>0</v>
      </c>
      <c r="O489" s="97">
        <v>501.6</v>
      </c>
      <c r="P489" s="97">
        <v>473.55</v>
      </c>
      <c r="Q489" s="97">
        <v>5591.16</v>
      </c>
      <c r="R489" s="97">
        <v>10908.84</v>
      </c>
      <c r="S489" s="96" t="s">
        <v>3327</v>
      </c>
      <c r="T489" s="96" t="s">
        <v>4349</v>
      </c>
      <c r="U489" s="98"/>
      <c r="V489" s="98"/>
      <c r="W489" s="97">
        <v>4591.01</v>
      </c>
      <c r="X489" s="98"/>
      <c r="Y489" s="97">
        <v>25</v>
      </c>
      <c r="Z489" s="98"/>
      <c r="AB489" s="98"/>
    </row>
    <row r="490" spans="1:28" hidden="1">
      <c r="A490" s="96" t="s">
        <v>2522</v>
      </c>
      <c r="B490" s="96" t="s">
        <v>11</v>
      </c>
      <c r="C490" s="96" t="s">
        <v>2556</v>
      </c>
      <c r="D490" s="96" t="s">
        <v>4345</v>
      </c>
      <c r="E490" s="96" t="s">
        <v>3323</v>
      </c>
      <c r="F490" s="96" t="s">
        <v>3332</v>
      </c>
      <c r="G490" s="96" t="s">
        <v>105</v>
      </c>
      <c r="H490" s="96" t="s">
        <v>2260</v>
      </c>
      <c r="I490" s="96" t="s">
        <v>107</v>
      </c>
      <c r="J490" s="96" t="s">
        <v>106</v>
      </c>
      <c r="K490" s="96" t="s">
        <v>4350</v>
      </c>
      <c r="L490" s="96" t="s">
        <v>3326</v>
      </c>
      <c r="M490" s="97">
        <v>30000</v>
      </c>
      <c r="N490" s="98">
        <v>0</v>
      </c>
      <c r="O490" s="97">
        <v>912</v>
      </c>
      <c r="P490" s="97">
        <v>861</v>
      </c>
      <c r="Q490" s="97">
        <v>4514.7700000000004</v>
      </c>
      <c r="R490" s="97">
        <v>25485.23</v>
      </c>
      <c r="S490" s="96" t="s">
        <v>3327</v>
      </c>
      <c r="T490" s="96" t="s">
        <v>4351</v>
      </c>
      <c r="U490" s="98"/>
      <c r="V490" s="97">
        <v>300</v>
      </c>
      <c r="W490" s="97">
        <v>2366.77</v>
      </c>
      <c r="X490" s="97">
        <v>50</v>
      </c>
      <c r="Y490" s="97">
        <v>25</v>
      </c>
      <c r="Z490" s="98"/>
      <c r="AB490" s="98"/>
    </row>
    <row r="491" spans="1:28" hidden="1">
      <c r="A491" s="96" t="s">
        <v>2522</v>
      </c>
      <c r="B491" s="96" t="s">
        <v>11</v>
      </c>
      <c r="C491" s="96" t="s">
        <v>2556</v>
      </c>
      <c r="D491" s="96" t="s">
        <v>4345</v>
      </c>
      <c r="E491" s="96" t="s">
        <v>3323</v>
      </c>
      <c r="F491" s="96" t="s">
        <v>3329</v>
      </c>
      <c r="G491" s="96" t="s">
        <v>1389</v>
      </c>
      <c r="H491" s="96" t="s">
        <v>1760</v>
      </c>
      <c r="I491" s="96" t="s">
        <v>32</v>
      </c>
      <c r="J491" s="96" t="s">
        <v>468</v>
      </c>
      <c r="K491" s="96" t="s">
        <v>4352</v>
      </c>
      <c r="L491" s="96" t="s">
        <v>3326</v>
      </c>
      <c r="M491" s="97">
        <v>80000</v>
      </c>
      <c r="N491" s="97">
        <v>7400.87</v>
      </c>
      <c r="O491" s="97">
        <v>2432</v>
      </c>
      <c r="P491" s="97">
        <v>2296</v>
      </c>
      <c r="Q491" s="97">
        <v>12153.87</v>
      </c>
      <c r="R491" s="97">
        <v>67846.13</v>
      </c>
      <c r="S491" s="96" t="s">
        <v>3327</v>
      </c>
      <c r="T491" s="96" t="s">
        <v>4353</v>
      </c>
      <c r="U491" s="98"/>
      <c r="V491" s="98"/>
      <c r="W491" s="98"/>
      <c r="X491" s="98"/>
      <c r="Y491" s="97">
        <v>25</v>
      </c>
      <c r="Z491" s="98"/>
      <c r="AB491" s="98"/>
    </row>
    <row r="492" spans="1:28" hidden="1">
      <c r="A492" s="96" t="s">
        <v>2522</v>
      </c>
      <c r="B492" s="96" t="s">
        <v>11</v>
      </c>
      <c r="C492" s="96" t="s">
        <v>2556</v>
      </c>
      <c r="D492" s="96" t="s">
        <v>4345</v>
      </c>
      <c r="E492" s="96" t="s">
        <v>3323</v>
      </c>
      <c r="F492" s="96" t="s">
        <v>3332</v>
      </c>
      <c r="G492" s="96" t="s">
        <v>696</v>
      </c>
      <c r="H492" s="96" t="s">
        <v>2084</v>
      </c>
      <c r="I492" s="96" t="s">
        <v>698</v>
      </c>
      <c r="J492" s="96" t="s">
        <v>697</v>
      </c>
      <c r="K492" s="96" t="s">
        <v>4354</v>
      </c>
      <c r="L492" s="96" t="s">
        <v>3326</v>
      </c>
      <c r="M492" s="97">
        <v>27300</v>
      </c>
      <c r="N492" s="98">
        <v>0</v>
      </c>
      <c r="O492" s="97">
        <v>829.92</v>
      </c>
      <c r="P492" s="97">
        <v>783.51</v>
      </c>
      <c r="Q492" s="97">
        <v>14265.36</v>
      </c>
      <c r="R492" s="97">
        <v>13034.64</v>
      </c>
      <c r="S492" s="96" t="s">
        <v>3327</v>
      </c>
      <c r="T492" s="96" t="s">
        <v>4355</v>
      </c>
      <c r="U492" s="98"/>
      <c r="V492" s="98"/>
      <c r="W492" s="97">
        <v>9422.0300000000007</v>
      </c>
      <c r="X492" s="97">
        <v>50</v>
      </c>
      <c r="Y492" s="97">
        <v>25</v>
      </c>
      <c r="Z492" s="98"/>
      <c r="AB492" s="97">
        <v>3154.9</v>
      </c>
    </row>
    <row r="493" spans="1:28" hidden="1">
      <c r="A493" s="96" t="s">
        <v>2522</v>
      </c>
      <c r="B493" s="96" t="s">
        <v>11</v>
      </c>
      <c r="C493" s="96" t="s">
        <v>2556</v>
      </c>
      <c r="D493" s="96" t="s">
        <v>4345</v>
      </c>
      <c r="E493" s="96" t="s">
        <v>3323</v>
      </c>
      <c r="F493" s="96" t="s">
        <v>3329</v>
      </c>
      <c r="G493" s="96" t="s">
        <v>141</v>
      </c>
      <c r="H493" s="96" t="s">
        <v>2085</v>
      </c>
      <c r="I493" s="96" t="s">
        <v>143</v>
      </c>
      <c r="J493" s="96" t="s">
        <v>142</v>
      </c>
      <c r="K493" s="96" t="s">
        <v>4356</v>
      </c>
      <c r="L493" s="96" t="s">
        <v>3326</v>
      </c>
      <c r="M493" s="97">
        <v>10000</v>
      </c>
      <c r="N493" s="98">
        <v>0</v>
      </c>
      <c r="O493" s="97">
        <v>304</v>
      </c>
      <c r="P493" s="97">
        <v>287</v>
      </c>
      <c r="Q493" s="97">
        <v>666</v>
      </c>
      <c r="R493" s="97">
        <v>9334</v>
      </c>
      <c r="S493" s="96" t="s">
        <v>3327</v>
      </c>
      <c r="T493" s="96" t="s">
        <v>4357</v>
      </c>
      <c r="U493" s="98"/>
      <c r="V493" s="98"/>
      <c r="W493" s="98"/>
      <c r="X493" s="97">
        <v>50</v>
      </c>
      <c r="Y493" s="97">
        <v>25</v>
      </c>
      <c r="Z493" s="98"/>
      <c r="AB493" s="98"/>
    </row>
    <row r="494" spans="1:28" hidden="1">
      <c r="A494" s="96" t="s">
        <v>2522</v>
      </c>
      <c r="B494" s="96" t="s">
        <v>11</v>
      </c>
      <c r="C494" s="96" t="s">
        <v>2556</v>
      </c>
      <c r="D494" s="96" t="s">
        <v>4345</v>
      </c>
      <c r="E494" s="96" t="s">
        <v>3323</v>
      </c>
      <c r="F494" s="96" t="s">
        <v>3337</v>
      </c>
      <c r="G494" s="96" t="s">
        <v>1003</v>
      </c>
      <c r="H494" s="96" t="s">
        <v>2086</v>
      </c>
      <c r="I494" s="96" t="s">
        <v>1002</v>
      </c>
      <c r="J494" s="96" t="s">
        <v>697</v>
      </c>
      <c r="K494" s="96" t="s">
        <v>4358</v>
      </c>
      <c r="L494" s="96" t="s">
        <v>3326</v>
      </c>
      <c r="M494" s="97">
        <v>175000</v>
      </c>
      <c r="N494" s="97">
        <v>29747.24</v>
      </c>
      <c r="O494" s="97">
        <v>5320</v>
      </c>
      <c r="P494" s="97">
        <v>5022.5</v>
      </c>
      <c r="Q494" s="97">
        <v>41114.74</v>
      </c>
      <c r="R494" s="97">
        <v>133885.26</v>
      </c>
      <c r="S494" s="96" t="s">
        <v>3327</v>
      </c>
      <c r="T494" s="96" t="s">
        <v>4359</v>
      </c>
      <c r="U494" s="98"/>
      <c r="V494" s="97">
        <v>1000</v>
      </c>
      <c r="W494" s="98"/>
      <c r="X494" s="98"/>
      <c r="Y494" s="97">
        <v>25</v>
      </c>
      <c r="Z494" s="98"/>
      <c r="AB494" s="98"/>
    </row>
    <row r="495" spans="1:28" hidden="1">
      <c r="A495" s="96" t="s">
        <v>2522</v>
      </c>
      <c r="B495" s="96" t="s">
        <v>11</v>
      </c>
      <c r="C495" s="96" t="s">
        <v>2556</v>
      </c>
      <c r="D495" s="96" t="s">
        <v>4345</v>
      </c>
      <c r="E495" s="96" t="s">
        <v>3323</v>
      </c>
      <c r="F495" s="96" t="s">
        <v>3337</v>
      </c>
      <c r="G495" s="96" t="s">
        <v>2815</v>
      </c>
      <c r="H495" s="96" t="s">
        <v>2816</v>
      </c>
      <c r="I495" s="96" t="s">
        <v>55</v>
      </c>
      <c r="J495" s="96" t="s">
        <v>932</v>
      </c>
      <c r="K495" s="96" t="s">
        <v>4360</v>
      </c>
      <c r="L495" s="96" t="s">
        <v>3326</v>
      </c>
      <c r="M495" s="97">
        <v>25000</v>
      </c>
      <c r="N495" s="98">
        <v>0</v>
      </c>
      <c r="O495" s="97">
        <v>760</v>
      </c>
      <c r="P495" s="97">
        <v>717.5</v>
      </c>
      <c r="Q495" s="97">
        <v>7048.5</v>
      </c>
      <c r="R495" s="97">
        <v>17951.5</v>
      </c>
      <c r="S495" s="96" t="s">
        <v>3327</v>
      </c>
      <c r="T495" s="96" t="s">
        <v>4361</v>
      </c>
      <c r="U495" s="98"/>
      <c r="V495" s="98"/>
      <c r="W495" s="97">
        <v>5546</v>
      </c>
      <c r="X495" s="98"/>
      <c r="Y495" s="97">
        <v>25</v>
      </c>
      <c r="Z495" s="98"/>
      <c r="AB495" s="98"/>
    </row>
    <row r="496" spans="1:28" hidden="1">
      <c r="A496" s="96" t="s">
        <v>2522</v>
      </c>
      <c r="B496" s="96" t="s">
        <v>11</v>
      </c>
      <c r="C496" s="96" t="s">
        <v>2556</v>
      </c>
      <c r="D496" s="96" t="s">
        <v>4345</v>
      </c>
      <c r="E496" s="96" t="s">
        <v>3323</v>
      </c>
      <c r="F496" s="96" t="s">
        <v>3332</v>
      </c>
      <c r="G496" s="96" t="s">
        <v>701</v>
      </c>
      <c r="H496" s="96" t="s">
        <v>1299</v>
      </c>
      <c r="I496" s="96" t="s">
        <v>702</v>
      </c>
      <c r="J496" s="96" t="s">
        <v>697</v>
      </c>
      <c r="K496" s="96" t="s">
        <v>4362</v>
      </c>
      <c r="L496" s="96" t="s">
        <v>3326</v>
      </c>
      <c r="M496" s="97">
        <v>75000</v>
      </c>
      <c r="N496" s="97">
        <v>5993.89</v>
      </c>
      <c r="O496" s="97">
        <v>2280</v>
      </c>
      <c r="P496" s="97">
        <v>2152.5</v>
      </c>
      <c r="Q496" s="97">
        <v>28040.05</v>
      </c>
      <c r="R496" s="97">
        <v>46959.95</v>
      </c>
      <c r="S496" s="96" t="s">
        <v>3327</v>
      </c>
      <c r="T496" s="96" t="s">
        <v>4363</v>
      </c>
      <c r="U496" s="98"/>
      <c r="V496" s="98"/>
      <c r="W496" s="97">
        <v>15961.21</v>
      </c>
      <c r="X496" s="97">
        <v>50</v>
      </c>
      <c r="Y496" s="97">
        <v>25</v>
      </c>
      <c r="Z496" s="98"/>
      <c r="AB496" s="97">
        <v>1577.45</v>
      </c>
    </row>
    <row r="497" spans="1:28" hidden="1">
      <c r="A497" s="96" t="s">
        <v>2522</v>
      </c>
      <c r="B497" s="96" t="s">
        <v>11</v>
      </c>
      <c r="C497" s="96" t="s">
        <v>2556</v>
      </c>
      <c r="D497" s="96" t="s">
        <v>4345</v>
      </c>
      <c r="E497" s="96" t="s">
        <v>3323</v>
      </c>
      <c r="F497" s="96" t="s">
        <v>3329</v>
      </c>
      <c r="G497" s="96" t="s">
        <v>1675</v>
      </c>
      <c r="H497" s="96" t="s">
        <v>2087</v>
      </c>
      <c r="I497" s="96" t="s">
        <v>995</v>
      </c>
      <c r="J497" s="96" t="s">
        <v>601</v>
      </c>
      <c r="K497" s="96" t="s">
        <v>4364</v>
      </c>
      <c r="L497" s="96" t="s">
        <v>3326</v>
      </c>
      <c r="M497" s="97">
        <v>50000</v>
      </c>
      <c r="N497" s="97">
        <v>1854</v>
      </c>
      <c r="O497" s="97">
        <v>1520</v>
      </c>
      <c r="P497" s="97">
        <v>1435</v>
      </c>
      <c r="Q497" s="97">
        <v>4834</v>
      </c>
      <c r="R497" s="97">
        <v>45166</v>
      </c>
      <c r="S497" s="96" t="s">
        <v>3327</v>
      </c>
      <c r="T497" s="96" t="s">
        <v>4365</v>
      </c>
      <c r="U497" s="98"/>
      <c r="V497" s="98"/>
      <c r="W497" s="98"/>
      <c r="X497" s="98"/>
      <c r="Y497" s="97">
        <v>25</v>
      </c>
      <c r="Z497" s="98"/>
      <c r="AB497" s="98"/>
    </row>
    <row r="498" spans="1:28" hidden="1">
      <c r="A498" s="96" t="s">
        <v>2522</v>
      </c>
      <c r="B498" s="96" t="s">
        <v>11</v>
      </c>
      <c r="C498" s="96" t="s">
        <v>2556</v>
      </c>
      <c r="D498" s="96" t="s">
        <v>4345</v>
      </c>
      <c r="E498" s="96" t="s">
        <v>3323</v>
      </c>
      <c r="F498" s="96" t="s">
        <v>3337</v>
      </c>
      <c r="G498" s="96" t="s">
        <v>2737</v>
      </c>
      <c r="H498" s="96" t="s">
        <v>2738</v>
      </c>
      <c r="I498" s="96" t="s">
        <v>69</v>
      </c>
      <c r="J498" s="96" t="s">
        <v>18</v>
      </c>
      <c r="K498" s="96" t="s">
        <v>4366</v>
      </c>
      <c r="L498" s="96" t="s">
        <v>3326</v>
      </c>
      <c r="M498" s="97">
        <v>10000</v>
      </c>
      <c r="N498" s="98">
        <v>0</v>
      </c>
      <c r="O498" s="97">
        <v>304</v>
      </c>
      <c r="P498" s="97">
        <v>287</v>
      </c>
      <c r="Q498" s="97">
        <v>616</v>
      </c>
      <c r="R498" s="97">
        <v>9384</v>
      </c>
      <c r="S498" s="96" t="s">
        <v>3327</v>
      </c>
      <c r="T498" s="96" t="s">
        <v>4367</v>
      </c>
      <c r="U498" s="98"/>
      <c r="V498" s="98"/>
      <c r="W498" s="98"/>
      <c r="X498" s="98"/>
      <c r="Y498" s="97">
        <v>25</v>
      </c>
      <c r="Z498" s="98"/>
      <c r="AB498" s="98"/>
    </row>
    <row r="499" spans="1:28" hidden="1">
      <c r="A499" s="96" t="s">
        <v>2522</v>
      </c>
      <c r="B499" s="96" t="s">
        <v>11</v>
      </c>
      <c r="C499" s="96" t="s">
        <v>2556</v>
      </c>
      <c r="D499" s="96" t="s">
        <v>4345</v>
      </c>
      <c r="E499" s="96" t="s">
        <v>3323</v>
      </c>
      <c r="F499" s="96" t="s">
        <v>3350</v>
      </c>
      <c r="G499" s="96" t="s">
        <v>703</v>
      </c>
      <c r="H499" s="96" t="s">
        <v>1300</v>
      </c>
      <c r="I499" s="96" t="s">
        <v>4368</v>
      </c>
      <c r="J499" s="96" t="s">
        <v>697</v>
      </c>
      <c r="K499" s="96" t="s">
        <v>4369</v>
      </c>
      <c r="L499" s="96" t="s">
        <v>3326</v>
      </c>
      <c r="M499" s="97">
        <v>110000</v>
      </c>
      <c r="N499" s="97">
        <v>14457.62</v>
      </c>
      <c r="O499" s="97">
        <v>3344</v>
      </c>
      <c r="P499" s="97">
        <v>3157</v>
      </c>
      <c r="Q499" s="97">
        <v>21633.62</v>
      </c>
      <c r="R499" s="97">
        <v>88366.38</v>
      </c>
      <c r="S499" s="96" t="s">
        <v>3327</v>
      </c>
      <c r="T499" s="96" t="s">
        <v>4370</v>
      </c>
      <c r="U499" s="98"/>
      <c r="V499" s="97">
        <v>600</v>
      </c>
      <c r="W499" s="98"/>
      <c r="X499" s="97">
        <v>50</v>
      </c>
      <c r="Y499" s="97">
        <v>25</v>
      </c>
      <c r="Z499" s="98"/>
      <c r="AB499" s="98"/>
    </row>
    <row r="500" spans="1:28" hidden="1">
      <c r="A500" s="96" t="s">
        <v>2522</v>
      </c>
      <c r="B500" s="96" t="s">
        <v>11</v>
      </c>
      <c r="C500" s="96" t="s">
        <v>2556</v>
      </c>
      <c r="D500" s="96" t="s">
        <v>4345</v>
      </c>
      <c r="E500" s="96" t="s">
        <v>3323</v>
      </c>
      <c r="F500" s="96" t="s">
        <v>3329</v>
      </c>
      <c r="G500" s="96" t="s">
        <v>19</v>
      </c>
      <c r="H500" s="96" t="s">
        <v>2088</v>
      </c>
      <c r="I500" s="96" t="s">
        <v>20</v>
      </c>
      <c r="J500" s="96" t="s">
        <v>18</v>
      </c>
      <c r="K500" s="96" t="s">
        <v>4371</v>
      </c>
      <c r="L500" s="96" t="s">
        <v>3326</v>
      </c>
      <c r="M500" s="97">
        <v>10000</v>
      </c>
      <c r="N500" s="98">
        <v>0</v>
      </c>
      <c r="O500" s="97">
        <v>304</v>
      </c>
      <c r="P500" s="97">
        <v>287</v>
      </c>
      <c r="Q500" s="97">
        <v>716</v>
      </c>
      <c r="R500" s="97">
        <v>9284</v>
      </c>
      <c r="S500" s="96" t="s">
        <v>3327</v>
      </c>
      <c r="T500" s="96" t="s">
        <v>4372</v>
      </c>
      <c r="U500" s="98"/>
      <c r="V500" s="98"/>
      <c r="W500" s="98"/>
      <c r="X500" s="97">
        <v>100</v>
      </c>
      <c r="Y500" s="97">
        <v>25</v>
      </c>
      <c r="Z500" s="98"/>
      <c r="AB500" s="98"/>
    </row>
    <row r="501" spans="1:28" hidden="1">
      <c r="A501" s="96" t="s">
        <v>2522</v>
      </c>
      <c r="B501" s="96" t="s">
        <v>11</v>
      </c>
      <c r="C501" s="96" t="s">
        <v>2556</v>
      </c>
      <c r="D501" s="96" t="s">
        <v>4345</v>
      </c>
      <c r="E501" s="96" t="s">
        <v>3323</v>
      </c>
      <c r="F501" s="96" t="s">
        <v>3337</v>
      </c>
      <c r="G501" s="96" t="s">
        <v>2817</v>
      </c>
      <c r="H501" s="96" t="s">
        <v>2818</v>
      </c>
      <c r="I501" s="96" t="s">
        <v>22</v>
      </c>
      <c r="J501" s="96" t="s">
        <v>697</v>
      </c>
      <c r="K501" s="96" t="s">
        <v>4373</v>
      </c>
      <c r="L501" s="96" t="s">
        <v>3326</v>
      </c>
      <c r="M501" s="97">
        <v>36000</v>
      </c>
      <c r="N501" s="98">
        <v>0</v>
      </c>
      <c r="O501" s="97">
        <v>1094.4000000000001</v>
      </c>
      <c r="P501" s="97">
        <v>1033.2</v>
      </c>
      <c r="Q501" s="97">
        <v>2152.6</v>
      </c>
      <c r="R501" s="97">
        <v>33847.4</v>
      </c>
      <c r="S501" s="96" t="s">
        <v>3327</v>
      </c>
      <c r="T501" s="96" t="s">
        <v>4374</v>
      </c>
      <c r="U501" s="98"/>
      <c r="V501" s="98"/>
      <c r="W501" s="98"/>
      <c r="X501" s="98"/>
      <c r="Y501" s="97">
        <v>25</v>
      </c>
      <c r="Z501" s="98"/>
      <c r="AB501" s="98"/>
    </row>
    <row r="502" spans="1:28" hidden="1">
      <c r="A502" s="96" t="s">
        <v>2522</v>
      </c>
      <c r="B502" s="96" t="s">
        <v>11</v>
      </c>
      <c r="C502" s="96" t="s">
        <v>2556</v>
      </c>
      <c r="D502" s="96" t="s">
        <v>4345</v>
      </c>
      <c r="E502" s="96" t="s">
        <v>3323</v>
      </c>
      <c r="F502" s="96" t="s">
        <v>3329</v>
      </c>
      <c r="G502" s="96" t="s">
        <v>1001</v>
      </c>
      <c r="H502" s="96" t="s">
        <v>2089</v>
      </c>
      <c r="I502" s="96" t="s">
        <v>42</v>
      </c>
      <c r="J502" s="96" t="s">
        <v>73</v>
      </c>
      <c r="K502" s="96" t="s">
        <v>4375</v>
      </c>
      <c r="L502" s="96" t="s">
        <v>3326</v>
      </c>
      <c r="M502" s="97">
        <v>24000</v>
      </c>
      <c r="N502" s="98">
        <v>0</v>
      </c>
      <c r="O502" s="97">
        <v>729.6</v>
      </c>
      <c r="P502" s="97">
        <v>688.8</v>
      </c>
      <c r="Q502" s="97">
        <v>3649.4</v>
      </c>
      <c r="R502" s="97">
        <v>20350.599999999999</v>
      </c>
      <c r="S502" s="96" t="s">
        <v>3327</v>
      </c>
      <c r="T502" s="96" t="s">
        <v>4376</v>
      </c>
      <c r="U502" s="98"/>
      <c r="V502" s="98"/>
      <c r="W502" s="97">
        <v>2206</v>
      </c>
      <c r="X502" s="98"/>
      <c r="Y502" s="97">
        <v>25</v>
      </c>
      <c r="Z502" s="98"/>
      <c r="AB502" s="98"/>
    </row>
    <row r="503" spans="1:28" hidden="1">
      <c r="A503" s="96" t="s">
        <v>2522</v>
      </c>
      <c r="B503" s="96" t="s">
        <v>11</v>
      </c>
      <c r="C503" s="96" t="s">
        <v>2556</v>
      </c>
      <c r="D503" s="96" t="s">
        <v>4345</v>
      </c>
      <c r="E503" s="96" t="s">
        <v>3323</v>
      </c>
      <c r="F503" s="96" t="s">
        <v>3359</v>
      </c>
      <c r="G503" s="96" t="s">
        <v>21</v>
      </c>
      <c r="H503" s="96" t="s">
        <v>2090</v>
      </c>
      <c r="I503" s="96" t="s">
        <v>22</v>
      </c>
      <c r="J503" s="96" t="s">
        <v>18</v>
      </c>
      <c r="K503" s="96" t="s">
        <v>4377</v>
      </c>
      <c r="L503" s="96" t="s">
        <v>3326</v>
      </c>
      <c r="M503" s="97">
        <v>15000</v>
      </c>
      <c r="N503" s="98">
        <v>0</v>
      </c>
      <c r="O503" s="97">
        <v>456</v>
      </c>
      <c r="P503" s="97">
        <v>430.5</v>
      </c>
      <c r="Q503" s="97">
        <v>1261.5</v>
      </c>
      <c r="R503" s="97">
        <v>13738.5</v>
      </c>
      <c r="S503" s="96" t="s">
        <v>3327</v>
      </c>
      <c r="T503" s="96" t="s">
        <v>4378</v>
      </c>
      <c r="U503" s="98"/>
      <c r="V503" s="97">
        <v>300</v>
      </c>
      <c r="W503" s="98"/>
      <c r="X503" s="97">
        <v>50</v>
      </c>
      <c r="Y503" s="97">
        <v>25</v>
      </c>
      <c r="Z503" s="98"/>
      <c r="AB503" s="98"/>
    </row>
    <row r="504" spans="1:28" hidden="1">
      <c r="A504" s="96" t="s">
        <v>2522</v>
      </c>
      <c r="B504" s="96" t="s">
        <v>11</v>
      </c>
      <c r="C504" s="96" t="s">
        <v>2556</v>
      </c>
      <c r="D504" s="96" t="s">
        <v>4345</v>
      </c>
      <c r="E504" s="96" t="s">
        <v>3323</v>
      </c>
      <c r="F504" s="96" t="s">
        <v>3332</v>
      </c>
      <c r="G504" s="96" t="s">
        <v>109</v>
      </c>
      <c r="H504" s="96" t="s">
        <v>1357</v>
      </c>
      <c r="I504" s="96" t="s">
        <v>110</v>
      </c>
      <c r="J504" s="96" t="s">
        <v>106</v>
      </c>
      <c r="K504" s="96" t="s">
        <v>4379</v>
      </c>
      <c r="L504" s="96" t="s">
        <v>3326</v>
      </c>
      <c r="M504" s="97">
        <v>30000</v>
      </c>
      <c r="N504" s="98">
        <v>0</v>
      </c>
      <c r="O504" s="97">
        <v>912</v>
      </c>
      <c r="P504" s="97">
        <v>861</v>
      </c>
      <c r="Q504" s="97">
        <v>11688.75</v>
      </c>
      <c r="R504" s="97">
        <v>18311.25</v>
      </c>
      <c r="S504" s="96" t="s">
        <v>3327</v>
      </c>
      <c r="T504" s="96" t="s">
        <v>4380</v>
      </c>
      <c r="U504" s="98"/>
      <c r="V504" s="97">
        <v>300</v>
      </c>
      <c r="W504" s="97">
        <v>9540.75</v>
      </c>
      <c r="X504" s="97">
        <v>50</v>
      </c>
      <c r="Y504" s="97">
        <v>25</v>
      </c>
      <c r="Z504" s="98"/>
      <c r="AB504" s="98"/>
    </row>
    <row r="505" spans="1:28" hidden="1">
      <c r="A505" s="96" t="s">
        <v>2522</v>
      </c>
      <c r="B505" s="96" t="s">
        <v>11</v>
      </c>
      <c r="C505" s="96" t="s">
        <v>2556</v>
      </c>
      <c r="D505" s="96" t="s">
        <v>4345</v>
      </c>
      <c r="E505" s="96" t="s">
        <v>3323</v>
      </c>
      <c r="F505" s="96" t="s">
        <v>3527</v>
      </c>
      <c r="G505" s="96" t="s">
        <v>325</v>
      </c>
      <c r="H505" s="96" t="s">
        <v>2091</v>
      </c>
      <c r="I505" s="96" t="s">
        <v>327</v>
      </c>
      <c r="J505" s="96" t="s">
        <v>326</v>
      </c>
      <c r="K505" s="96" t="s">
        <v>4381</v>
      </c>
      <c r="L505" s="96" t="s">
        <v>3326</v>
      </c>
      <c r="M505" s="97">
        <v>50000</v>
      </c>
      <c r="N505" s="97">
        <v>1854</v>
      </c>
      <c r="O505" s="97">
        <v>1520</v>
      </c>
      <c r="P505" s="97">
        <v>1435</v>
      </c>
      <c r="Q505" s="97">
        <v>18700.93</v>
      </c>
      <c r="R505" s="97">
        <v>31299.07</v>
      </c>
      <c r="S505" s="96" t="s">
        <v>3327</v>
      </c>
      <c r="T505" s="96" t="s">
        <v>4382</v>
      </c>
      <c r="U505" s="98"/>
      <c r="V505" s="98"/>
      <c r="W505" s="97">
        <v>13746.93</v>
      </c>
      <c r="X505" s="97">
        <v>120</v>
      </c>
      <c r="Y505" s="97">
        <v>25</v>
      </c>
      <c r="Z505" s="98"/>
      <c r="AB505" s="98"/>
    </row>
    <row r="506" spans="1:28" hidden="1">
      <c r="A506" s="96" t="s">
        <v>2522</v>
      </c>
      <c r="B506" s="96" t="s">
        <v>11</v>
      </c>
      <c r="C506" s="96" t="s">
        <v>2556</v>
      </c>
      <c r="D506" s="96" t="s">
        <v>4345</v>
      </c>
      <c r="E506" s="96" t="s">
        <v>3323</v>
      </c>
      <c r="F506" s="96" t="s">
        <v>3359</v>
      </c>
      <c r="G506" s="96" t="s">
        <v>1612</v>
      </c>
      <c r="H506" s="96" t="s">
        <v>2092</v>
      </c>
      <c r="I506" s="96" t="s">
        <v>138</v>
      </c>
      <c r="J506" s="96" t="s">
        <v>142</v>
      </c>
      <c r="K506" s="96" t="s">
        <v>4383</v>
      </c>
      <c r="L506" s="96" t="s">
        <v>3326</v>
      </c>
      <c r="M506" s="97">
        <v>27205.34</v>
      </c>
      <c r="N506" s="98">
        <v>0</v>
      </c>
      <c r="O506" s="97">
        <v>827.04</v>
      </c>
      <c r="P506" s="97">
        <v>780.79</v>
      </c>
      <c r="Q506" s="97">
        <v>1632.83</v>
      </c>
      <c r="R506" s="97">
        <v>25572.51</v>
      </c>
      <c r="S506" s="96" t="s">
        <v>3327</v>
      </c>
      <c r="T506" s="96" t="s">
        <v>4384</v>
      </c>
      <c r="U506" s="98"/>
      <c r="V506" s="98"/>
      <c r="W506" s="98"/>
      <c r="X506" s="98"/>
      <c r="Y506" s="97">
        <v>25</v>
      </c>
      <c r="Z506" s="98"/>
      <c r="AB506" s="98"/>
    </row>
    <row r="507" spans="1:28" hidden="1">
      <c r="A507" s="96" t="s">
        <v>2522</v>
      </c>
      <c r="B507" s="96" t="s">
        <v>11</v>
      </c>
      <c r="C507" s="96" t="s">
        <v>2556</v>
      </c>
      <c r="D507" s="96" t="s">
        <v>4345</v>
      </c>
      <c r="E507" s="96" t="s">
        <v>3323</v>
      </c>
      <c r="F507" s="96" t="s">
        <v>3337</v>
      </c>
      <c r="G507" s="96" t="s">
        <v>1725</v>
      </c>
      <c r="H507" s="96" t="s">
        <v>2093</v>
      </c>
      <c r="I507" s="96" t="s">
        <v>8</v>
      </c>
      <c r="J507" s="96" t="s">
        <v>73</v>
      </c>
      <c r="K507" s="96" t="s">
        <v>4385</v>
      </c>
      <c r="L507" s="96" t="s">
        <v>3326</v>
      </c>
      <c r="M507" s="97">
        <v>20000</v>
      </c>
      <c r="N507" s="98">
        <v>0</v>
      </c>
      <c r="O507" s="97">
        <v>608</v>
      </c>
      <c r="P507" s="97">
        <v>574</v>
      </c>
      <c r="Q507" s="97">
        <v>6361.33</v>
      </c>
      <c r="R507" s="97">
        <v>13638.67</v>
      </c>
      <c r="S507" s="96" t="s">
        <v>3327</v>
      </c>
      <c r="T507" s="96" t="s">
        <v>4386</v>
      </c>
      <c r="U507" s="98"/>
      <c r="V507" s="98"/>
      <c r="W507" s="97">
        <v>5154.33</v>
      </c>
      <c r="X507" s="98"/>
      <c r="Y507" s="97">
        <v>25</v>
      </c>
      <c r="Z507" s="98"/>
      <c r="AB507" s="98"/>
    </row>
    <row r="508" spans="1:28" hidden="1">
      <c r="A508" s="96" t="s">
        <v>2522</v>
      </c>
      <c r="B508" s="96" t="s">
        <v>11</v>
      </c>
      <c r="C508" s="96" t="s">
        <v>2556</v>
      </c>
      <c r="D508" s="96" t="s">
        <v>4345</v>
      </c>
      <c r="E508" s="96" t="s">
        <v>3323</v>
      </c>
      <c r="F508" s="96" t="s">
        <v>3332</v>
      </c>
      <c r="G508" s="96" t="s">
        <v>606</v>
      </c>
      <c r="H508" s="96" t="s">
        <v>2094</v>
      </c>
      <c r="I508" s="96" t="s">
        <v>402</v>
      </c>
      <c r="J508" s="96" t="s">
        <v>601</v>
      </c>
      <c r="K508" s="96" t="s">
        <v>4387</v>
      </c>
      <c r="L508" s="96" t="s">
        <v>3326</v>
      </c>
      <c r="M508" s="97">
        <v>18000</v>
      </c>
      <c r="N508" s="98">
        <v>0</v>
      </c>
      <c r="O508" s="97">
        <v>547.20000000000005</v>
      </c>
      <c r="P508" s="97">
        <v>516.6</v>
      </c>
      <c r="Q508" s="97">
        <v>1388.8</v>
      </c>
      <c r="R508" s="97">
        <v>16611.2</v>
      </c>
      <c r="S508" s="96" t="s">
        <v>3327</v>
      </c>
      <c r="T508" s="96" t="s">
        <v>4388</v>
      </c>
      <c r="U508" s="98"/>
      <c r="V508" s="97">
        <v>300</v>
      </c>
      <c r="W508" s="98"/>
      <c r="X508" s="98"/>
      <c r="Y508" s="97">
        <v>25</v>
      </c>
      <c r="Z508" s="98"/>
      <c r="AB508" s="98"/>
    </row>
    <row r="509" spans="1:28" hidden="1">
      <c r="A509" s="96" t="s">
        <v>2522</v>
      </c>
      <c r="B509" s="96" t="s">
        <v>11</v>
      </c>
      <c r="C509" s="96" t="s">
        <v>2556</v>
      </c>
      <c r="D509" s="96" t="s">
        <v>4345</v>
      </c>
      <c r="E509" s="96" t="s">
        <v>3323</v>
      </c>
      <c r="F509" s="96" t="s">
        <v>3329</v>
      </c>
      <c r="G509" s="96" t="s">
        <v>607</v>
      </c>
      <c r="H509" s="96" t="s">
        <v>1302</v>
      </c>
      <c r="I509" s="96" t="s">
        <v>608</v>
      </c>
      <c r="J509" s="96" t="s">
        <v>601</v>
      </c>
      <c r="K509" s="96" t="s">
        <v>4389</v>
      </c>
      <c r="L509" s="96" t="s">
        <v>3326</v>
      </c>
      <c r="M509" s="97">
        <v>14800.5</v>
      </c>
      <c r="N509" s="98">
        <v>0</v>
      </c>
      <c r="O509" s="97">
        <v>449.94</v>
      </c>
      <c r="P509" s="97">
        <v>424.77</v>
      </c>
      <c r="Q509" s="97">
        <v>1199.71</v>
      </c>
      <c r="R509" s="97">
        <v>13600.79</v>
      </c>
      <c r="S509" s="96" t="s">
        <v>3327</v>
      </c>
      <c r="T509" s="96" t="s">
        <v>4390</v>
      </c>
      <c r="U509" s="98"/>
      <c r="V509" s="97">
        <v>300</v>
      </c>
      <c r="W509" s="98"/>
      <c r="X509" s="98"/>
      <c r="Y509" s="97">
        <v>25</v>
      </c>
      <c r="Z509" s="98"/>
      <c r="AB509" s="98"/>
    </row>
    <row r="510" spans="1:28" hidden="1">
      <c r="A510" s="96" t="s">
        <v>2522</v>
      </c>
      <c r="B510" s="96" t="s">
        <v>11</v>
      </c>
      <c r="C510" s="96" t="s">
        <v>2556</v>
      </c>
      <c r="D510" s="96" t="s">
        <v>4345</v>
      </c>
      <c r="E510" s="96" t="s">
        <v>3323</v>
      </c>
      <c r="F510" s="96" t="s">
        <v>3344</v>
      </c>
      <c r="G510" s="96" t="s">
        <v>316</v>
      </c>
      <c r="H510" s="96" t="s">
        <v>1303</v>
      </c>
      <c r="I510" s="96" t="s">
        <v>4391</v>
      </c>
      <c r="J510" s="96" t="s">
        <v>142</v>
      </c>
      <c r="K510" s="96" t="s">
        <v>4392</v>
      </c>
      <c r="L510" s="96" t="s">
        <v>3326</v>
      </c>
      <c r="M510" s="97">
        <v>65000</v>
      </c>
      <c r="N510" s="97">
        <v>4427.58</v>
      </c>
      <c r="O510" s="97">
        <v>1976</v>
      </c>
      <c r="P510" s="97">
        <v>1865.5</v>
      </c>
      <c r="Q510" s="97">
        <v>12228.08</v>
      </c>
      <c r="R510" s="97">
        <v>52771.92</v>
      </c>
      <c r="S510" s="96" t="s">
        <v>3327</v>
      </c>
      <c r="T510" s="96" t="s">
        <v>4393</v>
      </c>
      <c r="U510" s="98"/>
      <c r="V510" s="97">
        <v>1200</v>
      </c>
      <c r="W510" s="97">
        <v>2634</v>
      </c>
      <c r="X510" s="97">
        <v>100</v>
      </c>
      <c r="Y510" s="97">
        <v>25</v>
      </c>
      <c r="Z510" s="98"/>
      <c r="AB510" s="98"/>
    </row>
    <row r="511" spans="1:28" hidden="1">
      <c r="A511" s="96" t="s">
        <v>2522</v>
      </c>
      <c r="B511" s="96" t="s">
        <v>11</v>
      </c>
      <c r="C511" s="96" t="s">
        <v>2556</v>
      </c>
      <c r="D511" s="96" t="s">
        <v>4345</v>
      </c>
      <c r="E511" s="96" t="s">
        <v>3323</v>
      </c>
      <c r="F511" s="96" t="s">
        <v>3329</v>
      </c>
      <c r="G511" s="96" t="s">
        <v>609</v>
      </c>
      <c r="H511" s="96" t="s">
        <v>2095</v>
      </c>
      <c r="I511" s="96" t="s">
        <v>598</v>
      </c>
      <c r="J511" s="96" t="s">
        <v>601</v>
      </c>
      <c r="K511" s="96" t="s">
        <v>4394</v>
      </c>
      <c r="L511" s="96" t="s">
        <v>3326</v>
      </c>
      <c r="M511" s="97">
        <v>10000</v>
      </c>
      <c r="N511" s="98">
        <v>0</v>
      </c>
      <c r="O511" s="97">
        <v>304</v>
      </c>
      <c r="P511" s="97">
        <v>287</v>
      </c>
      <c r="Q511" s="97">
        <v>916</v>
      </c>
      <c r="R511" s="97">
        <v>9084</v>
      </c>
      <c r="S511" s="96" t="s">
        <v>3327</v>
      </c>
      <c r="T511" s="96" t="s">
        <v>4395</v>
      </c>
      <c r="U511" s="98"/>
      <c r="V511" s="97">
        <v>300</v>
      </c>
      <c r="W511" s="98"/>
      <c r="X511" s="98"/>
      <c r="Y511" s="97">
        <v>25</v>
      </c>
      <c r="Z511" s="98"/>
      <c r="AB511" s="98"/>
    </row>
    <row r="512" spans="1:28" hidden="1">
      <c r="A512" s="96" t="s">
        <v>2522</v>
      </c>
      <c r="B512" s="96" t="s">
        <v>11</v>
      </c>
      <c r="C512" s="96" t="s">
        <v>2556</v>
      </c>
      <c r="D512" s="96" t="s">
        <v>4345</v>
      </c>
      <c r="E512" s="96" t="s">
        <v>3323</v>
      </c>
      <c r="F512" s="96" t="s">
        <v>3347</v>
      </c>
      <c r="G512" s="96" t="s">
        <v>328</v>
      </c>
      <c r="H512" s="96" t="s">
        <v>2096</v>
      </c>
      <c r="I512" s="96" t="s">
        <v>329</v>
      </c>
      <c r="J512" s="96" t="s">
        <v>326</v>
      </c>
      <c r="K512" s="96" t="s">
        <v>4396</v>
      </c>
      <c r="L512" s="96" t="s">
        <v>3326</v>
      </c>
      <c r="M512" s="97">
        <v>130000</v>
      </c>
      <c r="N512" s="97">
        <v>19162.12</v>
      </c>
      <c r="O512" s="97">
        <v>3952</v>
      </c>
      <c r="P512" s="97">
        <v>3731</v>
      </c>
      <c r="Q512" s="97">
        <v>26870.12</v>
      </c>
      <c r="R512" s="97">
        <v>103129.88</v>
      </c>
      <c r="S512" s="96" t="s">
        <v>3327</v>
      </c>
      <c r="T512" s="96" t="s">
        <v>4397</v>
      </c>
      <c r="U512" s="98"/>
      <c r="V512" s="98"/>
      <c r="W512" s="98"/>
      <c r="X512" s="98"/>
      <c r="Y512" s="97">
        <v>25</v>
      </c>
      <c r="Z512" s="98"/>
      <c r="AB512" s="98"/>
    </row>
    <row r="513" spans="1:28" hidden="1">
      <c r="A513" s="96" t="s">
        <v>2522</v>
      </c>
      <c r="B513" s="96" t="s">
        <v>11</v>
      </c>
      <c r="C513" s="96" t="s">
        <v>2556</v>
      </c>
      <c r="D513" s="96" t="s">
        <v>4345</v>
      </c>
      <c r="E513" s="96" t="s">
        <v>3323</v>
      </c>
      <c r="F513" s="96" t="s">
        <v>3337</v>
      </c>
      <c r="G513" s="96" t="s">
        <v>1000</v>
      </c>
      <c r="H513" s="96" t="s">
        <v>2097</v>
      </c>
      <c r="I513" s="96" t="s">
        <v>132</v>
      </c>
      <c r="J513" s="96" t="s">
        <v>697</v>
      </c>
      <c r="K513" s="96" t="s">
        <v>4398</v>
      </c>
      <c r="L513" s="96" t="s">
        <v>3326</v>
      </c>
      <c r="M513" s="97">
        <v>26250</v>
      </c>
      <c r="N513" s="98">
        <v>0</v>
      </c>
      <c r="O513" s="97">
        <v>798</v>
      </c>
      <c r="P513" s="97">
        <v>753.38</v>
      </c>
      <c r="Q513" s="97">
        <v>6846.12</v>
      </c>
      <c r="R513" s="97">
        <v>19403.88</v>
      </c>
      <c r="S513" s="96" t="s">
        <v>3327</v>
      </c>
      <c r="T513" s="96" t="s">
        <v>4399</v>
      </c>
      <c r="U513" s="98"/>
      <c r="V513" s="98"/>
      <c r="W513" s="97">
        <v>5269.74</v>
      </c>
      <c r="X513" s="98"/>
      <c r="Y513" s="97">
        <v>25</v>
      </c>
      <c r="Z513" s="98"/>
      <c r="AB513" s="98"/>
    </row>
    <row r="514" spans="1:28" hidden="1">
      <c r="A514" s="96" t="s">
        <v>2522</v>
      </c>
      <c r="B514" s="96" t="s">
        <v>11</v>
      </c>
      <c r="C514" s="96" t="s">
        <v>2556</v>
      </c>
      <c r="D514" s="96" t="s">
        <v>4345</v>
      </c>
      <c r="E514" s="96" t="s">
        <v>3323</v>
      </c>
      <c r="F514" s="96" t="s">
        <v>3386</v>
      </c>
      <c r="G514" s="96" t="s">
        <v>879</v>
      </c>
      <c r="H514" s="96" t="s">
        <v>2098</v>
      </c>
      <c r="I514" s="96" t="s">
        <v>110</v>
      </c>
      <c r="J514" s="96" t="s">
        <v>73</v>
      </c>
      <c r="K514" s="96" t="s">
        <v>4400</v>
      </c>
      <c r="L514" s="96" t="s">
        <v>3326</v>
      </c>
      <c r="M514" s="97">
        <v>25000</v>
      </c>
      <c r="N514" s="98">
        <v>0</v>
      </c>
      <c r="O514" s="97">
        <v>760</v>
      </c>
      <c r="P514" s="97">
        <v>717.5</v>
      </c>
      <c r="Q514" s="97">
        <v>1502.5</v>
      </c>
      <c r="R514" s="97">
        <v>23497.5</v>
      </c>
      <c r="S514" s="96" t="s">
        <v>3327</v>
      </c>
      <c r="T514" s="96" t="s">
        <v>4401</v>
      </c>
      <c r="U514" s="98"/>
      <c r="V514" s="98"/>
      <c r="W514" s="98"/>
      <c r="X514" s="98"/>
      <c r="Y514" s="97">
        <v>25</v>
      </c>
      <c r="Z514" s="98"/>
      <c r="AB514" s="98"/>
    </row>
    <row r="515" spans="1:28" hidden="1">
      <c r="A515" s="96" t="s">
        <v>2522</v>
      </c>
      <c r="B515" s="96" t="s">
        <v>11</v>
      </c>
      <c r="C515" s="96" t="s">
        <v>2556</v>
      </c>
      <c r="D515" s="96" t="s">
        <v>4345</v>
      </c>
      <c r="E515" s="96" t="s">
        <v>3323</v>
      </c>
      <c r="F515" s="96" t="s">
        <v>3337</v>
      </c>
      <c r="G515" s="96" t="s">
        <v>1058</v>
      </c>
      <c r="H515" s="96" t="s">
        <v>2099</v>
      </c>
      <c r="I515" s="96" t="s">
        <v>360</v>
      </c>
      <c r="J515" s="96" t="s">
        <v>142</v>
      </c>
      <c r="K515" s="96" t="s">
        <v>4402</v>
      </c>
      <c r="L515" s="96" t="s">
        <v>3326</v>
      </c>
      <c r="M515" s="97">
        <v>26250</v>
      </c>
      <c r="N515" s="98">
        <v>0</v>
      </c>
      <c r="O515" s="97">
        <v>798</v>
      </c>
      <c r="P515" s="97">
        <v>753.38</v>
      </c>
      <c r="Q515" s="97">
        <v>1576.38</v>
      </c>
      <c r="R515" s="97">
        <v>24673.62</v>
      </c>
      <c r="S515" s="96" t="s">
        <v>3327</v>
      </c>
      <c r="T515" s="96" t="s">
        <v>4403</v>
      </c>
      <c r="U515" s="98"/>
      <c r="V515" s="98"/>
      <c r="W515" s="98"/>
      <c r="X515" s="98"/>
      <c r="Y515" s="97">
        <v>25</v>
      </c>
      <c r="Z515" s="98"/>
      <c r="AB515" s="98"/>
    </row>
    <row r="516" spans="1:28" hidden="1">
      <c r="A516" s="96" t="s">
        <v>2522</v>
      </c>
      <c r="B516" s="96" t="s">
        <v>11</v>
      </c>
      <c r="C516" s="96" t="s">
        <v>2556</v>
      </c>
      <c r="D516" s="96" t="s">
        <v>4345</v>
      </c>
      <c r="E516" s="96" t="s">
        <v>3323</v>
      </c>
      <c r="F516" s="96" t="s">
        <v>3332</v>
      </c>
      <c r="G516" s="96" t="s">
        <v>704</v>
      </c>
      <c r="H516" s="96" t="s">
        <v>1305</v>
      </c>
      <c r="I516" s="96" t="s">
        <v>705</v>
      </c>
      <c r="J516" s="96" t="s">
        <v>697</v>
      </c>
      <c r="K516" s="96" t="s">
        <v>4404</v>
      </c>
      <c r="L516" s="96" t="s">
        <v>3326</v>
      </c>
      <c r="M516" s="97">
        <v>22000</v>
      </c>
      <c r="N516" s="98">
        <v>0</v>
      </c>
      <c r="O516" s="97">
        <v>668.8</v>
      </c>
      <c r="P516" s="97">
        <v>631.4</v>
      </c>
      <c r="Q516" s="97">
        <v>14195.11</v>
      </c>
      <c r="R516" s="97">
        <v>7804.89</v>
      </c>
      <c r="S516" s="96" t="s">
        <v>3327</v>
      </c>
      <c r="T516" s="96" t="s">
        <v>4405</v>
      </c>
      <c r="U516" s="98"/>
      <c r="V516" s="97">
        <v>300</v>
      </c>
      <c r="W516" s="97">
        <v>12569.91</v>
      </c>
      <c r="X516" s="98"/>
      <c r="Y516" s="97">
        <v>25</v>
      </c>
      <c r="Z516" s="98"/>
      <c r="AB516" s="98"/>
    </row>
    <row r="517" spans="1:28" hidden="1">
      <c r="A517" s="96" t="s">
        <v>2522</v>
      </c>
      <c r="B517" s="96" t="s">
        <v>11</v>
      </c>
      <c r="C517" s="96" t="s">
        <v>2556</v>
      </c>
      <c r="D517" s="96" t="s">
        <v>4345</v>
      </c>
      <c r="E517" s="96" t="s">
        <v>3323</v>
      </c>
      <c r="F517" s="96" t="s">
        <v>3337</v>
      </c>
      <c r="G517" s="96" t="s">
        <v>1613</v>
      </c>
      <c r="H517" s="96" t="s">
        <v>2100</v>
      </c>
      <c r="I517" s="96" t="s">
        <v>8</v>
      </c>
      <c r="J517" s="96" t="s">
        <v>601</v>
      </c>
      <c r="K517" s="96" t="s">
        <v>4406</v>
      </c>
      <c r="L517" s="96" t="s">
        <v>3326</v>
      </c>
      <c r="M517" s="97">
        <v>10000</v>
      </c>
      <c r="N517" s="98">
        <v>0</v>
      </c>
      <c r="O517" s="97">
        <v>304</v>
      </c>
      <c r="P517" s="97">
        <v>287</v>
      </c>
      <c r="Q517" s="97">
        <v>616</v>
      </c>
      <c r="R517" s="97">
        <v>9384</v>
      </c>
      <c r="S517" s="96" t="s">
        <v>3327</v>
      </c>
      <c r="T517" s="96" t="s">
        <v>4407</v>
      </c>
      <c r="U517" s="98"/>
      <c r="V517" s="98"/>
      <c r="W517" s="98"/>
      <c r="X517" s="98"/>
      <c r="Y517" s="97">
        <v>25</v>
      </c>
      <c r="Z517" s="98"/>
      <c r="AB517" s="98"/>
    </row>
    <row r="518" spans="1:28" hidden="1">
      <c r="A518" s="96" t="s">
        <v>2522</v>
      </c>
      <c r="B518" s="96" t="s">
        <v>11</v>
      </c>
      <c r="C518" s="96" t="s">
        <v>2556</v>
      </c>
      <c r="D518" s="96" t="s">
        <v>4345</v>
      </c>
      <c r="E518" s="96" t="s">
        <v>3323</v>
      </c>
      <c r="F518" s="96" t="s">
        <v>3337</v>
      </c>
      <c r="G518" s="96" t="s">
        <v>2678</v>
      </c>
      <c r="H518" s="96" t="s">
        <v>2706</v>
      </c>
      <c r="I518" s="96" t="s">
        <v>10</v>
      </c>
      <c r="J518" s="96" t="s">
        <v>18</v>
      </c>
      <c r="K518" s="96" t="s">
        <v>4408</v>
      </c>
      <c r="L518" s="96" t="s">
        <v>3326</v>
      </c>
      <c r="M518" s="97">
        <v>25000</v>
      </c>
      <c r="N518" s="98">
        <v>0</v>
      </c>
      <c r="O518" s="97">
        <v>760</v>
      </c>
      <c r="P518" s="97">
        <v>717.5</v>
      </c>
      <c r="Q518" s="97">
        <v>1502.5</v>
      </c>
      <c r="R518" s="97">
        <v>23497.5</v>
      </c>
      <c r="S518" s="96" t="s">
        <v>3327</v>
      </c>
      <c r="T518" s="96" t="s">
        <v>4409</v>
      </c>
      <c r="U518" s="98"/>
      <c r="V518" s="98"/>
      <c r="W518" s="98"/>
      <c r="X518" s="98"/>
      <c r="Y518" s="97">
        <v>25</v>
      </c>
      <c r="Z518" s="98"/>
      <c r="AB518" s="98"/>
    </row>
    <row r="519" spans="1:28" hidden="1">
      <c r="A519" s="96" t="s">
        <v>2522</v>
      </c>
      <c r="B519" s="96" t="s">
        <v>11</v>
      </c>
      <c r="C519" s="96" t="s">
        <v>2556</v>
      </c>
      <c r="D519" s="96" t="s">
        <v>4345</v>
      </c>
      <c r="E519" s="96" t="s">
        <v>3323</v>
      </c>
      <c r="F519" s="96" t="s">
        <v>3337</v>
      </c>
      <c r="G519" s="96" t="s">
        <v>2819</v>
      </c>
      <c r="H519" s="96" t="s">
        <v>2820</v>
      </c>
      <c r="I519" s="96" t="s">
        <v>686</v>
      </c>
      <c r="J519" s="96" t="s">
        <v>697</v>
      </c>
      <c r="K519" s="96" t="s">
        <v>4410</v>
      </c>
      <c r="L519" s="96" t="s">
        <v>3326</v>
      </c>
      <c r="M519" s="97">
        <v>40000</v>
      </c>
      <c r="N519" s="97">
        <v>442.65</v>
      </c>
      <c r="O519" s="97">
        <v>1216</v>
      </c>
      <c r="P519" s="97">
        <v>1148</v>
      </c>
      <c r="Q519" s="97">
        <v>2831.65</v>
      </c>
      <c r="R519" s="97">
        <v>37168.35</v>
      </c>
      <c r="S519" s="96" t="s">
        <v>3327</v>
      </c>
      <c r="T519" s="96" t="s">
        <v>4411</v>
      </c>
      <c r="U519" s="98"/>
      <c r="V519" s="98"/>
      <c r="W519" s="98"/>
      <c r="X519" s="98"/>
      <c r="Y519" s="97">
        <v>25</v>
      </c>
      <c r="Z519" s="98"/>
      <c r="AB519" s="98"/>
    </row>
    <row r="520" spans="1:28" hidden="1">
      <c r="A520" s="96" t="s">
        <v>2522</v>
      </c>
      <c r="B520" s="96" t="s">
        <v>11</v>
      </c>
      <c r="C520" s="96" t="s">
        <v>2556</v>
      </c>
      <c r="D520" s="96" t="s">
        <v>4345</v>
      </c>
      <c r="E520" s="96" t="s">
        <v>3323</v>
      </c>
      <c r="F520" s="96" t="s">
        <v>3344</v>
      </c>
      <c r="G520" s="96" t="s">
        <v>133</v>
      </c>
      <c r="H520" s="96" t="s">
        <v>1306</v>
      </c>
      <c r="I520" s="96" t="s">
        <v>8</v>
      </c>
      <c r="J520" s="96" t="s">
        <v>295</v>
      </c>
      <c r="K520" s="96" t="s">
        <v>4412</v>
      </c>
      <c r="L520" s="96" t="s">
        <v>3326</v>
      </c>
      <c r="M520" s="97">
        <v>20000</v>
      </c>
      <c r="N520" s="98">
        <v>0</v>
      </c>
      <c r="O520" s="97">
        <v>608</v>
      </c>
      <c r="P520" s="97">
        <v>574</v>
      </c>
      <c r="Q520" s="97">
        <v>7256.35</v>
      </c>
      <c r="R520" s="97">
        <v>12743.65</v>
      </c>
      <c r="S520" s="96" t="s">
        <v>3327</v>
      </c>
      <c r="T520" s="96" t="s">
        <v>4413</v>
      </c>
      <c r="U520" s="98"/>
      <c r="V520" s="97">
        <v>300</v>
      </c>
      <c r="W520" s="97">
        <v>5699.35</v>
      </c>
      <c r="X520" s="97">
        <v>50</v>
      </c>
      <c r="Y520" s="97">
        <v>25</v>
      </c>
      <c r="Z520" s="98"/>
      <c r="AB520" s="98"/>
    </row>
    <row r="521" spans="1:28" hidden="1">
      <c r="A521" s="96" t="s">
        <v>2522</v>
      </c>
      <c r="B521" s="96" t="s">
        <v>11</v>
      </c>
      <c r="C521" s="96" t="s">
        <v>2556</v>
      </c>
      <c r="D521" s="96" t="s">
        <v>4345</v>
      </c>
      <c r="E521" s="96" t="s">
        <v>3323</v>
      </c>
      <c r="F521" s="96" t="s">
        <v>3329</v>
      </c>
      <c r="G521" s="96" t="s">
        <v>2557</v>
      </c>
      <c r="H521" s="96" t="s">
        <v>2558</v>
      </c>
      <c r="I521" s="96" t="s">
        <v>358</v>
      </c>
      <c r="J521" s="96" t="s">
        <v>697</v>
      </c>
      <c r="K521" s="96" t="s">
        <v>4414</v>
      </c>
      <c r="L521" s="96" t="s">
        <v>3326</v>
      </c>
      <c r="M521" s="97">
        <v>200000</v>
      </c>
      <c r="N521" s="97">
        <v>35726.519999999997</v>
      </c>
      <c r="O521" s="97">
        <v>5685.41</v>
      </c>
      <c r="P521" s="97">
        <v>5740</v>
      </c>
      <c r="Q521" s="97">
        <v>47176.93</v>
      </c>
      <c r="R521" s="97">
        <v>152823.07</v>
      </c>
      <c r="S521" s="96" t="s">
        <v>3327</v>
      </c>
      <c r="T521" s="96" t="s">
        <v>4415</v>
      </c>
      <c r="U521" s="98"/>
      <c r="V521" s="98"/>
      <c r="W521" s="98"/>
      <c r="X521" s="98"/>
      <c r="Y521" s="97">
        <v>25</v>
      </c>
      <c r="Z521" s="98"/>
      <c r="AB521" s="98"/>
    </row>
    <row r="522" spans="1:28" hidden="1">
      <c r="A522" s="96" t="s">
        <v>2522</v>
      </c>
      <c r="B522" s="96" t="s">
        <v>11</v>
      </c>
      <c r="C522" s="96" t="s">
        <v>2556</v>
      </c>
      <c r="D522" s="96" t="s">
        <v>4345</v>
      </c>
      <c r="E522" s="96" t="s">
        <v>3323</v>
      </c>
      <c r="F522" s="96" t="s">
        <v>3337</v>
      </c>
      <c r="G522" s="96" t="s">
        <v>1075</v>
      </c>
      <c r="H522" s="96" t="s">
        <v>2101</v>
      </c>
      <c r="I522" s="96" t="s">
        <v>138</v>
      </c>
      <c r="J522" s="96" t="s">
        <v>142</v>
      </c>
      <c r="K522" s="96" t="s">
        <v>4416</v>
      </c>
      <c r="L522" s="96" t="s">
        <v>3326</v>
      </c>
      <c r="M522" s="97">
        <v>27300</v>
      </c>
      <c r="N522" s="98">
        <v>0</v>
      </c>
      <c r="O522" s="97">
        <v>829.92</v>
      </c>
      <c r="P522" s="97">
        <v>783.51</v>
      </c>
      <c r="Q522" s="97">
        <v>1638.43</v>
      </c>
      <c r="R522" s="97">
        <v>25661.57</v>
      </c>
      <c r="S522" s="96" t="s">
        <v>3327</v>
      </c>
      <c r="T522" s="96" t="s">
        <v>4417</v>
      </c>
      <c r="U522" s="98"/>
      <c r="V522" s="98"/>
      <c r="W522" s="98"/>
      <c r="X522" s="98"/>
      <c r="Y522" s="97">
        <v>25</v>
      </c>
      <c r="Z522" s="98"/>
      <c r="AB522" s="98"/>
    </row>
    <row r="523" spans="1:28" hidden="1">
      <c r="A523" s="96" t="s">
        <v>2522</v>
      </c>
      <c r="B523" s="96" t="s">
        <v>11</v>
      </c>
      <c r="C523" s="96" t="s">
        <v>2556</v>
      </c>
      <c r="D523" s="96" t="s">
        <v>4345</v>
      </c>
      <c r="E523" s="96" t="s">
        <v>3323</v>
      </c>
      <c r="F523" s="96" t="s">
        <v>3332</v>
      </c>
      <c r="G523" s="96" t="s">
        <v>707</v>
      </c>
      <c r="H523" s="96" t="s">
        <v>1308</v>
      </c>
      <c r="I523" s="96" t="s">
        <v>22</v>
      </c>
      <c r="J523" s="96" t="s">
        <v>697</v>
      </c>
      <c r="K523" s="96" t="s">
        <v>4418</v>
      </c>
      <c r="L523" s="96" t="s">
        <v>3326</v>
      </c>
      <c r="M523" s="97">
        <v>35000</v>
      </c>
      <c r="N523" s="98">
        <v>0</v>
      </c>
      <c r="O523" s="97">
        <v>1064</v>
      </c>
      <c r="P523" s="97">
        <v>1004.5</v>
      </c>
      <c r="Q523" s="97">
        <v>27861.56</v>
      </c>
      <c r="R523" s="97">
        <v>7138.44</v>
      </c>
      <c r="S523" s="96" t="s">
        <v>3327</v>
      </c>
      <c r="T523" s="96" t="s">
        <v>4419</v>
      </c>
      <c r="U523" s="98"/>
      <c r="V523" s="97">
        <v>300</v>
      </c>
      <c r="W523" s="97">
        <v>25418.06</v>
      </c>
      <c r="X523" s="97">
        <v>50</v>
      </c>
      <c r="Y523" s="97">
        <v>25</v>
      </c>
      <c r="Z523" s="98"/>
      <c r="AB523" s="98"/>
    </row>
    <row r="524" spans="1:28" hidden="1">
      <c r="A524" s="96" t="s">
        <v>2522</v>
      </c>
      <c r="B524" s="96" t="s">
        <v>11</v>
      </c>
      <c r="C524" s="96" t="s">
        <v>2556</v>
      </c>
      <c r="D524" s="96" t="s">
        <v>4345</v>
      </c>
      <c r="E524" s="96" t="s">
        <v>3323</v>
      </c>
      <c r="F524" s="96" t="s">
        <v>3332</v>
      </c>
      <c r="G524" s="96" t="s">
        <v>708</v>
      </c>
      <c r="H524" s="96" t="s">
        <v>2102</v>
      </c>
      <c r="I524" s="96" t="s">
        <v>661</v>
      </c>
      <c r="J524" s="96" t="s">
        <v>697</v>
      </c>
      <c r="K524" s="96" t="s">
        <v>4420</v>
      </c>
      <c r="L524" s="96" t="s">
        <v>3326</v>
      </c>
      <c r="M524" s="97">
        <v>35000</v>
      </c>
      <c r="N524" s="98">
        <v>0</v>
      </c>
      <c r="O524" s="97">
        <v>1064</v>
      </c>
      <c r="P524" s="97">
        <v>1004.5</v>
      </c>
      <c r="Q524" s="97">
        <v>3539.5</v>
      </c>
      <c r="R524" s="97">
        <v>31460.5</v>
      </c>
      <c r="S524" s="96" t="s">
        <v>3327</v>
      </c>
      <c r="T524" s="96" t="s">
        <v>4421</v>
      </c>
      <c r="U524" s="98"/>
      <c r="V524" s="97">
        <v>300</v>
      </c>
      <c r="W524" s="97">
        <v>1096</v>
      </c>
      <c r="X524" s="97">
        <v>50</v>
      </c>
      <c r="Y524" s="97">
        <v>25</v>
      </c>
      <c r="Z524" s="98"/>
      <c r="AB524" s="98"/>
    </row>
    <row r="525" spans="1:28" hidden="1">
      <c r="A525" s="96" t="s">
        <v>2522</v>
      </c>
      <c r="B525" s="96" t="s">
        <v>11</v>
      </c>
      <c r="C525" s="96" t="s">
        <v>2556</v>
      </c>
      <c r="D525" s="96" t="s">
        <v>4345</v>
      </c>
      <c r="E525" s="96" t="s">
        <v>3323</v>
      </c>
      <c r="F525" s="96" t="s">
        <v>3337</v>
      </c>
      <c r="G525" s="96" t="s">
        <v>1676</v>
      </c>
      <c r="H525" s="96" t="s">
        <v>2103</v>
      </c>
      <c r="I525" s="96" t="s">
        <v>2676</v>
      </c>
      <c r="J525" s="96" t="s">
        <v>697</v>
      </c>
      <c r="K525" s="96" t="s">
        <v>4422</v>
      </c>
      <c r="L525" s="96" t="s">
        <v>3326</v>
      </c>
      <c r="M525" s="97">
        <v>30000</v>
      </c>
      <c r="N525" s="98">
        <v>0</v>
      </c>
      <c r="O525" s="97">
        <v>912</v>
      </c>
      <c r="P525" s="97">
        <v>861</v>
      </c>
      <c r="Q525" s="97">
        <v>1798</v>
      </c>
      <c r="R525" s="97">
        <v>28202</v>
      </c>
      <c r="S525" s="96" t="s">
        <v>3327</v>
      </c>
      <c r="T525" s="96" t="s">
        <v>4423</v>
      </c>
      <c r="U525" s="98"/>
      <c r="V525" s="98"/>
      <c r="W525" s="98"/>
      <c r="X525" s="98"/>
      <c r="Y525" s="97">
        <v>25</v>
      </c>
      <c r="Z525" s="98"/>
      <c r="AB525" s="98"/>
    </row>
    <row r="526" spans="1:28" hidden="1">
      <c r="A526" s="96" t="s">
        <v>2522</v>
      </c>
      <c r="B526" s="96" t="s">
        <v>11</v>
      </c>
      <c r="C526" s="96" t="s">
        <v>2556</v>
      </c>
      <c r="D526" s="96" t="s">
        <v>4345</v>
      </c>
      <c r="E526" s="96" t="s">
        <v>3323</v>
      </c>
      <c r="F526" s="96" t="s">
        <v>3344</v>
      </c>
      <c r="G526" s="96" t="s">
        <v>969</v>
      </c>
      <c r="H526" s="96" t="s">
        <v>2104</v>
      </c>
      <c r="I526" s="96" t="s">
        <v>60</v>
      </c>
      <c r="J526" s="96" t="s">
        <v>73</v>
      </c>
      <c r="K526" s="96" t="s">
        <v>4424</v>
      </c>
      <c r="L526" s="96" t="s">
        <v>3326</v>
      </c>
      <c r="M526" s="97">
        <v>16500</v>
      </c>
      <c r="N526" s="98">
        <v>0</v>
      </c>
      <c r="O526" s="97">
        <v>501.6</v>
      </c>
      <c r="P526" s="97">
        <v>473.55</v>
      </c>
      <c r="Q526" s="97">
        <v>13363.12</v>
      </c>
      <c r="R526" s="97">
        <v>3136.88</v>
      </c>
      <c r="S526" s="96" t="s">
        <v>3327</v>
      </c>
      <c r="T526" s="96" t="s">
        <v>4425</v>
      </c>
      <c r="U526" s="98"/>
      <c r="V526" s="98"/>
      <c r="W526" s="97">
        <v>12362.97</v>
      </c>
      <c r="X526" s="98"/>
      <c r="Y526" s="97">
        <v>25</v>
      </c>
      <c r="Z526" s="98"/>
      <c r="AB526" s="98"/>
    </row>
    <row r="527" spans="1:28" hidden="1">
      <c r="A527" s="96" t="s">
        <v>2522</v>
      </c>
      <c r="B527" s="96" t="s">
        <v>11</v>
      </c>
      <c r="C527" s="96" t="s">
        <v>2556</v>
      </c>
      <c r="D527" s="96" t="s">
        <v>4345</v>
      </c>
      <c r="E527" s="96" t="s">
        <v>3323</v>
      </c>
      <c r="F527" s="96" t="s">
        <v>3329</v>
      </c>
      <c r="G527" s="96" t="s">
        <v>146</v>
      </c>
      <c r="H527" s="96" t="s">
        <v>2105</v>
      </c>
      <c r="I527" s="96" t="s">
        <v>147</v>
      </c>
      <c r="J527" s="96" t="s">
        <v>142</v>
      </c>
      <c r="K527" s="96" t="s">
        <v>4426</v>
      </c>
      <c r="L527" s="96" t="s">
        <v>3326</v>
      </c>
      <c r="M527" s="97">
        <v>10000</v>
      </c>
      <c r="N527" s="98">
        <v>0</v>
      </c>
      <c r="O527" s="97">
        <v>304</v>
      </c>
      <c r="P527" s="97">
        <v>287</v>
      </c>
      <c r="Q527" s="97">
        <v>5111.45</v>
      </c>
      <c r="R527" s="97">
        <v>4888.55</v>
      </c>
      <c r="S527" s="96" t="s">
        <v>3327</v>
      </c>
      <c r="T527" s="96" t="s">
        <v>4427</v>
      </c>
      <c r="U527" s="98"/>
      <c r="V527" s="97">
        <v>300</v>
      </c>
      <c r="W527" s="97">
        <v>4095.45</v>
      </c>
      <c r="X527" s="97">
        <v>100</v>
      </c>
      <c r="Y527" s="97">
        <v>25</v>
      </c>
      <c r="Z527" s="98"/>
      <c r="AB527" s="98"/>
    </row>
    <row r="528" spans="1:28" hidden="1">
      <c r="A528" s="96" t="s">
        <v>2522</v>
      </c>
      <c r="B528" s="96" t="s">
        <v>11</v>
      </c>
      <c r="C528" s="96" t="s">
        <v>2556</v>
      </c>
      <c r="D528" s="96" t="s">
        <v>4345</v>
      </c>
      <c r="E528" s="96" t="s">
        <v>3323</v>
      </c>
      <c r="F528" s="96" t="s">
        <v>3329</v>
      </c>
      <c r="G528" s="96" t="s">
        <v>148</v>
      </c>
      <c r="H528" s="96" t="s">
        <v>2106</v>
      </c>
      <c r="I528" s="96" t="s">
        <v>8</v>
      </c>
      <c r="J528" s="96" t="s">
        <v>142</v>
      </c>
      <c r="K528" s="96" t="s">
        <v>4428</v>
      </c>
      <c r="L528" s="96" t="s">
        <v>3326</v>
      </c>
      <c r="M528" s="97">
        <v>10000</v>
      </c>
      <c r="N528" s="98">
        <v>0</v>
      </c>
      <c r="O528" s="97">
        <v>304</v>
      </c>
      <c r="P528" s="97">
        <v>287</v>
      </c>
      <c r="Q528" s="97">
        <v>4394.5</v>
      </c>
      <c r="R528" s="97">
        <v>5605.5</v>
      </c>
      <c r="S528" s="96" t="s">
        <v>3327</v>
      </c>
      <c r="T528" s="96" t="s">
        <v>4429</v>
      </c>
      <c r="U528" s="98"/>
      <c r="V528" s="98"/>
      <c r="W528" s="97">
        <v>3778.5</v>
      </c>
      <c r="X528" s="98"/>
      <c r="Y528" s="97">
        <v>25</v>
      </c>
      <c r="Z528" s="98"/>
      <c r="AB528" s="98"/>
    </row>
    <row r="529" spans="1:28" hidden="1">
      <c r="A529" s="96" t="s">
        <v>2522</v>
      </c>
      <c r="B529" s="96" t="s">
        <v>11</v>
      </c>
      <c r="C529" s="96" t="s">
        <v>2556</v>
      </c>
      <c r="D529" s="96" t="s">
        <v>4345</v>
      </c>
      <c r="E529" s="96" t="s">
        <v>3323</v>
      </c>
      <c r="F529" s="96" t="s">
        <v>3332</v>
      </c>
      <c r="G529" s="96" t="s">
        <v>74</v>
      </c>
      <c r="H529" s="96" t="s">
        <v>2107</v>
      </c>
      <c r="I529" s="96" t="s">
        <v>22</v>
      </c>
      <c r="J529" s="96" t="s">
        <v>73</v>
      </c>
      <c r="K529" s="96" t="s">
        <v>4430</v>
      </c>
      <c r="L529" s="96" t="s">
        <v>3326</v>
      </c>
      <c r="M529" s="97">
        <v>31500</v>
      </c>
      <c r="N529" s="98">
        <v>0</v>
      </c>
      <c r="O529" s="97">
        <v>957.6</v>
      </c>
      <c r="P529" s="97">
        <v>904.05</v>
      </c>
      <c r="Q529" s="97">
        <v>14290.79</v>
      </c>
      <c r="R529" s="97">
        <v>17209.21</v>
      </c>
      <c r="S529" s="96" t="s">
        <v>3327</v>
      </c>
      <c r="T529" s="96" t="s">
        <v>4431</v>
      </c>
      <c r="U529" s="98"/>
      <c r="V529" s="98"/>
      <c r="W529" s="97">
        <v>12354.14</v>
      </c>
      <c r="X529" s="97">
        <v>50</v>
      </c>
      <c r="Y529" s="97">
        <v>25</v>
      </c>
      <c r="Z529" s="98"/>
      <c r="AB529" s="98"/>
    </row>
    <row r="530" spans="1:28" hidden="1">
      <c r="A530" s="96" t="s">
        <v>2522</v>
      </c>
      <c r="B530" s="96" t="s">
        <v>11</v>
      </c>
      <c r="C530" s="96" t="s">
        <v>2556</v>
      </c>
      <c r="D530" s="96" t="s">
        <v>4345</v>
      </c>
      <c r="E530" s="96" t="s">
        <v>3323</v>
      </c>
      <c r="F530" s="96" t="s">
        <v>3332</v>
      </c>
      <c r="G530" s="96" t="s">
        <v>112</v>
      </c>
      <c r="H530" s="96" t="s">
        <v>1358</v>
      </c>
      <c r="I530" s="96" t="s">
        <v>113</v>
      </c>
      <c r="J530" s="96" t="s">
        <v>106</v>
      </c>
      <c r="K530" s="96" t="s">
        <v>4432</v>
      </c>
      <c r="L530" s="96" t="s">
        <v>3326</v>
      </c>
      <c r="M530" s="97">
        <v>30000</v>
      </c>
      <c r="N530" s="98">
        <v>0</v>
      </c>
      <c r="O530" s="97">
        <v>912</v>
      </c>
      <c r="P530" s="97">
        <v>861</v>
      </c>
      <c r="Q530" s="97">
        <v>6971.45</v>
      </c>
      <c r="R530" s="97">
        <v>23028.55</v>
      </c>
      <c r="S530" s="96" t="s">
        <v>3327</v>
      </c>
      <c r="T530" s="96" t="s">
        <v>4433</v>
      </c>
      <c r="U530" s="98"/>
      <c r="V530" s="98"/>
      <c r="W530" s="97">
        <v>3546</v>
      </c>
      <c r="X530" s="97">
        <v>50</v>
      </c>
      <c r="Y530" s="97">
        <v>25</v>
      </c>
      <c r="Z530" s="98"/>
      <c r="AB530" s="97">
        <v>1577.45</v>
      </c>
    </row>
    <row r="531" spans="1:28" hidden="1">
      <c r="A531" s="96" t="s">
        <v>2522</v>
      </c>
      <c r="B531" s="96" t="s">
        <v>11</v>
      </c>
      <c r="C531" s="96" t="s">
        <v>2556</v>
      </c>
      <c r="D531" s="96" t="s">
        <v>4345</v>
      </c>
      <c r="E531" s="96" t="s">
        <v>3323</v>
      </c>
      <c r="F531" s="96" t="s">
        <v>3359</v>
      </c>
      <c r="G531" s="96" t="s">
        <v>23</v>
      </c>
      <c r="H531" s="96" t="s">
        <v>2108</v>
      </c>
      <c r="I531" s="96" t="s">
        <v>24</v>
      </c>
      <c r="J531" s="96" t="s">
        <v>18</v>
      </c>
      <c r="K531" s="96" t="s">
        <v>4434</v>
      </c>
      <c r="L531" s="96" t="s">
        <v>3326</v>
      </c>
      <c r="M531" s="97">
        <v>16500</v>
      </c>
      <c r="N531" s="98">
        <v>0</v>
      </c>
      <c r="O531" s="97">
        <v>501.6</v>
      </c>
      <c r="P531" s="97">
        <v>473.55</v>
      </c>
      <c r="Q531" s="97">
        <v>1050.1500000000001</v>
      </c>
      <c r="R531" s="97">
        <v>15449.85</v>
      </c>
      <c r="S531" s="96" t="s">
        <v>3327</v>
      </c>
      <c r="T531" s="96" t="s">
        <v>4435</v>
      </c>
      <c r="U531" s="98"/>
      <c r="V531" s="98"/>
      <c r="W531" s="98"/>
      <c r="X531" s="97">
        <v>50</v>
      </c>
      <c r="Y531" s="97">
        <v>25</v>
      </c>
      <c r="Z531" s="98"/>
      <c r="AB531" s="98"/>
    </row>
    <row r="532" spans="1:28" hidden="1">
      <c r="A532" s="96" t="s">
        <v>2522</v>
      </c>
      <c r="B532" s="96" t="s">
        <v>11</v>
      </c>
      <c r="C532" s="96" t="s">
        <v>2556</v>
      </c>
      <c r="D532" s="96" t="s">
        <v>4345</v>
      </c>
      <c r="E532" s="96" t="s">
        <v>3323</v>
      </c>
      <c r="F532" s="96" t="s">
        <v>3332</v>
      </c>
      <c r="G532" s="96" t="s">
        <v>709</v>
      </c>
      <c r="H532" s="96" t="s">
        <v>2110</v>
      </c>
      <c r="I532" s="96" t="s">
        <v>402</v>
      </c>
      <c r="J532" s="96" t="s">
        <v>697</v>
      </c>
      <c r="K532" s="96" t="s">
        <v>4436</v>
      </c>
      <c r="L532" s="96" t="s">
        <v>3326</v>
      </c>
      <c r="M532" s="97">
        <v>36000</v>
      </c>
      <c r="N532" s="98">
        <v>0</v>
      </c>
      <c r="O532" s="97">
        <v>1094.4000000000001</v>
      </c>
      <c r="P532" s="97">
        <v>1033.2</v>
      </c>
      <c r="Q532" s="97">
        <v>17533.29</v>
      </c>
      <c r="R532" s="97">
        <v>18466.71</v>
      </c>
      <c r="S532" s="96" t="s">
        <v>3327</v>
      </c>
      <c r="T532" s="96" t="s">
        <v>4437</v>
      </c>
      <c r="U532" s="98"/>
      <c r="V532" s="98"/>
      <c r="W532" s="97">
        <v>15330.69</v>
      </c>
      <c r="X532" s="97">
        <v>50</v>
      </c>
      <c r="Y532" s="97">
        <v>25</v>
      </c>
      <c r="Z532" s="98"/>
      <c r="AB532" s="98"/>
    </row>
    <row r="533" spans="1:28" hidden="1">
      <c r="A533" s="96" t="s">
        <v>2522</v>
      </c>
      <c r="B533" s="96" t="s">
        <v>11</v>
      </c>
      <c r="C533" s="96" t="s">
        <v>2556</v>
      </c>
      <c r="D533" s="96" t="s">
        <v>4345</v>
      </c>
      <c r="E533" s="96" t="s">
        <v>3323</v>
      </c>
      <c r="F533" s="96" t="s">
        <v>3329</v>
      </c>
      <c r="G533" s="96" t="s">
        <v>610</v>
      </c>
      <c r="H533" s="96" t="s">
        <v>2111</v>
      </c>
      <c r="I533" s="96" t="s">
        <v>30</v>
      </c>
      <c r="J533" s="96" t="s">
        <v>601</v>
      </c>
      <c r="K533" s="96" t="s">
        <v>4438</v>
      </c>
      <c r="L533" s="96" t="s">
        <v>3326</v>
      </c>
      <c r="M533" s="97">
        <v>11758.18</v>
      </c>
      <c r="N533" s="98">
        <v>0</v>
      </c>
      <c r="O533" s="97">
        <v>357.45</v>
      </c>
      <c r="P533" s="97">
        <v>337.46</v>
      </c>
      <c r="Q533" s="97">
        <v>1019.91</v>
      </c>
      <c r="R533" s="97">
        <v>10738.27</v>
      </c>
      <c r="S533" s="96" t="s">
        <v>3327</v>
      </c>
      <c r="T533" s="96" t="s">
        <v>4439</v>
      </c>
      <c r="U533" s="98"/>
      <c r="V533" s="97">
        <v>300</v>
      </c>
      <c r="W533" s="98"/>
      <c r="X533" s="98"/>
      <c r="Y533" s="97">
        <v>25</v>
      </c>
      <c r="Z533" s="98"/>
      <c r="AB533" s="98"/>
    </row>
    <row r="534" spans="1:28" hidden="1">
      <c r="A534" s="96" t="s">
        <v>2522</v>
      </c>
      <c r="B534" s="96" t="s">
        <v>11</v>
      </c>
      <c r="C534" s="96" t="s">
        <v>2556</v>
      </c>
      <c r="D534" s="96" t="s">
        <v>4345</v>
      </c>
      <c r="E534" s="96" t="s">
        <v>3323</v>
      </c>
      <c r="F534" s="96" t="s">
        <v>3332</v>
      </c>
      <c r="G534" s="96" t="s">
        <v>114</v>
      </c>
      <c r="H534" s="96" t="s">
        <v>1359</v>
      </c>
      <c r="I534" s="96" t="s">
        <v>115</v>
      </c>
      <c r="J534" s="96" t="s">
        <v>106</v>
      </c>
      <c r="K534" s="96" t="s">
        <v>4440</v>
      </c>
      <c r="L534" s="96" t="s">
        <v>3326</v>
      </c>
      <c r="M534" s="97">
        <v>30000</v>
      </c>
      <c r="N534" s="98">
        <v>0</v>
      </c>
      <c r="O534" s="97">
        <v>912</v>
      </c>
      <c r="P534" s="97">
        <v>861</v>
      </c>
      <c r="Q534" s="97">
        <v>7665.38</v>
      </c>
      <c r="R534" s="97">
        <v>22334.62</v>
      </c>
      <c r="S534" s="96" t="s">
        <v>3327</v>
      </c>
      <c r="T534" s="96" t="s">
        <v>4441</v>
      </c>
      <c r="U534" s="98"/>
      <c r="V534" s="97">
        <v>300</v>
      </c>
      <c r="W534" s="97">
        <v>5517.38</v>
      </c>
      <c r="X534" s="97">
        <v>50</v>
      </c>
      <c r="Y534" s="97">
        <v>25</v>
      </c>
      <c r="Z534" s="98"/>
      <c r="AB534" s="98"/>
    </row>
    <row r="535" spans="1:28" hidden="1">
      <c r="A535" s="96" t="s">
        <v>2522</v>
      </c>
      <c r="B535" s="96" t="s">
        <v>11</v>
      </c>
      <c r="C535" s="96" t="s">
        <v>2556</v>
      </c>
      <c r="D535" s="96" t="s">
        <v>4345</v>
      </c>
      <c r="E535" s="96" t="s">
        <v>3323</v>
      </c>
      <c r="F535" s="96" t="s">
        <v>3337</v>
      </c>
      <c r="G535" s="96" t="s">
        <v>2633</v>
      </c>
      <c r="H535" s="96" t="s">
        <v>2649</v>
      </c>
      <c r="I535" s="96" t="s">
        <v>104</v>
      </c>
      <c r="J535" s="96" t="s">
        <v>697</v>
      </c>
      <c r="K535" s="96" t="s">
        <v>4442</v>
      </c>
      <c r="L535" s="96" t="s">
        <v>3326</v>
      </c>
      <c r="M535" s="97">
        <v>25000</v>
      </c>
      <c r="N535" s="98">
        <v>0</v>
      </c>
      <c r="O535" s="97">
        <v>760</v>
      </c>
      <c r="P535" s="97">
        <v>717.5</v>
      </c>
      <c r="Q535" s="97">
        <v>1502.5</v>
      </c>
      <c r="R535" s="97">
        <v>23497.5</v>
      </c>
      <c r="S535" s="96" t="s">
        <v>3327</v>
      </c>
      <c r="T535" s="96" t="s">
        <v>4443</v>
      </c>
      <c r="U535" s="98"/>
      <c r="V535" s="98"/>
      <c r="W535" s="98"/>
      <c r="X535" s="98"/>
      <c r="Y535" s="97">
        <v>25</v>
      </c>
      <c r="Z535" s="98"/>
      <c r="AB535" s="98"/>
    </row>
    <row r="536" spans="1:28" hidden="1">
      <c r="A536" s="96" t="s">
        <v>2522</v>
      </c>
      <c r="B536" s="96" t="s">
        <v>11</v>
      </c>
      <c r="C536" s="96" t="s">
        <v>2556</v>
      </c>
      <c r="D536" s="96" t="s">
        <v>4345</v>
      </c>
      <c r="E536" s="96" t="s">
        <v>3323</v>
      </c>
      <c r="F536" s="96" t="s">
        <v>3332</v>
      </c>
      <c r="G536" s="96" t="s">
        <v>710</v>
      </c>
      <c r="H536" s="96" t="s">
        <v>2112</v>
      </c>
      <c r="I536" s="96" t="s">
        <v>8</v>
      </c>
      <c r="J536" s="96" t="s">
        <v>697</v>
      </c>
      <c r="K536" s="96" t="s">
        <v>4444</v>
      </c>
      <c r="L536" s="96" t="s">
        <v>3326</v>
      </c>
      <c r="M536" s="97">
        <v>22000</v>
      </c>
      <c r="N536" s="98">
        <v>0</v>
      </c>
      <c r="O536" s="97">
        <v>668.8</v>
      </c>
      <c r="P536" s="97">
        <v>631.4</v>
      </c>
      <c r="Q536" s="97">
        <v>11758.08</v>
      </c>
      <c r="R536" s="97">
        <v>10241.92</v>
      </c>
      <c r="S536" s="96" t="s">
        <v>3327</v>
      </c>
      <c r="T536" s="96" t="s">
        <v>4445</v>
      </c>
      <c r="U536" s="98"/>
      <c r="V536" s="98"/>
      <c r="W536" s="97">
        <v>10432.879999999999</v>
      </c>
      <c r="X536" s="98"/>
      <c r="Y536" s="97">
        <v>25</v>
      </c>
      <c r="Z536" s="98"/>
      <c r="AB536" s="98"/>
    </row>
    <row r="537" spans="1:28" hidden="1">
      <c r="A537" s="96" t="s">
        <v>2522</v>
      </c>
      <c r="B537" s="96" t="s">
        <v>11</v>
      </c>
      <c r="C537" s="96" t="s">
        <v>2556</v>
      </c>
      <c r="D537" s="96" t="s">
        <v>4345</v>
      </c>
      <c r="E537" s="96" t="s">
        <v>3323</v>
      </c>
      <c r="F537" s="96" t="s">
        <v>3332</v>
      </c>
      <c r="G537" s="96" t="s">
        <v>1067</v>
      </c>
      <c r="H537" s="96" t="s">
        <v>2113</v>
      </c>
      <c r="I537" s="96" t="s">
        <v>1068</v>
      </c>
      <c r="J537" s="96" t="s">
        <v>18</v>
      </c>
      <c r="K537" s="96" t="s">
        <v>4446</v>
      </c>
      <c r="L537" s="96" t="s">
        <v>3326</v>
      </c>
      <c r="M537" s="97">
        <v>16500</v>
      </c>
      <c r="N537" s="98">
        <v>0</v>
      </c>
      <c r="O537" s="97">
        <v>501.6</v>
      </c>
      <c r="P537" s="97">
        <v>473.55</v>
      </c>
      <c r="Q537" s="97">
        <v>1000.15</v>
      </c>
      <c r="R537" s="97">
        <v>15499.85</v>
      </c>
      <c r="S537" s="96" t="s">
        <v>3327</v>
      </c>
      <c r="T537" s="96" t="s">
        <v>4447</v>
      </c>
      <c r="U537" s="98"/>
      <c r="V537" s="98"/>
      <c r="W537" s="98"/>
      <c r="X537" s="98"/>
      <c r="Y537" s="97">
        <v>25</v>
      </c>
      <c r="Z537" s="98"/>
      <c r="AB537" s="98"/>
    </row>
    <row r="538" spans="1:28" hidden="1">
      <c r="A538" s="96" t="s">
        <v>2522</v>
      </c>
      <c r="B538" s="96" t="s">
        <v>11</v>
      </c>
      <c r="C538" s="96" t="s">
        <v>2556</v>
      </c>
      <c r="D538" s="96" t="s">
        <v>4345</v>
      </c>
      <c r="E538" s="96" t="s">
        <v>3323</v>
      </c>
      <c r="F538" s="96" t="s">
        <v>3359</v>
      </c>
      <c r="G538" s="96" t="s">
        <v>711</v>
      </c>
      <c r="H538" s="96" t="s">
        <v>2114</v>
      </c>
      <c r="I538" s="96" t="s">
        <v>42</v>
      </c>
      <c r="J538" s="96" t="s">
        <v>697</v>
      </c>
      <c r="K538" s="96" t="s">
        <v>4448</v>
      </c>
      <c r="L538" s="96" t="s">
        <v>3326</v>
      </c>
      <c r="M538" s="97">
        <v>26250</v>
      </c>
      <c r="N538" s="98">
        <v>0</v>
      </c>
      <c r="O538" s="97">
        <v>798</v>
      </c>
      <c r="P538" s="97">
        <v>753.38</v>
      </c>
      <c r="Q538" s="97">
        <v>7476.25</v>
      </c>
      <c r="R538" s="97">
        <v>18773.75</v>
      </c>
      <c r="S538" s="96" t="s">
        <v>3327</v>
      </c>
      <c r="T538" s="96" t="s">
        <v>4449</v>
      </c>
      <c r="U538" s="98"/>
      <c r="V538" s="98"/>
      <c r="W538" s="97">
        <v>5899.87</v>
      </c>
      <c r="X538" s="98"/>
      <c r="Y538" s="97">
        <v>25</v>
      </c>
      <c r="Z538" s="98"/>
      <c r="AB538" s="98"/>
    </row>
    <row r="539" spans="1:28" hidden="1">
      <c r="A539" s="96" t="s">
        <v>2522</v>
      </c>
      <c r="B539" s="96" t="s">
        <v>11</v>
      </c>
      <c r="C539" s="96" t="s">
        <v>2556</v>
      </c>
      <c r="D539" s="96" t="s">
        <v>4345</v>
      </c>
      <c r="E539" s="96" t="s">
        <v>3323</v>
      </c>
      <c r="F539" s="96" t="s">
        <v>3337</v>
      </c>
      <c r="G539" s="96" t="s">
        <v>2821</v>
      </c>
      <c r="H539" s="96" t="s">
        <v>2822</v>
      </c>
      <c r="I539" s="96" t="s">
        <v>402</v>
      </c>
      <c r="J539" s="96" t="s">
        <v>697</v>
      </c>
      <c r="K539" s="96" t="s">
        <v>4450</v>
      </c>
      <c r="L539" s="96" t="s">
        <v>3326</v>
      </c>
      <c r="M539" s="97">
        <v>22000</v>
      </c>
      <c r="N539" s="98">
        <v>0</v>
      </c>
      <c r="O539" s="97">
        <v>668.8</v>
      </c>
      <c r="P539" s="97">
        <v>631.4</v>
      </c>
      <c r="Q539" s="97">
        <v>1325.2</v>
      </c>
      <c r="R539" s="97">
        <v>20674.8</v>
      </c>
      <c r="S539" s="96" t="s">
        <v>3327</v>
      </c>
      <c r="T539" s="96" t="s">
        <v>4451</v>
      </c>
      <c r="U539" s="98"/>
      <c r="V539" s="98"/>
      <c r="W539" s="98"/>
      <c r="X539" s="98"/>
      <c r="Y539" s="97">
        <v>25</v>
      </c>
      <c r="Z539" s="98"/>
      <c r="AB539" s="98"/>
    </row>
    <row r="540" spans="1:28" hidden="1">
      <c r="A540" s="96" t="s">
        <v>2522</v>
      </c>
      <c r="B540" s="96" t="s">
        <v>11</v>
      </c>
      <c r="C540" s="96" t="s">
        <v>2556</v>
      </c>
      <c r="D540" s="96" t="s">
        <v>4345</v>
      </c>
      <c r="E540" s="96" t="s">
        <v>3323</v>
      </c>
      <c r="F540" s="96" t="s">
        <v>4452</v>
      </c>
      <c r="G540" s="96" t="s">
        <v>255</v>
      </c>
      <c r="H540" s="96" t="s">
        <v>1108</v>
      </c>
      <c r="I540" s="96" t="s">
        <v>256</v>
      </c>
      <c r="J540" s="96" t="s">
        <v>73</v>
      </c>
      <c r="K540" s="96" t="s">
        <v>4453</v>
      </c>
      <c r="L540" s="96" t="s">
        <v>3326</v>
      </c>
      <c r="M540" s="97">
        <v>70000</v>
      </c>
      <c r="N540" s="97">
        <v>5368.48</v>
      </c>
      <c r="O540" s="97">
        <v>2128</v>
      </c>
      <c r="P540" s="97">
        <v>2009</v>
      </c>
      <c r="Q540" s="97">
        <v>17110.48</v>
      </c>
      <c r="R540" s="97">
        <v>52889.52</v>
      </c>
      <c r="S540" s="96" t="s">
        <v>3327</v>
      </c>
      <c r="T540" s="96" t="s">
        <v>4454</v>
      </c>
      <c r="U540" s="98"/>
      <c r="V540" s="97">
        <v>1200</v>
      </c>
      <c r="W540" s="97">
        <v>6330</v>
      </c>
      <c r="X540" s="97">
        <v>50</v>
      </c>
      <c r="Y540" s="97">
        <v>25</v>
      </c>
      <c r="Z540" s="98"/>
      <c r="AB540" s="98"/>
    </row>
    <row r="541" spans="1:28" hidden="1">
      <c r="A541" s="96" t="s">
        <v>2522</v>
      </c>
      <c r="B541" s="96" t="s">
        <v>11</v>
      </c>
      <c r="C541" s="96" t="s">
        <v>2556</v>
      </c>
      <c r="D541" s="96" t="s">
        <v>4345</v>
      </c>
      <c r="E541" s="96" t="s">
        <v>3323</v>
      </c>
      <c r="F541" s="96" t="s">
        <v>3337</v>
      </c>
      <c r="G541" s="96" t="s">
        <v>1076</v>
      </c>
      <c r="H541" s="96" t="s">
        <v>2115</v>
      </c>
      <c r="I541" s="96" t="s">
        <v>402</v>
      </c>
      <c r="J541" s="96" t="s">
        <v>601</v>
      </c>
      <c r="K541" s="96" t="s">
        <v>4455</v>
      </c>
      <c r="L541" s="96" t="s">
        <v>3326</v>
      </c>
      <c r="M541" s="97">
        <v>10000</v>
      </c>
      <c r="N541" s="98">
        <v>0</v>
      </c>
      <c r="O541" s="97">
        <v>304</v>
      </c>
      <c r="P541" s="97">
        <v>287</v>
      </c>
      <c r="Q541" s="97">
        <v>616</v>
      </c>
      <c r="R541" s="97">
        <v>9384</v>
      </c>
      <c r="S541" s="96" t="s">
        <v>3327</v>
      </c>
      <c r="T541" s="96" t="s">
        <v>4456</v>
      </c>
      <c r="U541" s="98"/>
      <c r="V541" s="98"/>
      <c r="W541" s="98"/>
      <c r="X541" s="98"/>
      <c r="Y541" s="97">
        <v>25</v>
      </c>
      <c r="Z541" s="98"/>
      <c r="AB541" s="98"/>
    </row>
    <row r="542" spans="1:28" hidden="1">
      <c r="A542" s="96" t="s">
        <v>2522</v>
      </c>
      <c r="B542" s="96" t="s">
        <v>11</v>
      </c>
      <c r="C542" s="96" t="s">
        <v>2556</v>
      </c>
      <c r="D542" s="96" t="s">
        <v>4345</v>
      </c>
      <c r="E542" s="96" t="s">
        <v>3323</v>
      </c>
      <c r="F542" s="96" t="s">
        <v>3350</v>
      </c>
      <c r="G542" s="96" t="s">
        <v>712</v>
      </c>
      <c r="H542" s="96" t="s">
        <v>1309</v>
      </c>
      <c r="I542" s="96" t="s">
        <v>157</v>
      </c>
      <c r="J542" s="96" t="s">
        <v>697</v>
      </c>
      <c r="K542" s="96" t="s">
        <v>4457</v>
      </c>
      <c r="L542" s="96" t="s">
        <v>3326</v>
      </c>
      <c r="M542" s="97">
        <v>31500</v>
      </c>
      <c r="N542" s="98">
        <v>0</v>
      </c>
      <c r="O542" s="97">
        <v>957.6</v>
      </c>
      <c r="P542" s="97">
        <v>904.05</v>
      </c>
      <c r="Q542" s="97">
        <v>14506.54</v>
      </c>
      <c r="R542" s="97">
        <v>16993.46</v>
      </c>
      <c r="S542" s="96" t="s">
        <v>3327</v>
      </c>
      <c r="T542" s="96" t="s">
        <v>4458</v>
      </c>
      <c r="U542" s="98"/>
      <c r="V542" s="97">
        <v>600</v>
      </c>
      <c r="W542" s="97">
        <v>11969.89</v>
      </c>
      <c r="X542" s="97">
        <v>50</v>
      </c>
      <c r="Y542" s="97">
        <v>25</v>
      </c>
      <c r="Z542" s="98"/>
      <c r="AB542" s="98"/>
    </row>
    <row r="543" spans="1:28" hidden="1">
      <c r="A543" s="96" t="s">
        <v>2522</v>
      </c>
      <c r="B543" s="96" t="s">
        <v>11</v>
      </c>
      <c r="C543" s="96" t="s">
        <v>2556</v>
      </c>
      <c r="D543" s="96" t="s">
        <v>4345</v>
      </c>
      <c r="E543" s="96" t="s">
        <v>3323</v>
      </c>
      <c r="F543" s="96" t="s">
        <v>3332</v>
      </c>
      <c r="G543" s="96" t="s">
        <v>713</v>
      </c>
      <c r="H543" s="96" t="s">
        <v>1310</v>
      </c>
      <c r="I543" s="96" t="s">
        <v>8</v>
      </c>
      <c r="J543" s="96" t="s">
        <v>697</v>
      </c>
      <c r="K543" s="96" t="s">
        <v>4459</v>
      </c>
      <c r="L543" s="96" t="s">
        <v>3326</v>
      </c>
      <c r="M543" s="97">
        <v>22000</v>
      </c>
      <c r="N543" s="98">
        <v>0</v>
      </c>
      <c r="O543" s="97">
        <v>668.8</v>
      </c>
      <c r="P543" s="97">
        <v>631.4</v>
      </c>
      <c r="Q543" s="97">
        <v>9689.93</v>
      </c>
      <c r="R543" s="97">
        <v>12310.07</v>
      </c>
      <c r="S543" s="96" t="s">
        <v>3327</v>
      </c>
      <c r="T543" s="96" t="s">
        <v>4460</v>
      </c>
      <c r="U543" s="98"/>
      <c r="V543" s="98"/>
      <c r="W543" s="97">
        <v>8314.73</v>
      </c>
      <c r="X543" s="97">
        <v>50</v>
      </c>
      <c r="Y543" s="97">
        <v>25</v>
      </c>
      <c r="Z543" s="98"/>
      <c r="AB543" s="98"/>
    </row>
    <row r="544" spans="1:28" hidden="1">
      <c r="A544" s="96" t="s">
        <v>2522</v>
      </c>
      <c r="B544" s="96" t="s">
        <v>11</v>
      </c>
      <c r="C544" s="96" t="s">
        <v>2556</v>
      </c>
      <c r="D544" s="96" t="s">
        <v>4345</v>
      </c>
      <c r="E544" s="96" t="s">
        <v>3323</v>
      </c>
      <c r="F544" s="96" t="s">
        <v>3359</v>
      </c>
      <c r="G544" s="96" t="s">
        <v>611</v>
      </c>
      <c r="H544" s="96" t="s">
        <v>2116</v>
      </c>
      <c r="I544" s="96" t="s">
        <v>127</v>
      </c>
      <c r="J544" s="96" t="s">
        <v>601</v>
      </c>
      <c r="K544" s="96" t="s">
        <v>4461</v>
      </c>
      <c r="L544" s="96" t="s">
        <v>3326</v>
      </c>
      <c r="M544" s="97">
        <v>15000</v>
      </c>
      <c r="N544" s="98">
        <v>0</v>
      </c>
      <c r="O544" s="97">
        <v>456</v>
      </c>
      <c r="P544" s="97">
        <v>430.5</v>
      </c>
      <c r="Q544" s="97">
        <v>1211.5</v>
      </c>
      <c r="R544" s="97">
        <v>13788.5</v>
      </c>
      <c r="S544" s="96" t="s">
        <v>3327</v>
      </c>
      <c r="T544" s="96" t="s">
        <v>4462</v>
      </c>
      <c r="U544" s="98"/>
      <c r="V544" s="97">
        <v>300</v>
      </c>
      <c r="W544" s="98"/>
      <c r="X544" s="98"/>
      <c r="Y544" s="97">
        <v>25</v>
      </c>
      <c r="Z544" s="98"/>
      <c r="AB544" s="98"/>
    </row>
    <row r="545" spans="1:28" hidden="1">
      <c r="A545" s="96" t="s">
        <v>2522</v>
      </c>
      <c r="B545" s="96" t="s">
        <v>11</v>
      </c>
      <c r="C545" s="96" t="s">
        <v>2556</v>
      </c>
      <c r="D545" s="96" t="s">
        <v>4345</v>
      </c>
      <c r="E545" s="96" t="s">
        <v>3323</v>
      </c>
      <c r="F545" s="96" t="s">
        <v>3329</v>
      </c>
      <c r="G545" s="96" t="s">
        <v>25</v>
      </c>
      <c r="H545" s="96" t="s">
        <v>2117</v>
      </c>
      <c r="I545" s="96" t="s">
        <v>8</v>
      </c>
      <c r="J545" s="96" t="s">
        <v>18</v>
      </c>
      <c r="K545" s="96" t="s">
        <v>4463</v>
      </c>
      <c r="L545" s="96" t="s">
        <v>3326</v>
      </c>
      <c r="M545" s="97">
        <v>10000</v>
      </c>
      <c r="N545" s="98">
        <v>0</v>
      </c>
      <c r="O545" s="97">
        <v>304</v>
      </c>
      <c r="P545" s="97">
        <v>287</v>
      </c>
      <c r="Q545" s="97">
        <v>666</v>
      </c>
      <c r="R545" s="97">
        <v>9334</v>
      </c>
      <c r="S545" s="96" t="s">
        <v>3327</v>
      </c>
      <c r="T545" s="96" t="s">
        <v>4464</v>
      </c>
      <c r="U545" s="98"/>
      <c r="V545" s="98"/>
      <c r="W545" s="98"/>
      <c r="X545" s="97">
        <v>50</v>
      </c>
      <c r="Y545" s="97">
        <v>25</v>
      </c>
      <c r="Z545" s="98"/>
      <c r="AB545" s="98"/>
    </row>
    <row r="546" spans="1:28" hidden="1">
      <c r="A546" s="96" t="s">
        <v>2522</v>
      </c>
      <c r="B546" s="96" t="s">
        <v>11</v>
      </c>
      <c r="C546" s="96" t="s">
        <v>2556</v>
      </c>
      <c r="D546" s="96" t="s">
        <v>4345</v>
      </c>
      <c r="E546" s="96" t="s">
        <v>3323</v>
      </c>
      <c r="F546" s="96" t="s">
        <v>3332</v>
      </c>
      <c r="G546" s="96" t="s">
        <v>116</v>
      </c>
      <c r="H546" s="96" t="s">
        <v>1360</v>
      </c>
      <c r="I546" s="96" t="s">
        <v>117</v>
      </c>
      <c r="J546" s="96" t="s">
        <v>106</v>
      </c>
      <c r="K546" s="96" t="s">
        <v>4465</v>
      </c>
      <c r="L546" s="96" t="s">
        <v>3326</v>
      </c>
      <c r="M546" s="97">
        <v>17000</v>
      </c>
      <c r="N546" s="98">
        <v>0</v>
      </c>
      <c r="O546" s="97">
        <v>516.79999999999995</v>
      </c>
      <c r="P546" s="97">
        <v>487.9</v>
      </c>
      <c r="Q546" s="97">
        <v>1379.7</v>
      </c>
      <c r="R546" s="97">
        <v>15620.3</v>
      </c>
      <c r="S546" s="96" t="s">
        <v>3327</v>
      </c>
      <c r="T546" s="96" t="s">
        <v>4466</v>
      </c>
      <c r="U546" s="98"/>
      <c r="V546" s="97">
        <v>300</v>
      </c>
      <c r="W546" s="98"/>
      <c r="X546" s="97">
        <v>50</v>
      </c>
      <c r="Y546" s="97">
        <v>25</v>
      </c>
      <c r="Z546" s="98"/>
      <c r="AB546" s="98"/>
    </row>
    <row r="547" spans="1:28" hidden="1">
      <c r="A547" s="96" t="s">
        <v>2522</v>
      </c>
      <c r="B547" s="96" t="s">
        <v>11</v>
      </c>
      <c r="C547" s="96" t="s">
        <v>2556</v>
      </c>
      <c r="D547" s="96" t="s">
        <v>4345</v>
      </c>
      <c r="E547" s="96" t="s">
        <v>3323</v>
      </c>
      <c r="F547" s="96" t="s">
        <v>3329</v>
      </c>
      <c r="G547" s="96" t="s">
        <v>152</v>
      </c>
      <c r="H547" s="96" t="s">
        <v>1311</v>
      </c>
      <c r="I547" s="96" t="s">
        <v>153</v>
      </c>
      <c r="J547" s="96" t="s">
        <v>142</v>
      </c>
      <c r="K547" s="96" t="s">
        <v>4467</v>
      </c>
      <c r="L547" s="96" t="s">
        <v>3326</v>
      </c>
      <c r="M547" s="97">
        <v>10000</v>
      </c>
      <c r="N547" s="98">
        <v>0</v>
      </c>
      <c r="O547" s="97">
        <v>304</v>
      </c>
      <c r="P547" s="97">
        <v>287</v>
      </c>
      <c r="Q547" s="97">
        <v>666</v>
      </c>
      <c r="R547" s="97">
        <v>9334</v>
      </c>
      <c r="S547" s="96" t="s">
        <v>3327</v>
      </c>
      <c r="T547" s="96" t="s">
        <v>4468</v>
      </c>
      <c r="U547" s="98"/>
      <c r="V547" s="98"/>
      <c r="W547" s="98"/>
      <c r="X547" s="97">
        <v>50</v>
      </c>
      <c r="Y547" s="97">
        <v>25</v>
      </c>
      <c r="Z547" s="98"/>
      <c r="AB547" s="98"/>
    </row>
    <row r="548" spans="1:28" hidden="1">
      <c r="A548" s="96" t="s">
        <v>2522</v>
      </c>
      <c r="B548" s="96" t="s">
        <v>11</v>
      </c>
      <c r="C548" s="96" t="s">
        <v>2556</v>
      </c>
      <c r="D548" s="96" t="s">
        <v>4345</v>
      </c>
      <c r="E548" s="96" t="s">
        <v>3323</v>
      </c>
      <c r="F548" s="96" t="s">
        <v>3359</v>
      </c>
      <c r="G548" s="96" t="s">
        <v>1630</v>
      </c>
      <c r="H548" s="96" t="s">
        <v>2118</v>
      </c>
      <c r="I548" s="96" t="s">
        <v>633</v>
      </c>
      <c r="J548" s="96" t="s">
        <v>697</v>
      </c>
      <c r="K548" s="96" t="s">
        <v>4469</v>
      </c>
      <c r="L548" s="96" t="s">
        <v>3326</v>
      </c>
      <c r="M548" s="97">
        <v>36000</v>
      </c>
      <c r="N548" s="98">
        <v>0</v>
      </c>
      <c r="O548" s="97">
        <v>1094.4000000000001</v>
      </c>
      <c r="P548" s="97">
        <v>1033.2</v>
      </c>
      <c r="Q548" s="97">
        <v>2152.6</v>
      </c>
      <c r="R548" s="97">
        <v>33847.4</v>
      </c>
      <c r="S548" s="96" t="s">
        <v>3327</v>
      </c>
      <c r="T548" s="96" t="s">
        <v>4470</v>
      </c>
      <c r="U548" s="98"/>
      <c r="V548" s="98"/>
      <c r="W548" s="98"/>
      <c r="X548" s="98"/>
      <c r="Y548" s="97">
        <v>25</v>
      </c>
      <c r="Z548" s="98"/>
      <c r="AB548" s="98"/>
    </row>
    <row r="549" spans="1:28" hidden="1">
      <c r="A549" s="96" t="s">
        <v>2522</v>
      </c>
      <c r="B549" s="96" t="s">
        <v>11</v>
      </c>
      <c r="C549" s="96" t="s">
        <v>2556</v>
      </c>
      <c r="D549" s="96" t="s">
        <v>4345</v>
      </c>
      <c r="E549" s="96" t="s">
        <v>3323</v>
      </c>
      <c r="F549" s="96" t="s">
        <v>3329</v>
      </c>
      <c r="G549" s="96" t="s">
        <v>26</v>
      </c>
      <c r="H549" s="96" t="s">
        <v>2119</v>
      </c>
      <c r="I549" s="96" t="s">
        <v>27</v>
      </c>
      <c r="J549" s="96" t="s">
        <v>18</v>
      </c>
      <c r="K549" s="96" t="s">
        <v>4471</v>
      </c>
      <c r="L549" s="96" t="s">
        <v>3326</v>
      </c>
      <c r="M549" s="97">
        <v>11000</v>
      </c>
      <c r="N549" s="98">
        <v>0</v>
      </c>
      <c r="O549" s="97">
        <v>334.4</v>
      </c>
      <c r="P549" s="97">
        <v>315.7</v>
      </c>
      <c r="Q549" s="97">
        <v>675.1</v>
      </c>
      <c r="R549" s="97">
        <v>10324.9</v>
      </c>
      <c r="S549" s="96" t="s">
        <v>3327</v>
      </c>
      <c r="T549" s="96" t="s">
        <v>4472</v>
      </c>
      <c r="U549" s="98"/>
      <c r="V549" s="98"/>
      <c r="W549" s="98"/>
      <c r="X549" s="98"/>
      <c r="Y549" s="97">
        <v>25</v>
      </c>
      <c r="Z549" s="98"/>
      <c r="AB549" s="98"/>
    </row>
    <row r="550" spans="1:28" hidden="1">
      <c r="A550" s="96" t="s">
        <v>2522</v>
      </c>
      <c r="B550" s="96" t="s">
        <v>11</v>
      </c>
      <c r="C550" s="96" t="s">
        <v>2556</v>
      </c>
      <c r="D550" s="96" t="s">
        <v>4345</v>
      </c>
      <c r="E550" s="96" t="s">
        <v>3323</v>
      </c>
      <c r="F550" s="96" t="s">
        <v>3329</v>
      </c>
      <c r="G550" s="96" t="s">
        <v>155</v>
      </c>
      <c r="H550" s="96" t="s">
        <v>1312</v>
      </c>
      <c r="I550" s="96" t="s">
        <v>151</v>
      </c>
      <c r="J550" s="96" t="s">
        <v>142</v>
      </c>
      <c r="K550" s="96" t="s">
        <v>4473</v>
      </c>
      <c r="L550" s="96" t="s">
        <v>3326</v>
      </c>
      <c r="M550" s="97">
        <v>10000</v>
      </c>
      <c r="N550" s="98">
        <v>0</v>
      </c>
      <c r="O550" s="97">
        <v>304</v>
      </c>
      <c r="P550" s="97">
        <v>287</v>
      </c>
      <c r="Q550" s="97">
        <v>966</v>
      </c>
      <c r="R550" s="97">
        <v>9034</v>
      </c>
      <c r="S550" s="96" t="s">
        <v>3327</v>
      </c>
      <c r="T550" s="96" t="s">
        <v>4474</v>
      </c>
      <c r="U550" s="98"/>
      <c r="V550" s="97">
        <v>300</v>
      </c>
      <c r="W550" s="98"/>
      <c r="X550" s="97">
        <v>50</v>
      </c>
      <c r="Y550" s="97">
        <v>25</v>
      </c>
      <c r="Z550" s="98"/>
      <c r="AB550" s="98"/>
    </row>
    <row r="551" spans="1:28" hidden="1">
      <c r="A551" s="96" t="s">
        <v>2522</v>
      </c>
      <c r="B551" s="96" t="s">
        <v>11</v>
      </c>
      <c r="C551" s="96" t="s">
        <v>2556</v>
      </c>
      <c r="D551" s="96" t="s">
        <v>4345</v>
      </c>
      <c r="E551" s="96" t="s">
        <v>3323</v>
      </c>
      <c r="F551" s="96" t="s">
        <v>3337</v>
      </c>
      <c r="G551" s="96" t="s">
        <v>2823</v>
      </c>
      <c r="H551" s="96" t="s">
        <v>2824</v>
      </c>
      <c r="I551" s="96" t="s">
        <v>22</v>
      </c>
      <c r="J551" s="96" t="s">
        <v>697</v>
      </c>
      <c r="K551" s="96" t="s">
        <v>4475</v>
      </c>
      <c r="L551" s="96" t="s">
        <v>3326</v>
      </c>
      <c r="M551" s="97">
        <v>36000</v>
      </c>
      <c r="N551" s="98">
        <v>0</v>
      </c>
      <c r="O551" s="97">
        <v>1094.4000000000001</v>
      </c>
      <c r="P551" s="97">
        <v>1033.2</v>
      </c>
      <c r="Q551" s="97">
        <v>2152.6</v>
      </c>
      <c r="R551" s="97">
        <v>33847.4</v>
      </c>
      <c r="S551" s="96" t="s">
        <v>3327</v>
      </c>
      <c r="T551" s="96" t="s">
        <v>4476</v>
      </c>
      <c r="U551" s="98"/>
      <c r="V551" s="98"/>
      <c r="W551" s="98"/>
      <c r="X551" s="98"/>
      <c r="Y551" s="97">
        <v>25</v>
      </c>
      <c r="Z551" s="98"/>
      <c r="AB551" s="98"/>
    </row>
    <row r="552" spans="1:28" hidden="1">
      <c r="A552" s="96" t="s">
        <v>2522</v>
      </c>
      <c r="B552" s="96" t="s">
        <v>11</v>
      </c>
      <c r="C552" s="96" t="s">
        <v>2556</v>
      </c>
      <c r="D552" s="96" t="s">
        <v>4345</v>
      </c>
      <c r="E552" s="96" t="s">
        <v>3323</v>
      </c>
      <c r="F552" s="96" t="s">
        <v>3337</v>
      </c>
      <c r="G552" s="96" t="s">
        <v>1395</v>
      </c>
      <c r="H552" s="96" t="s">
        <v>2120</v>
      </c>
      <c r="I552" s="96" t="s">
        <v>10</v>
      </c>
      <c r="J552" s="96" t="s">
        <v>1078</v>
      </c>
      <c r="K552" s="96" t="s">
        <v>4477</v>
      </c>
      <c r="L552" s="96" t="s">
        <v>3326</v>
      </c>
      <c r="M552" s="97">
        <v>25000</v>
      </c>
      <c r="N552" s="98">
        <v>0</v>
      </c>
      <c r="O552" s="97">
        <v>760</v>
      </c>
      <c r="P552" s="97">
        <v>717.5</v>
      </c>
      <c r="Q552" s="97">
        <v>3079.95</v>
      </c>
      <c r="R552" s="97">
        <v>21920.05</v>
      </c>
      <c r="S552" s="96" t="s">
        <v>3327</v>
      </c>
      <c r="T552" s="96" t="s">
        <v>4478</v>
      </c>
      <c r="U552" s="98"/>
      <c r="V552" s="98"/>
      <c r="W552" s="98"/>
      <c r="X552" s="98"/>
      <c r="Y552" s="97">
        <v>25</v>
      </c>
      <c r="Z552" s="98"/>
      <c r="AB552" s="97">
        <v>1577.45</v>
      </c>
    </row>
    <row r="553" spans="1:28" hidden="1">
      <c r="A553" s="96" t="s">
        <v>2522</v>
      </c>
      <c r="B553" s="96" t="s">
        <v>11</v>
      </c>
      <c r="C553" s="96" t="s">
        <v>2556</v>
      </c>
      <c r="D553" s="96" t="s">
        <v>4345</v>
      </c>
      <c r="E553" s="96" t="s">
        <v>3323</v>
      </c>
      <c r="F553" s="96" t="s">
        <v>3337</v>
      </c>
      <c r="G553" s="96" t="s">
        <v>2825</v>
      </c>
      <c r="H553" s="96" t="s">
        <v>2826</v>
      </c>
      <c r="I553" s="96" t="s">
        <v>206</v>
      </c>
      <c r="J553" s="96" t="s">
        <v>932</v>
      </c>
      <c r="K553" s="96" t="s">
        <v>4479</v>
      </c>
      <c r="L553" s="96" t="s">
        <v>3326</v>
      </c>
      <c r="M553" s="97">
        <v>25000</v>
      </c>
      <c r="N553" s="98">
        <v>0</v>
      </c>
      <c r="O553" s="97">
        <v>760</v>
      </c>
      <c r="P553" s="97">
        <v>717.5</v>
      </c>
      <c r="Q553" s="97">
        <v>1502.5</v>
      </c>
      <c r="R553" s="97">
        <v>23497.5</v>
      </c>
      <c r="S553" s="96" t="s">
        <v>3327</v>
      </c>
      <c r="T553" s="96" t="s">
        <v>4480</v>
      </c>
      <c r="U553" s="98"/>
      <c r="V553" s="98"/>
      <c r="W553" s="98"/>
      <c r="X553" s="98"/>
      <c r="Y553" s="97">
        <v>25</v>
      </c>
      <c r="Z553" s="98"/>
      <c r="AB553" s="98"/>
    </row>
    <row r="554" spans="1:28" hidden="1">
      <c r="A554" s="96" t="s">
        <v>2522</v>
      </c>
      <c r="B554" s="96" t="s">
        <v>11</v>
      </c>
      <c r="C554" s="96" t="s">
        <v>2556</v>
      </c>
      <c r="D554" s="96" t="s">
        <v>4345</v>
      </c>
      <c r="E554" s="96" t="s">
        <v>3323</v>
      </c>
      <c r="F554" s="96" t="s">
        <v>3337</v>
      </c>
      <c r="G554" s="96" t="s">
        <v>1540</v>
      </c>
      <c r="H554" s="96" t="s">
        <v>2121</v>
      </c>
      <c r="I554" s="96" t="s">
        <v>287</v>
      </c>
      <c r="J554" s="96" t="s">
        <v>326</v>
      </c>
      <c r="K554" s="96" t="s">
        <v>4481</v>
      </c>
      <c r="L554" s="96" t="s">
        <v>3326</v>
      </c>
      <c r="M554" s="97">
        <v>36000</v>
      </c>
      <c r="N554" s="98">
        <v>0</v>
      </c>
      <c r="O554" s="97">
        <v>1094.4000000000001</v>
      </c>
      <c r="P554" s="97">
        <v>1033.2</v>
      </c>
      <c r="Q554" s="97">
        <v>2152.6</v>
      </c>
      <c r="R554" s="97">
        <v>33847.4</v>
      </c>
      <c r="S554" s="96" t="s">
        <v>3327</v>
      </c>
      <c r="T554" s="96" t="s">
        <v>4482</v>
      </c>
      <c r="U554" s="98"/>
      <c r="V554" s="98"/>
      <c r="W554" s="98"/>
      <c r="X554" s="98"/>
      <c r="Y554" s="97">
        <v>25</v>
      </c>
      <c r="Z554" s="98"/>
      <c r="AB554" s="98"/>
    </row>
    <row r="555" spans="1:28" hidden="1">
      <c r="A555" s="96" t="s">
        <v>2522</v>
      </c>
      <c r="B555" s="96" t="s">
        <v>11</v>
      </c>
      <c r="C555" s="96" t="s">
        <v>2556</v>
      </c>
      <c r="D555" s="96" t="s">
        <v>4345</v>
      </c>
      <c r="E555" s="96" t="s">
        <v>3323</v>
      </c>
      <c r="F555" s="96" t="s">
        <v>3337</v>
      </c>
      <c r="G555" s="96" t="s">
        <v>2739</v>
      </c>
      <c r="H555" s="96" t="s">
        <v>2740</v>
      </c>
      <c r="I555" s="96" t="s">
        <v>8</v>
      </c>
      <c r="J555" s="96" t="s">
        <v>601</v>
      </c>
      <c r="K555" s="96" t="s">
        <v>4483</v>
      </c>
      <c r="L555" s="96" t="s">
        <v>3326</v>
      </c>
      <c r="M555" s="97">
        <v>17000</v>
      </c>
      <c r="N555" s="98">
        <v>0</v>
      </c>
      <c r="O555" s="97">
        <v>516.79999999999995</v>
      </c>
      <c r="P555" s="97">
        <v>487.9</v>
      </c>
      <c r="Q555" s="97">
        <v>1029.7</v>
      </c>
      <c r="R555" s="97">
        <v>15970.3</v>
      </c>
      <c r="S555" s="96" t="s">
        <v>3327</v>
      </c>
      <c r="T555" s="96" t="s">
        <v>4484</v>
      </c>
      <c r="U555" s="98"/>
      <c r="V555" s="98"/>
      <c r="W555" s="98"/>
      <c r="X555" s="98"/>
      <c r="Y555" s="97">
        <v>25</v>
      </c>
      <c r="Z555" s="98"/>
      <c r="AB555" s="98"/>
    </row>
    <row r="556" spans="1:28" hidden="1">
      <c r="A556" s="96" t="s">
        <v>2522</v>
      </c>
      <c r="B556" s="96" t="s">
        <v>11</v>
      </c>
      <c r="C556" s="96" t="s">
        <v>2556</v>
      </c>
      <c r="D556" s="96" t="s">
        <v>4345</v>
      </c>
      <c r="E556" s="96" t="s">
        <v>3323</v>
      </c>
      <c r="F556" s="96" t="s">
        <v>3329</v>
      </c>
      <c r="G556" s="96" t="s">
        <v>1046</v>
      </c>
      <c r="H556" s="96" t="s">
        <v>2122</v>
      </c>
      <c r="I556" s="96" t="s">
        <v>27</v>
      </c>
      <c r="J556" s="96" t="s">
        <v>697</v>
      </c>
      <c r="K556" s="96" t="s">
        <v>4485</v>
      </c>
      <c r="L556" s="96" t="s">
        <v>3326</v>
      </c>
      <c r="M556" s="97">
        <v>20000</v>
      </c>
      <c r="N556" s="98">
        <v>0</v>
      </c>
      <c r="O556" s="97">
        <v>608</v>
      </c>
      <c r="P556" s="97">
        <v>574</v>
      </c>
      <c r="Q556" s="97">
        <v>1207</v>
      </c>
      <c r="R556" s="97">
        <v>18793</v>
      </c>
      <c r="S556" s="96" t="s">
        <v>3327</v>
      </c>
      <c r="T556" s="96" t="s">
        <v>4486</v>
      </c>
      <c r="U556" s="98"/>
      <c r="V556" s="98"/>
      <c r="W556" s="98"/>
      <c r="X556" s="98"/>
      <c r="Y556" s="97">
        <v>25</v>
      </c>
      <c r="Z556" s="98"/>
      <c r="AB556" s="98"/>
    </row>
    <row r="557" spans="1:28" hidden="1">
      <c r="A557" s="96" t="s">
        <v>2522</v>
      </c>
      <c r="B557" s="96" t="s">
        <v>11</v>
      </c>
      <c r="C557" s="96" t="s">
        <v>2556</v>
      </c>
      <c r="D557" s="96" t="s">
        <v>4345</v>
      </c>
      <c r="E557" s="96" t="s">
        <v>3323</v>
      </c>
      <c r="F557" s="96" t="s">
        <v>3359</v>
      </c>
      <c r="G557" s="96" t="s">
        <v>714</v>
      </c>
      <c r="H557" s="96" t="s">
        <v>2123</v>
      </c>
      <c r="I557" s="96" t="s">
        <v>117</v>
      </c>
      <c r="J557" s="96" t="s">
        <v>697</v>
      </c>
      <c r="K557" s="96" t="s">
        <v>4487</v>
      </c>
      <c r="L557" s="96" t="s">
        <v>3326</v>
      </c>
      <c r="M557" s="97">
        <v>22000</v>
      </c>
      <c r="N557" s="98">
        <v>0</v>
      </c>
      <c r="O557" s="97">
        <v>668.8</v>
      </c>
      <c r="P557" s="97">
        <v>631.4</v>
      </c>
      <c r="Q557" s="97">
        <v>1325.2</v>
      </c>
      <c r="R557" s="97">
        <v>20674.8</v>
      </c>
      <c r="S557" s="96" t="s">
        <v>3327</v>
      </c>
      <c r="T557" s="96" t="s">
        <v>4488</v>
      </c>
      <c r="U557" s="98"/>
      <c r="V557" s="98"/>
      <c r="W557" s="98"/>
      <c r="X557" s="98"/>
      <c r="Y557" s="97">
        <v>25</v>
      </c>
      <c r="Z557" s="98"/>
      <c r="AB557" s="98"/>
    </row>
    <row r="558" spans="1:28" hidden="1">
      <c r="A558" s="96" t="s">
        <v>2522</v>
      </c>
      <c r="B558" s="96" t="s">
        <v>11</v>
      </c>
      <c r="C558" s="96" t="s">
        <v>2556</v>
      </c>
      <c r="D558" s="96" t="s">
        <v>4345</v>
      </c>
      <c r="E558" s="96" t="s">
        <v>3323</v>
      </c>
      <c r="F558" s="96" t="s">
        <v>3350</v>
      </c>
      <c r="G558" s="96" t="s">
        <v>715</v>
      </c>
      <c r="H558" s="96" t="s">
        <v>2124</v>
      </c>
      <c r="I558" s="96" t="s">
        <v>8</v>
      </c>
      <c r="J558" s="96" t="s">
        <v>697</v>
      </c>
      <c r="K558" s="96" t="s">
        <v>4489</v>
      </c>
      <c r="L558" s="96" t="s">
        <v>3326</v>
      </c>
      <c r="M558" s="97">
        <v>22000</v>
      </c>
      <c r="N558" s="98">
        <v>0</v>
      </c>
      <c r="O558" s="97">
        <v>668.8</v>
      </c>
      <c r="P558" s="97">
        <v>631.4</v>
      </c>
      <c r="Q558" s="97">
        <v>13845.22</v>
      </c>
      <c r="R558" s="97">
        <v>8154.78</v>
      </c>
      <c r="S558" s="96" t="s">
        <v>3327</v>
      </c>
      <c r="T558" s="96" t="s">
        <v>4490</v>
      </c>
      <c r="U558" s="98"/>
      <c r="V558" s="97">
        <v>300</v>
      </c>
      <c r="W558" s="97">
        <v>12170.02</v>
      </c>
      <c r="X558" s="97">
        <v>50</v>
      </c>
      <c r="Y558" s="97">
        <v>25</v>
      </c>
      <c r="Z558" s="98"/>
      <c r="AB558" s="98"/>
    </row>
    <row r="559" spans="1:28" hidden="1">
      <c r="A559" s="96" t="s">
        <v>2522</v>
      </c>
      <c r="B559" s="96" t="s">
        <v>11</v>
      </c>
      <c r="C559" s="96" t="s">
        <v>2556</v>
      </c>
      <c r="D559" s="96" t="s">
        <v>4345</v>
      </c>
      <c r="E559" s="96" t="s">
        <v>3323</v>
      </c>
      <c r="F559" s="96" t="s">
        <v>3337</v>
      </c>
      <c r="G559" s="96" t="s">
        <v>970</v>
      </c>
      <c r="H559" s="96" t="s">
        <v>2125</v>
      </c>
      <c r="I559" s="96" t="s">
        <v>42</v>
      </c>
      <c r="J559" s="96" t="s">
        <v>18</v>
      </c>
      <c r="K559" s="96" t="s">
        <v>4491</v>
      </c>
      <c r="L559" s="96" t="s">
        <v>3326</v>
      </c>
      <c r="M559" s="97">
        <v>13200</v>
      </c>
      <c r="N559" s="98">
        <v>0</v>
      </c>
      <c r="O559" s="97">
        <v>401.28</v>
      </c>
      <c r="P559" s="97">
        <v>378.84</v>
      </c>
      <c r="Q559" s="97">
        <v>805.12</v>
      </c>
      <c r="R559" s="97">
        <v>12394.88</v>
      </c>
      <c r="S559" s="96" t="s">
        <v>3327</v>
      </c>
      <c r="T559" s="96" t="s">
        <v>4492</v>
      </c>
      <c r="U559" s="98"/>
      <c r="V559" s="98"/>
      <c r="W559" s="98"/>
      <c r="X559" s="98"/>
      <c r="Y559" s="97">
        <v>25</v>
      </c>
      <c r="Z559" s="98"/>
      <c r="AB559" s="98"/>
    </row>
    <row r="560" spans="1:28" hidden="1">
      <c r="A560" s="96" t="s">
        <v>2522</v>
      </c>
      <c r="B560" s="96" t="s">
        <v>11</v>
      </c>
      <c r="C560" s="96" t="s">
        <v>2556</v>
      </c>
      <c r="D560" s="96" t="s">
        <v>4345</v>
      </c>
      <c r="E560" s="96" t="s">
        <v>3323</v>
      </c>
      <c r="F560" s="96" t="s">
        <v>3329</v>
      </c>
      <c r="G560" s="96" t="s">
        <v>28</v>
      </c>
      <c r="H560" s="96" t="s">
        <v>2126</v>
      </c>
      <c r="I560" s="96" t="s">
        <v>8</v>
      </c>
      <c r="J560" s="96" t="s">
        <v>18</v>
      </c>
      <c r="K560" s="96" t="s">
        <v>4493</v>
      </c>
      <c r="L560" s="96" t="s">
        <v>3326</v>
      </c>
      <c r="M560" s="97">
        <v>10000</v>
      </c>
      <c r="N560" s="98">
        <v>0</v>
      </c>
      <c r="O560" s="97">
        <v>304</v>
      </c>
      <c r="P560" s="97">
        <v>287</v>
      </c>
      <c r="Q560" s="97">
        <v>616</v>
      </c>
      <c r="R560" s="97">
        <v>9384</v>
      </c>
      <c r="S560" s="96" t="s">
        <v>3327</v>
      </c>
      <c r="T560" s="96" t="s">
        <v>4494</v>
      </c>
      <c r="U560" s="98"/>
      <c r="V560" s="98"/>
      <c r="W560" s="98"/>
      <c r="X560" s="98"/>
      <c r="Y560" s="97">
        <v>25</v>
      </c>
      <c r="Z560" s="98"/>
      <c r="AB560" s="98"/>
    </row>
    <row r="561" spans="1:28" hidden="1">
      <c r="A561" s="96" t="s">
        <v>2522</v>
      </c>
      <c r="B561" s="96" t="s">
        <v>11</v>
      </c>
      <c r="C561" s="96" t="s">
        <v>2556</v>
      </c>
      <c r="D561" s="96" t="s">
        <v>4345</v>
      </c>
      <c r="E561" s="96" t="s">
        <v>3323</v>
      </c>
      <c r="F561" s="96" t="s">
        <v>3432</v>
      </c>
      <c r="G561" s="96" t="s">
        <v>716</v>
      </c>
      <c r="H561" s="96" t="s">
        <v>1313</v>
      </c>
      <c r="I561" s="96" t="s">
        <v>717</v>
      </c>
      <c r="J561" s="96" t="s">
        <v>697</v>
      </c>
      <c r="K561" s="96" t="s">
        <v>4495</v>
      </c>
      <c r="L561" s="96" t="s">
        <v>3326</v>
      </c>
      <c r="M561" s="97">
        <v>75000</v>
      </c>
      <c r="N561" s="97">
        <v>14955.94</v>
      </c>
      <c r="O561" s="97">
        <v>2280</v>
      </c>
      <c r="P561" s="97">
        <v>2152.5</v>
      </c>
      <c r="Q561" s="97">
        <v>39479.410000000003</v>
      </c>
      <c r="R561" s="97">
        <v>35520.589999999997</v>
      </c>
      <c r="S561" s="96" t="s">
        <v>3327</v>
      </c>
      <c r="T561" s="96" t="s">
        <v>4496</v>
      </c>
      <c r="U561" s="98"/>
      <c r="V561" s="97">
        <v>300</v>
      </c>
      <c r="W561" s="97">
        <v>19765.97</v>
      </c>
      <c r="X561" s="98"/>
      <c r="Y561" s="97">
        <v>25</v>
      </c>
      <c r="Z561" s="98"/>
      <c r="AB561" s="98"/>
    </row>
    <row r="562" spans="1:28" hidden="1">
      <c r="A562" s="96" t="s">
        <v>2522</v>
      </c>
      <c r="B562" s="96" t="s">
        <v>11</v>
      </c>
      <c r="C562" s="96" t="s">
        <v>2556</v>
      </c>
      <c r="D562" s="96" t="s">
        <v>4345</v>
      </c>
      <c r="E562" s="96" t="s">
        <v>3323</v>
      </c>
      <c r="F562" s="96" t="s">
        <v>3337</v>
      </c>
      <c r="G562" s="96" t="s">
        <v>1069</v>
      </c>
      <c r="H562" s="96" t="s">
        <v>2127</v>
      </c>
      <c r="I562" s="96" t="s">
        <v>574</v>
      </c>
      <c r="J562" s="96" t="s">
        <v>697</v>
      </c>
      <c r="K562" s="96" t="s">
        <v>4497</v>
      </c>
      <c r="L562" s="96" t="s">
        <v>3326</v>
      </c>
      <c r="M562" s="97">
        <v>22000</v>
      </c>
      <c r="N562" s="98">
        <v>0</v>
      </c>
      <c r="O562" s="97">
        <v>668.8</v>
      </c>
      <c r="P562" s="97">
        <v>631.4</v>
      </c>
      <c r="Q562" s="97">
        <v>1325.2</v>
      </c>
      <c r="R562" s="97">
        <v>20674.8</v>
      </c>
      <c r="S562" s="96" t="s">
        <v>3327</v>
      </c>
      <c r="T562" s="96" t="s">
        <v>4498</v>
      </c>
      <c r="U562" s="98"/>
      <c r="V562" s="98"/>
      <c r="W562" s="98"/>
      <c r="X562" s="98"/>
      <c r="Y562" s="97">
        <v>25</v>
      </c>
      <c r="Z562" s="98"/>
      <c r="AB562" s="98"/>
    </row>
    <row r="563" spans="1:28" hidden="1">
      <c r="A563" s="96" t="s">
        <v>2522</v>
      </c>
      <c r="B563" s="96" t="s">
        <v>11</v>
      </c>
      <c r="C563" s="96" t="s">
        <v>2556</v>
      </c>
      <c r="D563" s="96" t="s">
        <v>4345</v>
      </c>
      <c r="E563" s="96" t="s">
        <v>3323</v>
      </c>
      <c r="F563" s="96" t="s">
        <v>3332</v>
      </c>
      <c r="G563" s="96" t="s">
        <v>718</v>
      </c>
      <c r="H563" s="96" t="s">
        <v>2128</v>
      </c>
      <c r="I563" s="96" t="s">
        <v>22</v>
      </c>
      <c r="J563" s="96" t="s">
        <v>697</v>
      </c>
      <c r="K563" s="96" t="s">
        <v>4499</v>
      </c>
      <c r="L563" s="96" t="s">
        <v>3326</v>
      </c>
      <c r="M563" s="97">
        <v>45000</v>
      </c>
      <c r="N563" s="97">
        <v>1148.33</v>
      </c>
      <c r="O563" s="97">
        <v>1368</v>
      </c>
      <c r="P563" s="97">
        <v>1291.5</v>
      </c>
      <c r="Q563" s="97">
        <v>32699.02</v>
      </c>
      <c r="R563" s="97">
        <v>12300.98</v>
      </c>
      <c r="S563" s="96" t="s">
        <v>3327</v>
      </c>
      <c r="T563" s="96" t="s">
        <v>4500</v>
      </c>
      <c r="U563" s="98"/>
      <c r="V563" s="97">
        <v>600</v>
      </c>
      <c r="W563" s="97">
        <v>28216.19</v>
      </c>
      <c r="X563" s="97">
        <v>50</v>
      </c>
      <c r="Y563" s="97">
        <v>25</v>
      </c>
      <c r="Z563" s="98"/>
      <c r="AB563" s="98"/>
    </row>
    <row r="564" spans="1:28" hidden="1">
      <c r="A564" s="96" t="s">
        <v>2522</v>
      </c>
      <c r="B564" s="96" t="s">
        <v>11</v>
      </c>
      <c r="C564" s="96" t="s">
        <v>2556</v>
      </c>
      <c r="D564" s="96" t="s">
        <v>4345</v>
      </c>
      <c r="E564" s="96" t="s">
        <v>3323</v>
      </c>
      <c r="F564" s="96" t="s">
        <v>3359</v>
      </c>
      <c r="G564" s="96" t="s">
        <v>719</v>
      </c>
      <c r="H564" s="96" t="s">
        <v>2129</v>
      </c>
      <c r="I564" s="96" t="s">
        <v>22</v>
      </c>
      <c r="J564" s="96" t="s">
        <v>697</v>
      </c>
      <c r="K564" s="96" t="s">
        <v>4501</v>
      </c>
      <c r="L564" s="96" t="s">
        <v>3326</v>
      </c>
      <c r="M564" s="97">
        <v>35000</v>
      </c>
      <c r="N564" s="98">
        <v>0</v>
      </c>
      <c r="O564" s="97">
        <v>1064</v>
      </c>
      <c r="P564" s="97">
        <v>1004.5</v>
      </c>
      <c r="Q564" s="97">
        <v>22897.41</v>
      </c>
      <c r="R564" s="97">
        <v>12102.59</v>
      </c>
      <c r="S564" s="96" t="s">
        <v>3327</v>
      </c>
      <c r="T564" s="96" t="s">
        <v>4502</v>
      </c>
      <c r="U564" s="98"/>
      <c r="V564" s="98"/>
      <c r="W564" s="97">
        <v>20803.91</v>
      </c>
      <c r="X564" s="98"/>
      <c r="Y564" s="97">
        <v>25</v>
      </c>
      <c r="Z564" s="98"/>
      <c r="AB564" s="98"/>
    </row>
    <row r="565" spans="1:28" hidden="1">
      <c r="A565" s="96" t="s">
        <v>2522</v>
      </c>
      <c r="B565" s="96" t="s">
        <v>11</v>
      </c>
      <c r="C565" s="96" t="s">
        <v>2556</v>
      </c>
      <c r="D565" s="96" t="s">
        <v>4345</v>
      </c>
      <c r="E565" s="96" t="s">
        <v>3323</v>
      </c>
      <c r="F565" s="96" t="s">
        <v>3332</v>
      </c>
      <c r="G565" s="96" t="s">
        <v>720</v>
      </c>
      <c r="H565" s="96" t="s">
        <v>2130</v>
      </c>
      <c r="I565" s="96" t="s">
        <v>8</v>
      </c>
      <c r="J565" s="96" t="s">
        <v>697</v>
      </c>
      <c r="K565" s="96" t="s">
        <v>4503</v>
      </c>
      <c r="L565" s="96" t="s">
        <v>3326</v>
      </c>
      <c r="M565" s="97">
        <v>22000</v>
      </c>
      <c r="N565" s="98">
        <v>0</v>
      </c>
      <c r="O565" s="97">
        <v>668.8</v>
      </c>
      <c r="P565" s="97">
        <v>631.4</v>
      </c>
      <c r="Q565" s="97">
        <v>1625.2</v>
      </c>
      <c r="R565" s="97">
        <v>20374.8</v>
      </c>
      <c r="S565" s="96" t="s">
        <v>3327</v>
      </c>
      <c r="T565" s="96" t="s">
        <v>4504</v>
      </c>
      <c r="U565" s="98"/>
      <c r="V565" s="97">
        <v>300</v>
      </c>
      <c r="W565" s="98"/>
      <c r="X565" s="98"/>
      <c r="Y565" s="97">
        <v>25</v>
      </c>
      <c r="Z565" s="98"/>
      <c r="AB565" s="98"/>
    </row>
    <row r="566" spans="1:28" hidden="1">
      <c r="A566" s="96" t="s">
        <v>2522</v>
      </c>
      <c r="B566" s="96" t="s">
        <v>11</v>
      </c>
      <c r="C566" s="96" t="s">
        <v>2556</v>
      </c>
      <c r="D566" s="96" t="s">
        <v>4345</v>
      </c>
      <c r="E566" s="96" t="s">
        <v>3323</v>
      </c>
      <c r="F566" s="96" t="s">
        <v>3337</v>
      </c>
      <c r="G566" s="96" t="s">
        <v>999</v>
      </c>
      <c r="H566" s="96" t="s">
        <v>2131</v>
      </c>
      <c r="I566" s="96" t="s">
        <v>30</v>
      </c>
      <c r="J566" s="96" t="s">
        <v>73</v>
      </c>
      <c r="K566" s="96" t="s">
        <v>4505</v>
      </c>
      <c r="L566" s="96" t="s">
        <v>3326</v>
      </c>
      <c r="M566" s="97">
        <v>22000</v>
      </c>
      <c r="N566" s="98">
        <v>0</v>
      </c>
      <c r="O566" s="97">
        <v>668.8</v>
      </c>
      <c r="P566" s="97">
        <v>631.4</v>
      </c>
      <c r="Q566" s="97">
        <v>8073.25</v>
      </c>
      <c r="R566" s="97">
        <v>13926.75</v>
      </c>
      <c r="S566" s="96" t="s">
        <v>3327</v>
      </c>
      <c r="T566" s="96" t="s">
        <v>4506</v>
      </c>
      <c r="U566" s="98"/>
      <c r="V566" s="98"/>
      <c r="W566" s="97">
        <v>6748.05</v>
      </c>
      <c r="X566" s="98"/>
      <c r="Y566" s="97">
        <v>25</v>
      </c>
      <c r="Z566" s="98"/>
      <c r="AB566" s="98"/>
    </row>
    <row r="567" spans="1:28" hidden="1">
      <c r="A567" s="96" t="s">
        <v>2522</v>
      </c>
      <c r="B567" s="96" t="s">
        <v>11</v>
      </c>
      <c r="C567" s="96" t="s">
        <v>2556</v>
      </c>
      <c r="D567" s="96" t="s">
        <v>4345</v>
      </c>
      <c r="E567" s="96" t="s">
        <v>3323</v>
      </c>
      <c r="F567" s="96" t="s">
        <v>3359</v>
      </c>
      <c r="G567" s="96" t="s">
        <v>118</v>
      </c>
      <c r="H567" s="96" t="s">
        <v>2262</v>
      </c>
      <c r="I567" s="96" t="s">
        <v>119</v>
      </c>
      <c r="J567" s="96" t="s">
        <v>106</v>
      </c>
      <c r="K567" s="96" t="s">
        <v>4507</v>
      </c>
      <c r="L567" s="96" t="s">
        <v>3326</v>
      </c>
      <c r="M567" s="97">
        <v>35000</v>
      </c>
      <c r="N567" s="98">
        <v>0</v>
      </c>
      <c r="O567" s="97">
        <v>1064</v>
      </c>
      <c r="P567" s="97">
        <v>1004.5</v>
      </c>
      <c r="Q567" s="97">
        <v>2493.5</v>
      </c>
      <c r="R567" s="97">
        <v>32506.5</v>
      </c>
      <c r="S567" s="96" t="s">
        <v>3327</v>
      </c>
      <c r="T567" s="96" t="s">
        <v>4508</v>
      </c>
      <c r="U567" s="98"/>
      <c r="V567" s="97">
        <v>400</v>
      </c>
      <c r="W567" s="98"/>
      <c r="X567" s="98"/>
      <c r="Y567" s="97">
        <v>25</v>
      </c>
      <c r="Z567" s="98"/>
      <c r="AB567" s="98"/>
    </row>
    <row r="568" spans="1:28" hidden="1">
      <c r="A568" s="96" t="s">
        <v>2522</v>
      </c>
      <c r="B568" s="96" t="s">
        <v>11</v>
      </c>
      <c r="C568" s="96" t="s">
        <v>2556</v>
      </c>
      <c r="D568" s="96" t="s">
        <v>4345</v>
      </c>
      <c r="E568" s="96" t="s">
        <v>3323</v>
      </c>
      <c r="F568" s="96" t="s">
        <v>3350</v>
      </c>
      <c r="G568" s="96" t="s">
        <v>262</v>
      </c>
      <c r="H568" s="96" t="s">
        <v>2132</v>
      </c>
      <c r="I568" s="96" t="s">
        <v>263</v>
      </c>
      <c r="J568" s="96" t="s">
        <v>468</v>
      </c>
      <c r="K568" s="96" t="s">
        <v>4509</v>
      </c>
      <c r="L568" s="96" t="s">
        <v>3326</v>
      </c>
      <c r="M568" s="97">
        <v>30000</v>
      </c>
      <c r="N568" s="98">
        <v>0</v>
      </c>
      <c r="O568" s="97">
        <v>912</v>
      </c>
      <c r="P568" s="97">
        <v>861</v>
      </c>
      <c r="Q568" s="97">
        <v>13856.5</v>
      </c>
      <c r="R568" s="97">
        <v>16143.5</v>
      </c>
      <c r="S568" s="96" t="s">
        <v>3327</v>
      </c>
      <c r="T568" s="96" t="s">
        <v>4510</v>
      </c>
      <c r="U568" s="98"/>
      <c r="V568" s="98"/>
      <c r="W568" s="97">
        <v>12058.5</v>
      </c>
      <c r="X568" s="98"/>
      <c r="Y568" s="97">
        <v>25</v>
      </c>
      <c r="Z568" s="98"/>
      <c r="AB568" s="98"/>
    </row>
    <row r="569" spans="1:28" hidden="1">
      <c r="A569" s="96" t="s">
        <v>2522</v>
      </c>
      <c r="B569" s="96" t="s">
        <v>11</v>
      </c>
      <c r="C569" s="96" t="s">
        <v>2556</v>
      </c>
      <c r="D569" s="96" t="s">
        <v>4345</v>
      </c>
      <c r="E569" s="96" t="s">
        <v>3323</v>
      </c>
      <c r="F569" s="96" t="s">
        <v>3359</v>
      </c>
      <c r="G569" s="96" t="s">
        <v>76</v>
      </c>
      <c r="H569" s="96" t="s">
        <v>2133</v>
      </c>
      <c r="I569" s="96" t="s">
        <v>77</v>
      </c>
      <c r="J569" s="96" t="s">
        <v>73</v>
      </c>
      <c r="K569" s="96" t="s">
        <v>4511</v>
      </c>
      <c r="L569" s="96" t="s">
        <v>3326</v>
      </c>
      <c r="M569" s="97">
        <v>16500</v>
      </c>
      <c r="N569" s="98">
        <v>0</v>
      </c>
      <c r="O569" s="97">
        <v>501.6</v>
      </c>
      <c r="P569" s="97">
        <v>473.55</v>
      </c>
      <c r="Q569" s="97">
        <v>1300.1500000000001</v>
      </c>
      <c r="R569" s="97">
        <v>15199.85</v>
      </c>
      <c r="S569" s="96" t="s">
        <v>3327</v>
      </c>
      <c r="T569" s="96" t="s">
        <v>4512</v>
      </c>
      <c r="U569" s="98"/>
      <c r="V569" s="97">
        <v>300</v>
      </c>
      <c r="W569" s="98"/>
      <c r="X569" s="98"/>
      <c r="Y569" s="97">
        <v>25</v>
      </c>
      <c r="Z569" s="98"/>
      <c r="AB569" s="98"/>
    </row>
    <row r="570" spans="1:28" hidden="1">
      <c r="A570" s="96" t="s">
        <v>2522</v>
      </c>
      <c r="B570" s="96" t="s">
        <v>11</v>
      </c>
      <c r="C570" s="96" t="s">
        <v>2556</v>
      </c>
      <c r="D570" s="96" t="s">
        <v>4345</v>
      </c>
      <c r="E570" s="96" t="s">
        <v>3323</v>
      </c>
      <c r="F570" s="96" t="s">
        <v>3329</v>
      </c>
      <c r="G570" s="96" t="s">
        <v>29</v>
      </c>
      <c r="H570" s="96" t="s">
        <v>2134</v>
      </c>
      <c r="I570" s="96" t="s">
        <v>30</v>
      </c>
      <c r="J570" s="96" t="s">
        <v>18</v>
      </c>
      <c r="K570" s="96" t="s">
        <v>4513</v>
      </c>
      <c r="L570" s="96" t="s">
        <v>3326</v>
      </c>
      <c r="M570" s="97">
        <v>10000</v>
      </c>
      <c r="N570" s="98">
        <v>0</v>
      </c>
      <c r="O570" s="97">
        <v>304</v>
      </c>
      <c r="P570" s="97">
        <v>287</v>
      </c>
      <c r="Q570" s="97">
        <v>966</v>
      </c>
      <c r="R570" s="97">
        <v>9034</v>
      </c>
      <c r="S570" s="96" t="s">
        <v>3327</v>
      </c>
      <c r="T570" s="96" t="s">
        <v>4514</v>
      </c>
      <c r="U570" s="98"/>
      <c r="V570" s="97">
        <v>300</v>
      </c>
      <c r="W570" s="98"/>
      <c r="X570" s="97">
        <v>50</v>
      </c>
      <c r="Y570" s="97">
        <v>25</v>
      </c>
      <c r="Z570" s="98"/>
      <c r="AB570" s="98"/>
    </row>
    <row r="571" spans="1:28" hidden="1">
      <c r="A571" s="96" t="s">
        <v>2522</v>
      </c>
      <c r="B571" s="96" t="s">
        <v>11</v>
      </c>
      <c r="C571" s="96" t="s">
        <v>2556</v>
      </c>
      <c r="D571" s="96" t="s">
        <v>4345</v>
      </c>
      <c r="E571" s="96" t="s">
        <v>3323</v>
      </c>
      <c r="F571" s="96" t="s">
        <v>3359</v>
      </c>
      <c r="G571" s="96" t="s">
        <v>156</v>
      </c>
      <c r="H571" s="96" t="s">
        <v>2135</v>
      </c>
      <c r="I571" s="96" t="s">
        <v>32</v>
      </c>
      <c r="J571" s="96" t="s">
        <v>142</v>
      </c>
      <c r="K571" s="96" t="s">
        <v>4515</v>
      </c>
      <c r="L571" s="96" t="s">
        <v>3326</v>
      </c>
      <c r="M571" s="97">
        <v>55000</v>
      </c>
      <c r="N571" s="97">
        <v>2323.06</v>
      </c>
      <c r="O571" s="97">
        <v>1672</v>
      </c>
      <c r="P571" s="97">
        <v>1578.5</v>
      </c>
      <c r="Q571" s="97">
        <v>9172.01</v>
      </c>
      <c r="R571" s="97">
        <v>45827.99</v>
      </c>
      <c r="S571" s="96" t="s">
        <v>3327</v>
      </c>
      <c r="T571" s="96" t="s">
        <v>4516</v>
      </c>
      <c r="U571" s="98"/>
      <c r="V571" s="97">
        <v>300</v>
      </c>
      <c r="W571" s="97">
        <v>1696</v>
      </c>
      <c r="X571" s="98"/>
      <c r="Y571" s="97">
        <v>25</v>
      </c>
      <c r="Z571" s="98"/>
      <c r="AB571" s="97">
        <v>1577.45</v>
      </c>
    </row>
    <row r="572" spans="1:28" hidden="1">
      <c r="A572" s="96" t="s">
        <v>2522</v>
      </c>
      <c r="B572" s="96" t="s">
        <v>11</v>
      </c>
      <c r="C572" s="96" t="s">
        <v>2556</v>
      </c>
      <c r="D572" s="96" t="s">
        <v>4345</v>
      </c>
      <c r="E572" s="96" t="s">
        <v>3323</v>
      </c>
      <c r="F572" s="96" t="s">
        <v>3359</v>
      </c>
      <c r="G572" s="96" t="s">
        <v>721</v>
      </c>
      <c r="H572" s="96" t="s">
        <v>1314</v>
      </c>
      <c r="I572" s="96" t="s">
        <v>30</v>
      </c>
      <c r="J572" s="96" t="s">
        <v>697</v>
      </c>
      <c r="K572" s="96" t="s">
        <v>4517</v>
      </c>
      <c r="L572" s="96" t="s">
        <v>3326</v>
      </c>
      <c r="M572" s="97">
        <v>36000</v>
      </c>
      <c r="N572" s="98">
        <v>0</v>
      </c>
      <c r="O572" s="97">
        <v>1094.4000000000001</v>
      </c>
      <c r="P572" s="97">
        <v>1033.2</v>
      </c>
      <c r="Q572" s="97">
        <v>4486.6000000000004</v>
      </c>
      <c r="R572" s="97">
        <v>31513.4</v>
      </c>
      <c r="S572" s="96" t="s">
        <v>3327</v>
      </c>
      <c r="T572" s="96" t="s">
        <v>4518</v>
      </c>
      <c r="U572" s="98"/>
      <c r="V572" s="98"/>
      <c r="W572" s="97">
        <v>2284</v>
      </c>
      <c r="X572" s="97">
        <v>50</v>
      </c>
      <c r="Y572" s="97">
        <v>25</v>
      </c>
      <c r="Z572" s="98"/>
      <c r="AB572" s="98"/>
    </row>
    <row r="573" spans="1:28" hidden="1">
      <c r="A573" s="96" t="s">
        <v>2522</v>
      </c>
      <c r="B573" s="96" t="s">
        <v>11</v>
      </c>
      <c r="C573" s="96" t="s">
        <v>2556</v>
      </c>
      <c r="D573" s="96" t="s">
        <v>4345</v>
      </c>
      <c r="E573" s="96" t="s">
        <v>3323</v>
      </c>
      <c r="F573" s="96" t="s">
        <v>3332</v>
      </c>
      <c r="G573" s="96" t="s">
        <v>78</v>
      </c>
      <c r="H573" s="96" t="s">
        <v>1315</v>
      </c>
      <c r="I573" s="96" t="s">
        <v>79</v>
      </c>
      <c r="J573" s="96" t="s">
        <v>73</v>
      </c>
      <c r="K573" s="96" t="s">
        <v>4519</v>
      </c>
      <c r="L573" s="96" t="s">
        <v>3326</v>
      </c>
      <c r="M573" s="97">
        <v>26617.88</v>
      </c>
      <c r="N573" s="98">
        <v>0</v>
      </c>
      <c r="O573" s="97">
        <v>809.18</v>
      </c>
      <c r="P573" s="97">
        <v>763.93</v>
      </c>
      <c r="Q573" s="97">
        <v>3215.13</v>
      </c>
      <c r="R573" s="97">
        <v>23402.75</v>
      </c>
      <c r="S573" s="96" t="s">
        <v>3327</v>
      </c>
      <c r="T573" s="96" t="s">
        <v>4520</v>
      </c>
      <c r="U573" s="98"/>
      <c r="V573" s="98"/>
      <c r="W573" s="97">
        <v>1567.02</v>
      </c>
      <c r="X573" s="97">
        <v>50</v>
      </c>
      <c r="Y573" s="97">
        <v>25</v>
      </c>
      <c r="Z573" s="98"/>
      <c r="AB573" s="98"/>
    </row>
    <row r="574" spans="1:28" hidden="1">
      <c r="A574" s="96" t="s">
        <v>2522</v>
      </c>
      <c r="B574" s="96" t="s">
        <v>11</v>
      </c>
      <c r="C574" s="96" t="s">
        <v>2556</v>
      </c>
      <c r="D574" s="96" t="s">
        <v>4345</v>
      </c>
      <c r="E574" s="96" t="s">
        <v>3323</v>
      </c>
      <c r="F574" s="96" t="s">
        <v>3332</v>
      </c>
      <c r="G574" s="96" t="s">
        <v>722</v>
      </c>
      <c r="H574" s="96" t="s">
        <v>1316</v>
      </c>
      <c r="I574" s="96" t="s">
        <v>723</v>
      </c>
      <c r="J574" s="96" t="s">
        <v>697</v>
      </c>
      <c r="K574" s="96" t="s">
        <v>4521</v>
      </c>
      <c r="L574" s="96" t="s">
        <v>3326</v>
      </c>
      <c r="M574" s="97">
        <v>60000</v>
      </c>
      <c r="N574" s="97">
        <v>3171.19</v>
      </c>
      <c r="O574" s="97">
        <v>1824</v>
      </c>
      <c r="P574" s="97">
        <v>1722</v>
      </c>
      <c r="Q574" s="97">
        <v>40267.699999999997</v>
      </c>
      <c r="R574" s="97">
        <v>19732.3</v>
      </c>
      <c r="S574" s="96" t="s">
        <v>3327</v>
      </c>
      <c r="T574" s="96" t="s">
        <v>4522</v>
      </c>
      <c r="U574" s="98"/>
      <c r="V574" s="98"/>
      <c r="W574" s="97">
        <v>31898.06</v>
      </c>
      <c r="X574" s="97">
        <v>50</v>
      </c>
      <c r="Y574" s="97">
        <v>25</v>
      </c>
      <c r="Z574" s="98"/>
      <c r="AB574" s="97">
        <v>1577.45</v>
      </c>
    </row>
    <row r="575" spans="1:28" hidden="1">
      <c r="A575" s="96" t="s">
        <v>2522</v>
      </c>
      <c r="B575" s="96" t="s">
        <v>11</v>
      </c>
      <c r="C575" s="96" t="s">
        <v>2556</v>
      </c>
      <c r="D575" s="96" t="s">
        <v>4345</v>
      </c>
      <c r="E575" s="96" t="s">
        <v>3323</v>
      </c>
      <c r="F575" s="96" t="s">
        <v>3359</v>
      </c>
      <c r="G575" s="96" t="s">
        <v>724</v>
      </c>
      <c r="H575" s="96" t="s">
        <v>2136</v>
      </c>
      <c r="I575" s="96" t="s">
        <v>60</v>
      </c>
      <c r="J575" s="96" t="s">
        <v>697</v>
      </c>
      <c r="K575" s="96" t="s">
        <v>4523</v>
      </c>
      <c r="L575" s="96" t="s">
        <v>3326</v>
      </c>
      <c r="M575" s="97">
        <v>22000</v>
      </c>
      <c r="N575" s="98">
        <v>0</v>
      </c>
      <c r="O575" s="97">
        <v>668.8</v>
      </c>
      <c r="P575" s="97">
        <v>631.4</v>
      </c>
      <c r="Q575" s="97">
        <v>4748.6499999999996</v>
      </c>
      <c r="R575" s="97">
        <v>17251.349999999999</v>
      </c>
      <c r="S575" s="96" t="s">
        <v>3327</v>
      </c>
      <c r="T575" s="96" t="s">
        <v>4524</v>
      </c>
      <c r="U575" s="98"/>
      <c r="V575" s="98"/>
      <c r="W575" s="97">
        <v>1846</v>
      </c>
      <c r="X575" s="98"/>
      <c r="Y575" s="97">
        <v>25</v>
      </c>
      <c r="Z575" s="98"/>
      <c r="AB575" s="97">
        <v>1577.45</v>
      </c>
    </row>
    <row r="576" spans="1:28" hidden="1">
      <c r="A576" s="96" t="s">
        <v>2522</v>
      </c>
      <c r="B576" s="96" t="s">
        <v>11</v>
      </c>
      <c r="C576" s="96" t="s">
        <v>2556</v>
      </c>
      <c r="D576" s="96" t="s">
        <v>4345</v>
      </c>
      <c r="E576" s="96" t="s">
        <v>3323</v>
      </c>
      <c r="F576" s="96" t="s">
        <v>3329</v>
      </c>
      <c r="G576" s="96" t="s">
        <v>6</v>
      </c>
      <c r="H576" s="96" t="s">
        <v>2137</v>
      </c>
      <c r="I576" s="96" t="s">
        <v>8</v>
      </c>
      <c r="J576" s="96" t="s">
        <v>7</v>
      </c>
      <c r="K576" s="96" t="s">
        <v>4525</v>
      </c>
      <c r="L576" s="96" t="s">
        <v>3326</v>
      </c>
      <c r="M576" s="97">
        <v>10000</v>
      </c>
      <c r="N576" s="98">
        <v>0</v>
      </c>
      <c r="O576" s="97">
        <v>304</v>
      </c>
      <c r="P576" s="97">
        <v>287</v>
      </c>
      <c r="Q576" s="97">
        <v>916</v>
      </c>
      <c r="R576" s="97">
        <v>9084</v>
      </c>
      <c r="S576" s="96" t="s">
        <v>3327</v>
      </c>
      <c r="T576" s="96" t="s">
        <v>4526</v>
      </c>
      <c r="U576" s="98"/>
      <c r="V576" s="97">
        <v>300</v>
      </c>
      <c r="W576" s="98"/>
      <c r="X576" s="98"/>
      <c r="Y576" s="97">
        <v>25</v>
      </c>
      <c r="Z576" s="98"/>
      <c r="AB576" s="98"/>
    </row>
    <row r="577" spans="1:28" hidden="1">
      <c r="A577" s="96" t="s">
        <v>2522</v>
      </c>
      <c r="B577" s="96" t="s">
        <v>11</v>
      </c>
      <c r="C577" s="96" t="s">
        <v>2556</v>
      </c>
      <c r="D577" s="96" t="s">
        <v>4345</v>
      </c>
      <c r="E577" s="96" t="s">
        <v>3323</v>
      </c>
      <c r="F577" s="96" t="s">
        <v>3386</v>
      </c>
      <c r="G577" s="96" t="s">
        <v>296</v>
      </c>
      <c r="H577" s="96" t="s">
        <v>2138</v>
      </c>
      <c r="I577" s="96" t="s">
        <v>10</v>
      </c>
      <c r="J577" s="96" t="s">
        <v>468</v>
      </c>
      <c r="K577" s="96" t="s">
        <v>4527</v>
      </c>
      <c r="L577" s="96" t="s">
        <v>3326</v>
      </c>
      <c r="M577" s="97">
        <v>35000</v>
      </c>
      <c r="N577" s="98">
        <v>0</v>
      </c>
      <c r="O577" s="97">
        <v>1064</v>
      </c>
      <c r="P577" s="97">
        <v>1004.5</v>
      </c>
      <c r="Q577" s="97">
        <v>23934.77</v>
      </c>
      <c r="R577" s="97">
        <v>11065.23</v>
      </c>
      <c r="S577" s="96" t="s">
        <v>3327</v>
      </c>
      <c r="T577" s="96" t="s">
        <v>4528</v>
      </c>
      <c r="U577" s="98"/>
      <c r="V577" s="98"/>
      <c r="W577" s="97">
        <v>20263.82</v>
      </c>
      <c r="X577" s="98"/>
      <c r="Y577" s="97">
        <v>25</v>
      </c>
      <c r="Z577" s="98"/>
      <c r="AB577" s="97">
        <v>1577.45</v>
      </c>
    </row>
    <row r="578" spans="1:28" hidden="1">
      <c r="A578" s="96" t="s">
        <v>2522</v>
      </c>
      <c r="B578" s="96" t="s">
        <v>11</v>
      </c>
      <c r="C578" s="96" t="s">
        <v>2556</v>
      </c>
      <c r="D578" s="96" t="s">
        <v>4345</v>
      </c>
      <c r="E578" s="96" t="s">
        <v>3323</v>
      </c>
      <c r="F578" s="96" t="s">
        <v>3359</v>
      </c>
      <c r="G578" s="96" t="s">
        <v>725</v>
      </c>
      <c r="H578" s="96" t="s">
        <v>2139</v>
      </c>
      <c r="I578" s="96" t="s">
        <v>60</v>
      </c>
      <c r="J578" s="96" t="s">
        <v>697</v>
      </c>
      <c r="K578" s="96" t="s">
        <v>4529</v>
      </c>
      <c r="L578" s="96" t="s">
        <v>3326</v>
      </c>
      <c r="M578" s="97">
        <v>22000</v>
      </c>
      <c r="N578" s="98">
        <v>0</v>
      </c>
      <c r="O578" s="97">
        <v>668.8</v>
      </c>
      <c r="P578" s="97">
        <v>631.4</v>
      </c>
      <c r="Q578" s="97">
        <v>19183.88</v>
      </c>
      <c r="R578" s="97">
        <v>2816.12</v>
      </c>
      <c r="S578" s="96" t="s">
        <v>3327</v>
      </c>
      <c r="T578" s="96" t="s">
        <v>4530</v>
      </c>
      <c r="U578" s="98"/>
      <c r="V578" s="97">
        <v>300</v>
      </c>
      <c r="W578" s="97">
        <v>14353.78</v>
      </c>
      <c r="X578" s="97">
        <v>50</v>
      </c>
      <c r="Y578" s="97">
        <v>25</v>
      </c>
      <c r="Z578" s="98"/>
      <c r="AB578" s="97">
        <v>3154.9</v>
      </c>
    </row>
    <row r="579" spans="1:28" hidden="1">
      <c r="A579" s="96" t="s">
        <v>2522</v>
      </c>
      <c r="B579" s="96" t="s">
        <v>11</v>
      </c>
      <c r="C579" s="96" t="s">
        <v>2556</v>
      </c>
      <c r="D579" s="96" t="s">
        <v>4345</v>
      </c>
      <c r="E579" s="96" t="s">
        <v>3323</v>
      </c>
      <c r="F579" s="96" t="s">
        <v>3332</v>
      </c>
      <c r="G579" s="96" t="s">
        <v>80</v>
      </c>
      <c r="H579" s="96" t="s">
        <v>2140</v>
      </c>
      <c r="I579" s="96" t="s">
        <v>8</v>
      </c>
      <c r="J579" s="96" t="s">
        <v>73</v>
      </c>
      <c r="K579" s="96" t="s">
        <v>4531</v>
      </c>
      <c r="L579" s="96" t="s">
        <v>3326</v>
      </c>
      <c r="M579" s="97">
        <v>11000</v>
      </c>
      <c r="N579" s="98">
        <v>0</v>
      </c>
      <c r="O579" s="97">
        <v>334.4</v>
      </c>
      <c r="P579" s="97">
        <v>315.7</v>
      </c>
      <c r="Q579" s="97">
        <v>3178.29</v>
      </c>
      <c r="R579" s="97">
        <v>7821.71</v>
      </c>
      <c r="S579" s="96" t="s">
        <v>3327</v>
      </c>
      <c r="T579" s="96" t="s">
        <v>4532</v>
      </c>
      <c r="U579" s="98"/>
      <c r="V579" s="98"/>
      <c r="W579" s="97">
        <v>2503.19</v>
      </c>
      <c r="X579" s="98"/>
      <c r="Y579" s="97">
        <v>25</v>
      </c>
      <c r="Z579" s="98"/>
      <c r="AB579" s="98"/>
    </row>
    <row r="580" spans="1:28" hidden="1">
      <c r="A580" s="96" t="s">
        <v>2522</v>
      </c>
      <c r="B580" s="96" t="s">
        <v>11</v>
      </c>
      <c r="C580" s="96" t="s">
        <v>2556</v>
      </c>
      <c r="D580" s="96" t="s">
        <v>4345</v>
      </c>
      <c r="E580" s="96" t="s">
        <v>3323</v>
      </c>
      <c r="F580" s="96" t="s">
        <v>3359</v>
      </c>
      <c r="G580" s="96" t="s">
        <v>612</v>
      </c>
      <c r="H580" s="96" t="s">
        <v>2141</v>
      </c>
      <c r="I580" s="96" t="s">
        <v>30</v>
      </c>
      <c r="J580" s="96" t="s">
        <v>601</v>
      </c>
      <c r="K580" s="96" t="s">
        <v>4533</v>
      </c>
      <c r="L580" s="96" t="s">
        <v>3326</v>
      </c>
      <c r="M580" s="97">
        <v>32000</v>
      </c>
      <c r="N580" s="98">
        <v>0</v>
      </c>
      <c r="O580" s="97">
        <v>972.8</v>
      </c>
      <c r="P580" s="97">
        <v>918.4</v>
      </c>
      <c r="Q580" s="97">
        <v>1916.2</v>
      </c>
      <c r="R580" s="97">
        <v>30083.8</v>
      </c>
      <c r="S580" s="96" t="s">
        <v>3327</v>
      </c>
      <c r="T580" s="96" t="s">
        <v>4534</v>
      </c>
      <c r="U580" s="98"/>
      <c r="V580" s="98"/>
      <c r="W580" s="98"/>
      <c r="X580" s="98"/>
      <c r="Y580" s="97">
        <v>25</v>
      </c>
      <c r="Z580" s="98"/>
      <c r="AB580" s="98"/>
    </row>
    <row r="581" spans="1:28" hidden="1">
      <c r="A581" s="96" t="s">
        <v>2522</v>
      </c>
      <c r="B581" s="96" t="s">
        <v>11</v>
      </c>
      <c r="C581" s="96" t="s">
        <v>2556</v>
      </c>
      <c r="D581" s="96" t="s">
        <v>4345</v>
      </c>
      <c r="E581" s="96" t="s">
        <v>3323</v>
      </c>
      <c r="F581" s="96" t="s">
        <v>3329</v>
      </c>
      <c r="G581" s="96" t="s">
        <v>613</v>
      </c>
      <c r="H581" s="96" t="s">
        <v>2142</v>
      </c>
      <c r="I581" s="96" t="s">
        <v>8</v>
      </c>
      <c r="J581" s="96" t="s">
        <v>601</v>
      </c>
      <c r="K581" s="96" t="s">
        <v>4535</v>
      </c>
      <c r="L581" s="96" t="s">
        <v>3326</v>
      </c>
      <c r="M581" s="97">
        <v>10000</v>
      </c>
      <c r="N581" s="98">
        <v>0</v>
      </c>
      <c r="O581" s="97">
        <v>304</v>
      </c>
      <c r="P581" s="97">
        <v>287</v>
      </c>
      <c r="Q581" s="97">
        <v>966</v>
      </c>
      <c r="R581" s="97">
        <v>9034</v>
      </c>
      <c r="S581" s="96" t="s">
        <v>3327</v>
      </c>
      <c r="T581" s="96" t="s">
        <v>4536</v>
      </c>
      <c r="U581" s="98"/>
      <c r="V581" s="97">
        <v>300</v>
      </c>
      <c r="W581" s="98"/>
      <c r="X581" s="97">
        <v>50</v>
      </c>
      <c r="Y581" s="97">
        <v>25</v>
      </c>
      <c r="Z581" s="98"/>
      <c r="AB581" s="98"/>
    </row>
    <row r="582" spans="1:28" hidden="1">
      <c r="A582" s="96" t="s">
        <v>2522</v>
      </c>
      <c r="B582" s="96" t="s">
        <v>11</v>
      </c>
      <c r="C582" s="96" t="s">
        <v>2556</v>
      </c>
      <c r="D582" s="96" t="s">
        <v>4345</v>
      </c>
      <c r="E582" s="96" t="s">
        <v>3323</v>
      </c>
      <c r="F582" s="96" t="s">
        <v>3359</v>
      </c>
      <c r="G582" s="96" t="s">
        <v>81</v>
      </c>
      <c r="H582" s="96" t="s">
        <v>2143</v>
      </c>
      <c r="I582" s="96" t="s">
        <v>82</v>
      </c>
      <c r="J582" s="96" t="s">
        <v>73</v>
      </c>
      <c r="K582" s="96" t="s">
        <v>4537</v>
      </c>
      <c r="L582" s="96" t="s">
        <v>3326</v>
      </c>
      <c r="M582" s="97">
        <v>45000</v>
      </c>
      <c r="N582" s="97">
        <v>675.09</v>
      </c>
      <c r="O582" s="97">
        <v>1368</v>
      </c>
      <c r="P582" s="97">
        <v>1291.5</v>
      </c>
      <c r="Q582" s="97">
        <v>14159.81</v>
      </c>
      <c r="R582" s="97">
        <v>30840.19</v>
      </c>
      <c r="S582" s="96" t="s">
        <v>3327</v>
      </c>
      <c r="T582" s="96" t="s">
        <v>4538</v>
      </c>
      <c r="U582" s="98"/>
      <c r="V582" s="97">
        <v>900</v>
      </c>
      <c r="W582" s="97">
        <v>6745.32</v>
      </c>
      <c r="X582" s="98"/>
      <c r="Y582" s="97">
        <v>25</v>
      </c>
      <c r="Z582" s="98"/>
      <c r="AB582" s="97">
        <v>3154.9</v>
      </c>
    </row>
    <row r="583" spans="1:28" hidden="1">
      <c r="A583" s="96" t="s">
        <v>2522</v>
      </c>
      <c r="B583" s="96" t="s">
        <v>11</v>
      </c>
      <c r="C583" s="96" t="s">
        <v>2556</v>
      </c>
      <c r="D583" s="96" t="s">
        <v>4345</v>
      </c>
      <c r="E583" s="96" t="s">
        <v>3323</v>
      </c>
      <c r="F583" s="96" t="s">
        <v>3359</v>
      </c>
      <c r="G583" s="96" t="s">
        <v>1060</v>
      </c>
      <c r="H583" s="96" t="s">
        <v>2145</v>
      </c>
      <c r="I583" s="96" t="s">
        <v>1061</v>
      </c>
      <c r="J583" s="96" t="s">
        <v>142</v>
      </c>
      <c r="K583" s="96" t="s">
        <v>4539</v>
      </c>
      <c r="L583" s="96" t="s">
        <v>3326</v>
      </c>
      <c r="M583" s="97">
        <v>39645</v>
      </c>
      <c r="N583" s="97">
        <v>392.55</v>
      </c>
      <c r="O583" s="97">
        <v>1205.21</v>
      </c>
      <c r="P583" s="97">
        <v>1137.81</v>
      </c>
      <c r="Q583" s="97">
        <v>2760.57</v>
      </c>
      <c r="R583" s="97">
        <v>36884.43</v>
      </c>
      <c r="S583" s="96" t="s">
        <v>3327</v>
      </c>
      <c r="T583" s="96" t="s">
        <v>4540</v>
      </c>
      <c r="U583" s="98"/>
      <c r="V583" s="98"/>
      <c r="W583" s="98"/>
      <c r="X583" s="98"/>
      <c r="Y583" s="97">
        <v>25</v>
      </c>
      <c r="Z583" s="98"/>
      <c r="AB583" s="98"/>
    </row>
    <row r="584" spans="1:28" hidden="1">
      <c r="A584" s="96" t="s">
        <v>2522</v>
      </c>
      <c r="B584" s="96" t="s">
        <v>11</v>
      </c>
      <c r="C584" s="96" t="s">
        <v>2556</v>
      </c>
      <c r="D584" s="96" t="s">
        <v>4345</v>
      </c>
      <c r="E584" s="96" t="s">
        <v>3323</v>
      </c>
      <c r="F584" s="96" t="s">
        <v>3359</v>
      </c>
      <c r="G584" s="96" t="s">
        <v>616</v>
      </c>
      <c r="H584" s="96" t="s">
        <v>2146</v>
      </c>
      <c r="I584" s="96" t="s">
        <v>8</v>
      </c>
      <c r="J584" s="96" t="s">
        <v>601</v>
      </c>
      <c r="K584" s="96" t="s">
        <v>4541</v>
      </c>
      <c r="L584" s="96" t="s">
        <v>3326</v>
      </c>
      <c r="M584" s="97">
        <v>15000</v>
      </c>
      <c r="N584" s="98">
        <v>0</v>
      </c>
      <c r="O584" s="97">
        <v>456</v>
      </c>
      <c r="P584" s="97">
        <v>430.5</v>
      </c>
      <c r="Q584" s="97">
        <v>911.5</v>
      </c>
      <c r="R584" s="97">
        <v>14088.5</v>
      </c>
      <c r="S584" s="96" t="s">
        <v>3327</v>
      </c>
      <c r="T584" s="96" t="s">
        <v>4542</v>
      </c>
      <c r="U584" s="98"/>
      <c r="V584" s="98"/>
      <c r="W584" s="98"/>
      <c r="X584" s="98"/>
      <c r="Y584" s="97">
        <v>25</v>
      </c>
      <c r="Z584" s="98"/>
      <c r="AB584" s="98"/>
    </row>
    <row r="585" spans="1:28" hidden="1">
      <c r="A585" s="96" t="s">
        <v>2522</v>
      </c>
      <c r="B585" s="96" t="s">
        <v>11</v>
      </c>
      <c r="C585" s="96" t="s">
        <v>2556</v>
      </c>
      <c r="D585" s="96" t="s">
        <v>4345</v>
      </c>
      <c r="E585" s="96" t="s">
        <v>3323</v>
      </c>
      <c r="F585" s="96" t="s">
        <v>3329</v>
      </c>
      <c r="G585" s="96" t="s">
        <v>158</v>
      </c>
      <c r="H585" s="96" t="s">
        <v>2147</v>
      </c>
      <c r="I585" s="96" t="s">
        <v>149</v>
      </c>
      <c r="J585" s="96" t="s">
        <v>142</v>
      </c>
      <c r="K585" s="96" t="s">
        <v>4543</v>
      </c>
      <c r="L585" s="96" t="s">
        <v>3326</v>
      </c>
      <c r="M585" s="97">
        <v>10000</v>
      </c>
      <c r="N585" s="98">
        <v>0</v>
      </c>
      <c r="O585" s="97">
        <v>304</v>
      </c>
      <c r="P585" s="97">
        <v>287</v>
      </c>
      <c r="Q585" s="97">
        <v>966</v>
      </c>
      <c r="R585" s="97">
        <v>9034</v>
      </c>
      <c r="S585" s="96" t="s">
        <v>3327</v>
      </c>
      <c r="T585" s="96" t="s">
        <v>4544</v>
      </c>
      <c r="U585" s="98"/>
      <c r="V585" s="97">
        <v>300</v>
      </c>
      <c r="W585" s="98"/>
      <c r="X585" s="97">
        <v>50</v>
      </c>
      <c r="Y585" s="97">
        <v>25</v>
      </c>
      <c r="Z585" s="98"/>
      <c r="AB585" s="98"/>
    </row>
    <row r="586" spans="1:28" hidden="1">
      <c r="A586" s="96" t="s">
        <v>2522</v>
      </c>
      <c r="B586" s="96" t="s">
        <v>11</v>
      </c>
      <c r="C586" s="96" t="s">
        <v>2556</v>
      </c>
      <c r="D586" s="96" t="s">
        <v>4345</v>
      </c>
      <c r="E586" s="96" t="s">
        <v>3323</v>
      </c>
      <c r="F586" s="96" t="s">
        <v>3332</v>
      </c>
      <c r="G586" s="96" t="s">
        <v>470</v>
      </c>
      <c r="H586" s="96" t="s">
        <v>2148</v>
      </c>
      <c r="I586" s="96" t="s">
        <v>471</v>
      </c>
      <c r="J586" s="96" t="s">
        <v>468</v>
      </c>
      <c r="K586" s="96" t="s">
        <v>4545</v>
      </c>
      <c r="L586" s="96" t="s">
        <v>3326</v>
      </c>
      <c r="M586" s="97">
        <v>35000</v>
      </c>
      <c r="N586" s="98">
        <v>0</v>
      </c>
      <c r="O586" s="97">
        <v>1064</v>
      </c>
      <c r="P586" s="97">
        <v>1004.5</v>
      </c>
      <c r="Q586" s="97">
        <v>2143.5</v>
      </c>
      <c r="R586" s="97">
        <v>32856.5</v>
      </c>
      <c r="S586" s="96" t="s">
        <v>3327</v>
      </c>
      <c r="T586" s="96" t="s">
        <v>4546</v>
      </c>
      <c r="U586" s="98"/>
      <c r="V586" s="98"/>
      <c r="W586" s="98"/>
      <c r="X586" s="97">
        <v>50</v>
      </c>
      <c r="Y586" s="97">
        <v>25</v>
      </c>
      <c r="Z586" s="98"/>
      <c r="AB586" s="98"/>
    </row>
    <row r="587" spans="1:28" hidden="1">
      <c r="A587" s="96" t="s">
        <v>2522</v>
      </c>
      <c r="B587" s="96" t="s">
        <v>11</v>
      </c>
      <c r="C587" s="96" t="s">
        <v>2556</v>
      </c>
      <c r="D587" s="96" t="s">
        <v>4345</v>
      </c>
      <c r="E587" s="96" t="s">
        <v>3323</v>
      </c>
      <c r="F587" s="96" t="s">
        <v>3350</v>
      </c>
      <c r="G587" s="96" t="s">
        <v>121</v>
      </c>
      <c r="H587" s="96" t="s">
        <v>1361</v>
      </c>
      <c r="I587" s="96" t="s">
        <v>10</v>
      </c>
      <c r="J587" s="96" t="s">
        <v>106</v>
      </c>
      <c r="K587" s="96" t="s">
        <v>4547</v>
      </c>
      <c r="L587" s="96" t="s">
        <v>3326</v>
      </c>
      <c r="M587" s="97">
        <v>30000</v>
      </c>
      <c r="N587" s="98">
        <v>0</v>
      </c>
      <c r="O587" s="97">
        <v>912</v>
      </c>
      <c r="P587" s="97">
        <v>861</v>
      </c>
      <c r="Q587" s="97">
        <v>5177.58</v>
      </c>
      <c r="R587" s="97">
        <v>24822.42</v>
      </c>
      <c r="S587" s="96" t="s">
        <v>3327</v>
      </c>
      <c r="T587" s="96" t="s">
        <v>4548</v>
      </c>
      <c r="U587" s="98"/>
      <c r="V587" s="97">
        <v>300</v>
      </c>
      <c r="W587" s="97">
        <v>3029.58</v>
      </c>
      <c r="X587" s="97">
        <v>50</v>
      </c>
      <c r="Y587" s="97">
        <v>25</v>
      </c>
      <c r="Z587" s="98"/>
      <c r="AB587" s="98"/>
    </row>
    <row r="588" spans="1:28" hidden="1">
      <c r="A588" s="96" t="s">
        <v>2522</v>
      </c>
      <c r="B588" s="96" t="s">
        <v>11</v>
      </c>
      <c r="C588" s="96" t="s">
        <v>2556</v>
      </c>
      <c r="D588" s="96" t="s">
        <v>4345</v>
      </c>
      <c r="E588" s="96" t="s">
        <v>3323</v>
      </c>
      <c r="F588" s="96" t="s">
        <v>3359</v>
      </c>
      <c r="G588" s="96" t="s">
        <v>617</v>
      </c>
      <c r="H588" s="96" t="s">
        <v>1317</v>
      </c>
      <c r="I588" s="96" t="s">
        <v>140</v>
      </c>
      <c r="J588" s="96" t="s">
        <v>601</v>
      </c>
      <c r="K588" s="96" t="s">
        <v>4549</v>
      </c>
      <c r="L588" s="96" t="s">
        <v>3326</v>
      </c>
      <c r="M588" s="97">
        <v>10000</v>
      </c>
      <c r="N588" s="98">
        <v>0</v>
      </c>
      <c r="O588" s="97">
        <v>304</v>
      </c>
      <c r="P588" s="97">
        <v>287</v>
      </c>
      <c r="Q588" s="97">
        <v>2493.4499999999998</v>
      </c>
      <c r="R588" s="97">
        <v>7506.55</v>
      </c>
      <c r="S588" s="96" t="s">
        <v>3327</v>
      </c>
      <c r="T588" s="96" t="s">
        <v>4550</v>
      </c>
      <c r="U588" s="98"/>
      <c r="V588" s="97">
        <v>300</v>
      </c>
      <c r="W588" s="98"/>
      <c r="X588" s="98"/>
      <c r="Y588" s="97">
        <v>25</v>
      </c>
      <c r="Z588" s="98"/>
      <c r="AB588" s="97">
        <v>1577.45</v>
      </c>
    </row>
    <row r="589" spans="1:28" hidden="1">
      <c r="A589" s="96" t="s">
        <v>2522</v>
      </c>
      <c r="B589" s="96" t="s">
        <v>11</v>
      </c>
      <c r="C589" s="96" t="s">
        <v>2556</v>
      </c>
      <c r="D589" s="96" t="s">
        <v>4345</v>
      </c>
      <c r="E589" s="96" t="s">
        <v>3323</v>
      </c>
      <c r="F589" s="96" t="s">
        <v>3332</v>
      </c>
      <c r="G589" s="96" t="s">
        <v>726</v>
      </c>
      <c r="H589" s="96" t="s">
        <v>2149</v>
      </c>
      <c r="I589" s="96" t="s">
        <v>55</v>
      </c>
      <c r="J589" s="96" t="s">
        <v>697</v>
      </c>
      <c r="K589" s="96" t="s">
        <v>4551</v>
      </c>
      <c r="L589" s="96" t="s">
        <v>3326</v>
      </c>
      <c r="M589" s="97">
        <v>27300</v>
      </c>
      <c r="N589" s="98">
        <v>0</v>
      </c>
      <c r="O589" s="97">
        <v>829.92</v>
      </c>
      <c r="P589" s="97">
        <v>783.51</v>
      </c>
      <c r="Q589" s="97">
        <v>6581.31</v>
      </c>
      <c r="R589" s="97">
        <v>20718.689999999999</v>
      </c>
      <c r="S589" s="96" t="s">
        <v>3327</v>
      </c>
      <c r="T589" s="96" t="s">
        <v>4552</v>
      </c>
      <c r="U589" s="98"/>
      <c r="V589" s="98"/>
      <c r="W589" s="97">
        <v>4892.88</v>
      </c>
      <c r="X589" s="97">
        <v>50</v>
      </c>
      <c r="Y589" s="97">
        <v>25</v>
      </c>
      <c r="Z589" s="98"/>
      <c r="AB589" s="98"/>
    </row>
    <row r="590" spans="1:28" hidden="1">
      <c r="A590" s="96" t="s">
        <v>2522</v>
      </c>
      <c r="B590" s="96" t="s">
        <v>11</v>
      </c>
      <c r="C590" s="96" t="s">
        <v>2556</v>
      </c>
      <c r="D590" s="96" t="s">
        <v>4345</v>
      </c>
      <c r="E590" s="96" t="s">
        <v>3323</v>
      </c>
      <c r="F590" s="96" t="s">
        <v>3329</v>
      </c>
      <c r="G590" s="96" t="s">
        <v>31</v>
      </c>
      <c r="H590" s="96" t="s">
        <v>2150</v>
      </c>
      <c r="I590" s="96" t="s">
        <v>32</v>
      </c>
      <c r="J590" s="96" t="s">
        <v>18</v>
      </c>
      <c r="K590" s="96" t="s">
        <v>4553</v>
      </c>
      <c r="L590" s="96" t="s">
        <v>3326</v>
      </c>
      <c r="M590" s="97">
        <v>17710</v>
      </c>
      <c r="N590" s="98">
        <v>0</v>
      </c>
      <c r="O590" s="97">
        <v>538.38</v>
      </c>
      <c r="P590" s="97">
        <v>508.28</v>
      </c>
      <c r="Q590" s="97">
        <v>1771.66</v>
      </c>
      <c r="R590" s="97">
        <v>15938.34</v>
      </c>
      <c r="S590" s="96" t="s">
        <v>3327</v>
      </c>
      <c r="T590" s="96" t="s">
        <v>4554</v>
      </c>
      <c r="U590" s="98"/>
      <c r="V590" s="97">
        <v>600</v>
      </c>
      <c r="W590" s="98"/>
      <c r="X590" s="97">
        <v>100</v>
      </c>
      <c r="Y590" s="97">
        <v>25</v>
      </c>
      <c r="Z590" s="98"/>
      <c r="AB590" s="98"/>
    </row>
    <row r="591" spans="1:28" hidden="1">
      <c r="A591" s="96" t="s">
        <v>2522</v>
      </c>
      <c r="B591" s="96" t="s">
        <v>11</v>
      </c>
      <c r="C591" s="96" t="s">
        <v>2556</v>
      </c>
      <c r="D591" s="96" t="s">
        <v>4345</v>
      </c>
      <c r="E591" s="96" t="s">
        <v>3323</v>
      </c>
      <c r="F591" s="96" t="s">
        <v>3359</v>
      </c>
      <c r="G591" s="96" t="s">
        <v>727</v>
      </c>
      <c r="H591" s="96" t="s">
        <v>2151</v>
      </c>
      <c r="I591" s="96" t="s">
        <v>8</v>
      </c>
      <c r="J591" s="96" t="s">
        <v>697</v>
      </c>
      <c r="K591" s="96" t="s">
        <v>4555</v>
      </c>
      <c r="L591" s="96" t="s">
        <v>3326</v>
      </c>
      <c r="M591" s="97">
        <v>22000</v>
      </c>
      <c r="N591" s="98">
        <v>0</v>
      </c>
      <c r="O591" s="97">
        <v>668.8</v>
      </c>
      <c r="P591" s="97">
        <v>631.4</v>
      </c>
      <c r="Q591" s="97">
        <v>11866.68</v>
      </c>
      <c r="R591" s="97">
        <v>10133.32</v>
      </c>
      <c r="S591" s="96" t="s">
        <v>3327</v>
      </c>
      <c r="T591" s="96" t="s">
        <v>4556</v>
      </c>
      <c r="U591" s="98"/>
      <c r="V591" s="98"/>
      <c r="W591" s="97">
        <v>10541.48</v>
      </c>
      <c r="X591" s="98"/>
      <c r="Y591" s="97">
        <v>25</v>
      </c>
      <c r="Z591" s="98"/>
      <c r="AB591" s="98"/>
    </row>
    <row r="592" spans="1:28" hidden="1">
      <c r="A592" s="96" t="s">
        <v>2522</v>
      </c>
      <c r="B592" s="96" t="s">
        <v>11</v>
      </c>
      <c r="C592" s="96" t="s">
        <v>2556</v>
      </c>
      <c r="D592" s="96" t="s">
        <v>4345</v>
      </c>
      <c r="E592" s="96" t="s">
        <v>3323</v>
      </c>
      <c r="F592" s="96" t="s">
        <v>3329</v>
      </c>
      <c r="G592" s="96" t="s">
        <v>159</v>
      </c>
      <c r="H592" s="96" t="s">
        <v>2152</v>
      </c>
      <c r="I592" s="96" t="s">
        <v>160</v>
      </c>
      <c r="J592" s="96" t="s">
        <v>142</v>
      </c>
      <c r="K592" s="96" t="s">
        <v>4557</v>
      </c>
      <c r="L592" s="96" t="s">
        <v>3326</v>
      </c>
      <c r="M592" s="97">
        <v>11292.79</v>
      </c>
      <c r="N592" s="98">
        <v>0</v>
      </c>
      <c r="O592" s="97">
        <v>343.3</v>
      </c>
      <c r="P592" s="97">
        <v>324.10000000000002</v>
      </c>
      <c r="Q592" s="97">
        <v>9078.98</v>
      </c>
      <c r="R592" s="97">
        <v>2213.81</v>
      </c>
      <c r="S592" s="96" t="s">
        <v>3327</v>
      </c>
      <c r="T592" s="96" t="s">
        <v>4558</v>
      </c>
      <c r="U592" s="98"/>
      <c r="V592" s="98"/>
      <c r="W592" s="97">
        <v>8336.58</v>
      </c>
      <c r="X592" s="97">
        <v>50</v>
      </c>
      <c r="Y592" s="97">
        <v>25</v>
      </c>
      <c r="Z592" s="98"/>
      <c r="AB592" s="98"/>
    </row>
    <row r="593" spans="1:28" hidden="1">
      <c r="A593" s="96" t="s">
        <v>2522</v>
      </c>
      <c r="B593" s="96" t="s">
        <v>11</v>
      </c>
      <c r="C593" s="96" t="s">
        <v>2556</v>
      </c>
      <c r="D593" s="96" t="s">
        <v>4345</v>
      </c>
      <c r="E593" s="96" t="s">
        <v>3323</v>
      </c>
      <c r="F593" s="96" t="s">
        <v>3337</v>
      </c>
      <c r="G593" s="96" t="s">
        <v>1062</v>
      </c>
      <c r="H593" s="96" t="s">
        <v>2153</v>
      </c>
      <c r="I593" s="96" t="s">
        <v>30</v>
      </c>
      <c r="J593" s="96" t="s">
        <v>601</v>
      </c>
      <c r="K593" s="96" t="s">
        <v>4559</v>
      </c>
      <c r="L593" s="96" t="s">
        <v>3326</v>
      </c>
      <c r="M593" s="97">
        <v>25000</v>
      </c>
      <c r="N593" s="98">
        <v>0</v>
      </c>
      <c r="O593" s="97">
        <v>760</v>
      </c>
      <c r="P593" s="97">
        <v>717.5</v>
      </c>
      <c r="Q593" s="97">
        <v>1502.5</v>
      </c>
      <c r="R593" s="97">
        <v>23497.5</v>
      </c>
      <c r="S593" s="96" t="s">
        <v>3327</v>
      </c>
      <c r="T593" s="96" t="s">
        <v>4560</v>
      </c>
      <c r="U593" s="98"/>
      <c r="V593" s="98"/>
      <c r="W593" s="98"/>
      <c r="X593" s="98"/>
      <c r="Y593" s="97">
        <v>25</v>
      </c>
      <c r="Z593" s="98"/>
      <c r="AB593" s="98"/>
    </row>
    <row r="594" spans="1:28" hidden="1">
      <c r="A594" s="96" t="s">
        <v>2522</v>
      </c>
      <c r="B594" s="96" t="s">
        <v>11</v>
      </c>
      <c r="C594" s="96" t="s">
        <v>2556</v>
      </c>
      <c r="D594" s="96" t="s">
        <v>4345</v>
      </c>
      <c r="E594" s="96" t="s">
        <v>3323</v>
      </c>
      <c r="F594" s="96" t="s">
        <v>3332</v>
      </c>
      <c r="G594" s="96" t="s">
        <v>33</v>
      </c>
      <c r="H594" s="96" t="s">
        <v>2154</v>
      </c>
      <c r="I594" s="96" t="s">
        <v>34</v>
      </c>
      <c r="J594" s="96" t="s">
        <v>18</v>
      </c>
      <c r="K594" s="96" t="s">
        <v>4561</v>
      </c>
      <c r="L594" s="96" t="s">
        <v>3326</v>
      </c>
      <c r="M594" s="97">
        <v>10000</v>
      </c>
      <c r="N594" s="98">
        <v>0</v>
      </c>
      <c r="O594" s="97">
        <v>304</v>
      </c>
      <c r="P594" s="97">
        <v>287</v>
      </c>
      <c r="Q594" s="97">
        <v>616</v>
      </c>
      <c r="R594" s="97">
        <v>9384</v>
      </c>
      <c r="S594" s="96" t="s">
        <v>3327</v>
      </c>
      <c r="T594" s="96" t="s">
        <v>4562</v>
      </c>
      <c r="U594" s="98"/>
      <c r="V594" s="98"/>
      <c r="W594" s="98"/>
      <c r="X594" s="98"/>
      <c r="Y594" s="97">
        <v>25</v>
      </c>
      <c r="Z594" s="98"/>
      <c r="AB594" s="98"/>
    </row>
    <row r="595" spans="1:28" hidden="1">
      <c r="A595" s="96" t="s">
        <v>2522</v>
      </c>
      <c r="B595" s="96" t="s">
        <v>11</v>
      </c>
      <c r="C595" s="96" t="s">
        <v>2556</v>
      </c>
      <c r="D595" s="96" t="s">
        <v>4345</v>
      </c>
      <c r="E595" s="96" t="s">
        <v>3323</v>
      </c>
      <c r="F595" s="96" t="s">
        <v>3329</v>
      </c>
      <c r="G595" s="96" t="s">
        <v>9</v>
      </c>
      <c r="H595" s="96" t="s">
        <v>2155</v>
      </c>
      <c r="I595" s="96" t="s">
        <v>10</v>
      </c>
      <c r="J595" s="96" t="s">
        <v>7</v>
      </c>
      <c r="K595" s="96" t="s">
        <v>4563</v>
      </c>
      <c r="L595" s="96" t="s">
        <v>3326</v>
      </c>
      <c r="M595" s="97">
        <v>10000</v>
      </c>
      <c r="N595" s="98">
        <v>0</v>
      </c>
      <c r="O595" s="97">
        <v>304</v>
      </c>
      <c r="P595" s="97">
        <v>287</v>
      </c>
      <c r="Q595" s="97">
        <v>916</v>
      </c>
      <c r="R595" s="97">
        <v>9084</v>
      </c>
      <c r="S595" s="96" t="s">
        <v>3327</v>
      </c>
      <c r="T595" s="96" t="s">
        <v>4564</v>
      </c>
      <c r="U595" s="98"/>
      <c r="V595" s="97">
        <v>300</v>
      </c>
      <c r="W595" s="98"/>
      <c r="X595" s="98"/>
      <c r="Y595" s="97">
        <v>25</v>
      </c>
      <c r="Z595" s="98"/>
      <c r="AB595" s="98"/>
    </row>
    <row r="596" spans="1:28" hidden="1">
      <c r="A596" s="96" t="s">
        <v>2522</v>
      </c>
      <c r="B596" s="96" t="s">
        <v>11</v>
      </c>
      <c r="C596" s="96" t="s">
        <v>2556</v>
      </c>
      <c r="D596" s="96" t="s">
        <v>4345</v>
      </c>
      <c r="E596" s="96" t="s">
        <v>3323</v>
      </c>
      <c r="F596" s="96" t="s">
        <v>3337</v>
      </c>
      <c r="G596" s="96" t="s">
        <v>2741</v>
      </c>
      <c r="H596" s="96" t="s">
        <v>2742</v>
      </c>
      <c r="I596" s="96" t="s">
        <v>360</v>
      </c>
      <c r="J596" s="96" t="s">
        <v>142</v>
      </c>
      <c r="K596" s="96" t="s">
        <v>4565</v>
      </c>
      <c r="L596" s="96" t="s">
        <v>3326</v>
      </c>
      <c r="M596" s="97">
        <v>25000</v>
      </c>
      <c r="N596" s="98">
        <v>0</v>
      </c>
      <c r="O596" s="97">
        <v>760</v>
      </c>
      <c r="P596" s="97">
        <v>717.5</v>
      </c>
      <c r="Q596" s="97">
        <v>4548.5</v>
      </c>
      <c r="R596" s="97">
        <v>20451.5</v>
      </c>
      <c r="S596" s="96" t="s">
        <v>3327</v>
      </c>
      <c r="T596" s="96" t="s">
        <v>4566</v>
      </c>
      <c r="U596" s="98"/>
      <c r="V596" s="98"/>
      <c r="W596" s="97">
        <v>3046</v>
      </c>
      <c r="X596" s="98"/>
      <c r="Y596" s="97">
        <v>25</v>
      </c>
      <c r="Z596" s="98"/>
      <c r="AB596" s="98"/>
    </row>
    <row r="597" spans="1:28" hidden="1">
      <c r="A597" s="96" t="s">
        <v>2522</v>
      </c>
      <c r="B597" s="96" t="s">
        <v>11</v>
      </c>
      <c r="C597" s="96" t="s">
        <v>2556</v>
      </c>
      <c r="D597" s="96" t="s">
        <v>4345</v>
      </c>
      <c r="E597" s="96" t="s">
        <v>3323</v>
      </c>
      <c r="F597" s="96" t="s">
        <v>3337</v>
      </c>
      <c r="G597" s="96" t="s">
        <v>929</v>
      </c>
      <c r="H597" s="96" t="s">
        <v>2156</v>
      </c>
      <c r="I597" s="96" t="s">
        <v>254</v>
      </c>
      <c r="J597" s="96" t="s">
        <v>326</v>
      </c>
      <c r="K597" s="96" t="s">
        <v>4567</v>
      </c>
      <c r="L597" s="96" t="s">
        <v>3326</v>
      </c>
      <c r="M597" s="97">
        <v>65000</v>
      </c>
      <c r="N597" s="97">
        <v>4427.58</v>
      </c>
      <c r="O597" s="97">
        <v>1976</v>
      </c>
      <c r="P597" s="97">
        <v>1865.5</v>
      </c>
      <c r="Q597" s="97">
        <v>8294.08</v>
      </c>
      <c r="R597" s="97">
        <v>56705.919999999998</v>
      </c>
      <c r="S597" s="96" t="s">
        <v>3327</v>
      </c>
      <c r="T597" s="96" t="s">
        <v>4568</v>
      </c>
      <c r="U597" s="98"/>
      <c r="V597" s="98"/>
      <c r="W597" s="98"/>
      <c r="X597" s="98"/>
      <c r="Y597" s="97">
        <v>25</v>
      </c>
      <c r="Z597" s="98"/>
      <c r="AB597" s="98"/>
    </row>
    <row r="598" spans="1:28" hidden="1">
      <c r="A598" s="96" t="s">
        <v>2522</v>
      </c>
      <c r="B598" s="96" t="s">
        <v>11</v>
      </c>
      <c r="C598" s="96" t="s">
        <v>2556</v>
      </c>
      <c r="D598" s="96" t="s">
        <v>4345</v>
      </c>
      <c r="E598" s="96" t="s">
        <v>3323</v>
      </c>
      <c r="F598" s="96" t="s">
        <v>3332</v>
      </c>
      <c r="G598" s="96" t="s">
        <v>729</v>
      </c>
      <c r="H598" s="96" t="s">
        <v>2157</v>
      </c>
      <c r="I598" s="96" t="s">
        <v>8</v>
      </c>
      <c r="J598" s="96" t="s">
        <v>697</v>
      </c>
      <c r="K598" s="96" t="s">
        <v>4569</v>
      </c>
      <c r="L598" s="96" t="s">
        <v>3326</v>
      </c>
      <c r="M598" s="97">
        <v>22000</v>
      </c>
      <c r="N598" s="98">
        <v>0</v>
      </c>
      <c r="O598" s="97">
        <v>668.8</v>
      </c>
      <c r="P598" s="97">
        <v>631.4</v>
      </c>
      <c r="Q598" s="97">
        <v>2265.1999999999998</v>
      </c>
      <c r="R598" s="97">
        <v>19734.8</v>
      </c>
      <c r="S598" s="96" t="s">
        <v>3327</v>
      </c>
      <c r="T598" s="96" t="s">
        <v>4570</v>
      </c>
      <c r="U598" s="98"/>
      <c r="V598" s="98"/>
      <c r="W598" s="97">
        <v>890</v>
      </c>
      <c r="X598" s="97">
        <v>50</v>
      </c>
      <c r="Y598" s="97">
        <v>25</v>
      </c>
      <c r="Z598" s="98"/>
      <c r="AB598" s="98"/>
    </row>
    <row r="599" spans="1:28" hidden="1">
      <c r="A599" s="96" t="s">
        <v>2522</v>
      </c>
      <c r="B599" s="96" t="s">
        <v>11</v>
      </c>
      <c r="C599" s="96" t="s">
        <v>2556</v>
      </c>
      <c r="D599" s="96" t="s">
        <v>4345</v>
      </c>
      <c r="E599" s="96" t="s">
        <v>3323</v>
      </c>
      <c r="F599" s="96" t="s">
        <v>3359</v>
      </c>
      <c r="G599" s="96" t="s">
        <v>161</v>
      </c>
      <c r="H599" s="96" t="s">
        <v>2158</v>
      </c>
      <c r="I599" s="96" t="s">
        <v>147</v>
      </c>
      <c r="J599" s="96" t="s">
        <v>142</v>
      </c>
      <c r="K599" s="96" t="s">
        <v>4571</v>
      </c>
      <c r="L599" s="96" t="s">
        <v>3326</v>
      </c>
      <c r="M599" s="97">
        <v>13200</v>
      </c>
      <c r="N599" s="98">
        <v>0</v>
      </c>
      <c r="O599" s="97">
        <v>401.28</v>
      </c>
      <c r="P599" s="97">
        <v>378.84</v>
      </c>
      <c r="Q599" s="97">
        <v>7310.32</v>
      </c>
      <c r="R599" s="97">
        <v>5889.68</v>
      </c>
      <c r="S599" s="96" t="s">
        <v>3327</v>
      </c>
      <c r="T599" s="96" t="s">
        <v>4572</v>
      </c>
      <c r="U599" s="98"/>
      <c r="V599" s="97">
        <v>300</v>
      </c>
      <c r="W599" s="97">
        <v>6105.2</v>
      </c>
      <c r="X599" s="97">
        <v>100</v>
      </c>
      <c r="Y599" s="97">
        <v>25</v>
      </c>
      <c r="Z599" s="98"/>
      <c r="AB599" s="98"/>
    </row>
    <row r="600" spans="1:28" hidden="1">
      <c r="A600" s="96" t="s">
        <v>2522</v>
      </c>
      <c r="B600" s="96" t="s">
        <v>11</v>
      </c>
      <c r="C600" s="96" t="s">
        <v>2556</v>
      </c>
      <c r="D600" s="96" t="s">
        <v>4345</v>
      </c>
      <c r="E600" s="96" t="s">
        <v>3323</v>
      </c>
      <c r="F600" s="96" t="s">
        <v>3329</v>
      </c>
      <c r="G600" s="96" t="s">
        <v>164</v>
      </c>
      <c r="H600" s="96" t="s">
        <v>1319</v>
      </c>
      <c r="I600" s="96" t="s">
        <v>165</v>
      </c>
      <c r="J600" s="96" t="s">
        <v>142</v>
      </c>
      <c r="K600" s="96" t="s">
        <v>4573</v>
      </c>
      <c r="L600" s="96" t="s">
        <v>3326</v>
      </c>
      <c r="M600" s="97">
        <v>10000</v>
      </c>
      <c r="N600" s="98">
        <v>0</v>
      </c>
      <c r="O600" s="97">
        <v>304</v>
      </c>
      <c r="P600" s="97">
        <v>287</v>
      </c>
      <c r="Q600" s="97">
        <v>6257.78</v>
      </c>
      <c r="R600" s="97">
        <v>3742.22</v>
      </c>
      <c r="S600" s="96" t="s">
        <v>3327</v>
      </c>
      <c r="T600" s="96" t="s">
        <v>4574</v>
      </c>
      <c r="U600" s="98"/>
      <c r="V600" s="97">
        <v>300</v>
      </c>
      <c r="W600" s="97">
        <v>5291.78</v>
      </c>
      <c r="X600" s="97">
        <v>50</v>
      </c>
      <c r="Y600" s="97">
        <v>25</v>
      </c>
      <c r="Z600" s="98"/>
      <c r="AB600" s="98"/>
    </row>
    <row r="601" spans="1:28" hidden="1">
      <c r="A601" s="96" t="s">
        <v>2522</v>
      </c>
      <c r="B601" s="96" t="s">
        <v>11</v>
      </c>
      <c r="C601" s="96" t="s">
        <v>2556</v>
      </c>
      <c r="D601" s="96" t="s">
        <v>4345</v>
      </c>
      <c r="E601" s="96" t="s">
        <v>3323</v>
      </c>
      <c r="F601" s="96" t="s">
        <v>3359</v>
      </c>
      <c r="G601" s="96" t="s">
        <v>730</v>
      </c>
      <c r="H601" s="96" t="s">
        <v>2160</v>
      </c>
      <c r="I601" s="96" t="s">
        <v>731</v>
      </c>
      <c r="J601" s="96" t="s">
        <v>697</v>
      </c>
      <c r="K601" s="96" t="s">
        <v>4575</v>
      </c>
      <c r="L601" s="96" t="s">
        <v>3326</v>
      </c>
      <c r="M601" s="97">
        <v>55000</v>
      </c>
      <c r="N601" s="97">
        <v>2559.6799999999998</v>
      </c>
      <c r="O601" s="97">
        <v>1672</v>
      </c>
      <c r="P601" s="97">
        <v>1578.5</v>
      </c>
      <c r="Q601" s="97">
        <v>5885.18</v>
      </c>
      <c r="R601" s="97">
        <v>49114.82</v>
      </c>
      <c r="S601" s="96" t="s">
        <v>3327</v>
      </c>
      <c r="T601" s="96" t="s">
        <v>4576</v>
      </c>
      <c r="U601" s="98"/>
      <c r="V601" s="98"/>
      <c r="W601" s="98"/>
      <c r="X601" s="97">
        <v>50</v>
      </c>
      <c r="Y601" s="97">
        <v>25</v>
      </c>
      <c r="Z601" s="98"/>
      <c r="AB601" s="98"/>
    </row>
    <row r="602" spans="1:28" hidden="1">
      <c r="A602" s="96" t="s">
        <v>2522</v>
      </c>
      <c r="B602" s="96" t="s">
        <v>11</v>
      </c>
      <c r="C602" s="96" t="s">
        <v>2556</v>
      </c>
      <c r="D602" s="96" t="s">
        <v>4345</v>
      </c>
      <c r="E602" s="96" t="s">
        <v>3323</v>
      </c>
      <c r="F602" s="96" t="s">
        <v>3350</v>
      </c>
      <c r="G602" s="96" t="s">
        <v>971</v>
      </c>
      <c r="H602" s="96" t="s">
        <v>2161</v>
      </c>
      <c r="I602" s="96" t="s">
        <v>973</v>
      </c>
      <c r="J602" s="96" t="s">
        <v>73</v>
      </c>
      <c r="K602" s="96" t="s">
        <v>4577</v>
      </c>
      <c r="L602" s="96" t="s">
        <v>3326</v>
      </c>
      <c r="M602" s="97">
        <v>55000</v>
      </c>
      <c r="N602" s="97">
        <v>2559.6799999999998</v>
      </c>
      <c r="O602" s="97">
        <v>1672</v>
      </c>
      <c r="P602" s="97">
        <v>1578.5</v>
      </c>
      <c r="Q602" s="97">
        <v>10881.18</v>
      </c>
      <c r="R602" s="97">
        <v>44118.82</v>
      </c>
      <c r="S602" s="96" t="s">
        <v>3327</v>
      </c>
      <c r="T602" s="96" t="s">
        <v>4578</v>
      </c>
      <c r="U602" s="98"/>
      <c r="V602" s="98"/>
      <c r="W602" s="97">
        <v>5046</v>
      </c>
      <c r="X602" s="98"/>
      <c r="Y602" s="97">
        <v>25</v>
      </c>
      <c r="Z602" s="98"/>
      <c r="AB602" s="98"/>
    </row>
    <row r="603" spans="1:28" hidden="1">
      <c r="A603" s="96" t="s">
        <v>2522</v>
      </c>
      <c r="B603" s="96" t="s">
        <v>11</v>
      </c>
      <c r="C603" s="96" t="s">
        <v>2556</v>
      </c>
      <c r="D603" s="96" t="s">
        <v>4345</v>
      </c>
      <c r="E603" s="96" t="s">
        <v>3323</v>
      </c>
      <c r="F603" s="96" t="s">
        <v>3337</v>
      </c>
      <c r="G603" s="96" t="s">
        <v>1686</v>
      </c>
      <c r="H603" s="96" t="s">
        <v>2162</v>
      </c>
      <c r="I603" s="96" t="s">
        <v>27</v>
      </c>
      <c r="J603" s="96" t="s">
        <v>697</v>
      </c>
      <c r="K603" s="96" t="s">
        <v>4579</v>
      </c>
      <c r="L603" s="96" t="s">
        <v>3326</v>
      </c>
      <c r="M603" s="97">
        <v>22000</v>
      </c>
      <c r="N603" s="98">
        <v>0</v>
      </c>
      <c r="O603" s="97">
        <v>668.8</v>
      </c>
      <c r="P603" s="97">
        <v>631.4</v>
      </c>
      <c r="Q603" s="97">
        <v>1325.2</v>
      </c>
      <c r="R603" s="97">
        <v>20674.8</v>
      </c>
      <c r="S603" s="96" t="s">
        <v>3327</v>
      </c>
      <c r="T603" s="96" t="s">
        <v>4580</v>
      </c>
      <c r="U603" s="98"/>
      <c r="V603" s="98"/>
      <c r="W603" s="98"/>
      <c r="X603" s="98"/>
      <c r="Y603" s="97">
        <v>25</v>
      </c>
      <c r="Z603" s="98"/>
      <c r="AB603" s="98"/>
    </row>
    <row r="604" spans="1:28" hidden="1">
      <c r="A604" s="96" t="s">
        <v>2522</v>
      </c>
      <c r="B604" s="96" t="s">
        <v>11</v>
      </c>
      <c r="C604" s="96" t="s">
        <v>2556</v>
      </c>
      <c r="D604" s="96" t="s">
        <v>4345</v>
      </c>
      <c r="E604" s="96" t="s">
        <v>3323</v>
      </c>
      <c r="F604" s="96" t="s">
        <v>3337</v>
      </c>
      <c r="G604" s="96" t="s">
        <v>4581</v>
      </c>
      <c r="H604" s="96" t="s">
        <v>2163</v>
      </c>
      <c r="I604" s="96" t="s">
        <v>10</v>
      </c>
      <c r="J604" s="96" t="s">
        <v>697</v>
      </c>
      <c r="K604" s="96" t="s">
        <v>4582</v>
      </c>
      <c r="L604" s="96" t="s">
        <v>3326</v>
      </c>
      <c r="M604" s="97">
        <v>35000</v>
      </c>
      <c r="N604" s="98">
        <v>0</v>
      </c>
      <c r="O604" s="97">
        <v>1064</v>
      </c>
      <c r="P604" s="97">
        <v>1004.5</v>
      </c>
      <c r="Q604" s="97">
        <v>2093.5</v>
      </c>
      <c r="R604" s="97">
        <v>32906.5</v>
      </c>
      <c r="S604" s="96" t="s">
        <v>3327</v>
      </c>
      <c r="T604" s="96" t="s">
        <v>4583</v>
      </c>
      <c r="U604" s="98"/>
      <c r="V604" s="98"/>
      <c r="W604" s="98"/>
      <c r="X604" s="98"/>
      <c r="Y604" s="97">
        <v>25</v>
      </c>
      <c r="Z604" s="98"/>
      <c r="AB604" s="98"/>
    </row>
    <row r="605" spans="1:28" hidden="1">
      <c r="A605" s="96" t="s">
        <v>2522</v>
      </c>
      <c r="B605" s="96" t="s">
        <v>11</v>
      </c>
      <c r="C605" s="96" t="s">
        <v>2556</v>
      </c>
      <c r="D605" s="96" t="s">
        <v>4345</v>
      </c>
      <c r="E605" s="96" t="s">
        <v>3323</v>
      </c>
      <c r="F605" s="96" t="s">
        <v>3337</v>
      </c>
      <c r="G605" s="96" t="s">
        <v>1077</v>
      </c>
      <c r="H605" s="96" t="s">
        <v>2164</v>
      </c>
      <c r="I605" s="96" t="s">
        <v>59</v>
      </c>
      <c r="J605" s="96" t="s">
        <v>295</v>
      </c>
      <c r="K605" s="96" t="s">
        <v>4584</v>
      </c>
      <c r="L605" s="96" t="s">
        <v>3326</v>
      </c>
      <c r="M605" s="97">
        <v>145000</v>
      </c>
      <c r="N605" s="97">
        <v>22690.49</v>
      </c>
      <c r="O605" s="97">
        <v>4408</v>
      </c>
      <c r="P605" s="97">
        <v>4161.5</v>
      </c>
      <c r="Q605" s="97">
        <v>31284.99</v>
      </c>
      <c r="R605" s="97">
        <v>113715.01</v>
      </c>
      <c r="S605" s="96" t="s">
        <v>3327</v>
      </c>
      <c r="T605" s="96" t="s">
        <v>4585</v>
      </c>
      <c r="U605" s="98"/>
      <c r="V605" s="98"/>
      <c r="W605" s="98"/>
      <c r="X605" s="98"/>
      <c r="Y605" s="97">
        <v>25</v>
      </c>
      <c r="Z605" s="98"/>
      <c r="AB605" s="98"/>
    </row>
    <row r="606" spans="1:28" hidden="1">
      <c r="A606" s="96" t="s">
        <v>2522</v>
      </c>
      <c r="B606" s="96" t="s">
        <v>11</v>
      </c>
      <c r="C606" s="96" t="s">
        <v>2556</v>
      </c>
      <c r="D606" s="96" t="s">
        <v>4345</v>
      </c>
      <c r="E606" s="96" t="s">
        <v>3323</v>
      </c>
      <c r="F606" s="96" t="s">
        <v>3337</v>
      </c>
      <c r="G606" s="96" t="s">
        <v>1685</v>
      </c>
      <c r="H606" s="96" t="s">
        <v>2165</v>
      </c>
      <c r="I606" s="96" t="s">
        <v>22</v>
      </c>
      <c r="J606" s="96" t="s">
        <v>697</v>
      </c>
      <c r="K606" s="96" t="s">
        <v>4586</v>
      </c>
      <c r="L606" s="96" t="s">
        <v>3326</v>
      </c>
      <c r="M606" s="97">
        <v>35000</v>
      </c>
      <c r="N606" s="98">
        <v>0</v>
      </c>
      <c r="O606" s="97">
        <v>1064</v>
      </c>
      <c r="P606" s="97">
        <v>1004.5</v>
      </c>
      <c r="Q606" s="97">
        <v>2093.5</v>
      </c>
      <c r="R606" s="97">
        <v>32906.5</v>
      </c>
      <c r="S606" s="96" t="s">
        <v>3327</v>
      </c>
      <c r="T606" s="96" t="s">
        <v>4587</v>
      </c>
      <c r="U606" s="98"/>
      <c r="V606" s="98"/>
      <c r="W606" s="98"/>
      <c r="X606" s="98"/>
      <c r="Y606" s="97">
        <v>25</v>
      </c>
      <c r="Z606" s="98"/>
      <c r="AB606" s="98"/>
    </row>
    <row r="607" spans="1:28" hidden="1">
      <c r="A607" s="96" t="s">
        <v>2522</v>
      </c>
      <c r="B607" s="96" t="s">
        <v>11</v>
      </c>
      <c r="C607" s="96" t="s">
        <v>2556</v>
      </c>
      <c r="D607" s="96" t="s">
        <v>4345</v>
      </c>
      <c r="E607" s="96" t="s">
        <v>3323</v>
      </c>
      <c r="F607" s="96" t="s">
        <v>3359</v>
      </c>
      <c r="G607" s="96" t="s">
        <v>35</v>
      </c>
      <c r="H607" s="96" t="s">
        <v>2166</v>
      </c>
      <c r="I607" s="96" t="s">
        <v>36</v>
      </c>
      <c r="J607" s="96" t="s">
        <v>18</v>
      </c>
      <c r="K607" s="96" t="s">
        <v>4588</v>
      </c>
      <c r="L607" s="96" t="s">
        <v>3326</v>
      </c>
      <c r="M607" s="97">
        <v>11000</v>
      </c>
      <c r="N607" s="98">
        <v>0</v>
      </c>
      <c r="O607" s="97">
        <v>334.4</v>
      </c>
      <c r="P607" s="97">
        <v>315.7</v>
      </c>
      <c r="Q607" s="97">
        <v>675.1</v>
      </c>
      <c r="R607" s="97">
        <v>10324.9</v>
      </c>
      <c r="S607" s="96" t="s">
        <v>3327</v>
      </c>
      <c r="T607" s="96" t="s">
        <v>4589</v>
      </c>
      <c r="U607" s="98"/>
      <c r="V607" s="98"/>
      <c r="W607" s="98"/>
      <c r="X607" s="98"/>
      <c r="Y607" s="97">
        <v>25</v>
      </c>
      <c r="Z607" s="98"/>
      <c r="AB607" s="98"/>
    </row>
    <row r="608" spans="1:28" hidden="1">
      <c r="A608" s="96" t="s">
        <v>2522</v>
      </c>
      <c r="B608" s="96" t="s">
        <v>11</v>
      </c>
      <c r="C608" s="96" t="s">
        <v>2556</v>
      </c>
      <c r="D608" s="96" t="s">
        <v>4345</v>
      </c>
      <c r="E608" s="96" t="s">
        <v>3323</v>
      </c>
      <c r="F608" s="96" t="s">
        <v>3329</v>
      </c>
      <c r="G608" s="96" t="s">
        <v>37</v>
      </c>
      <c r="H608" s="96" t="s">
        <v>1320</v>
      </c>
      <c r="I608" s="96" t="s">
        <v>38</v>
      </c>
      <c r="J608" s="96" t="s">
        <v>18</v>
      </c>
      <c r="K608" s="96" t="s">
        <v>4590</v>
      </c>
      <c r="L608" s="96" t="s">
        <v>3326</v>
      </c>
      <c r="M608" s="97">
        <v>14850</v>
      </c>
      <c r="N608" s="98">
        <v>0</v>
      </c>
      <c r="O608" s="97">
        <v>451.44</v>
      </c>
      <c r="P608" s="97">
        <v>426.2</v>
      </c>
      <c r="Q608" s="97">
        <v>1352.64</v>
      </c>
      <c r="R608" s="97">
        <v>13497.36</v>
      </c>
      <c r="S608" s="96" t="s">
        <v>3327</v>
      </c>
      <c r="T608" s="96" t="s">
        <v>4591</v>
      </c>
      <c r="U608" s="98"/>
      <c r="V608" s="97">
        <v>400</v>
      </c>
      <c r="W608" s="98"/>
      <c r="X608" s="97">
        <v>50</v>
      </c>
      <c r="Y608" s="97">
        <v>25</v>
      </c>
      <c r="Z608" s="98"/>
      <c r="AB608" s="98"/>
    </row>
    <row r="609" spans="1:28" hidden="1">
      <c r="A609" s="96" t="s">
        <v>2522</v>
      </c>
      <c r="B609" s="96" t="s">
        <v>11</v>
      </c>
      <c r="C609" s="96" t="s">
        <v>2556</v>
      </c>
      <c r="D609" s="96" t="s">
        <v>4345</v>
      </c>
      <c r="E609" s="96" t="s">
        <v>3323</v>
      </c>
      <c r="F609" s="96" t="s">
        <v>3332</v>
      </c>
      <c r="G609" s="96" t="s">
        <v>732</v>
      </c>
      <c r="H609" s="96" t="s">
        <v>2167</v>
      </c>
      <c r="I609" s="96" t="s">
        <v>733</v>
      </c>
      <c r="J609" s="96" t="s">
        <v>697</v>
      </c>
      <c r="K609" s="96" t="s">
        <v>4592</v>
      </c>
      <c r="L609" s="96" t="s">
        <v>3326</v>
      </c>
      <c r="M609" s="97">
        <v>36000</v>
      </c>
      <c r="N609" s="98">
        <v>0</v>
      </c>
      <c r="O609" s="97">
        <v>1094.4000000000001</v>
      </c>
      <c r="P609" s="97">
        <v>1033.2</v>
      </c>
      <c r="Q609" s="97">
        <v>18780.12</v>
      </c>
      <c r="R609" s="97">
        <v>17219.88</v>
      </c>
      <c r="S609" s="96" t="s">
        <v>3327</v>
      </c>
      <c r="T609" s="96" t="s">
        <v>4593</v>
      </c>
      <c r="U609" s="98"/>
      <c r="V609" s="98"/>
      <c r="W609" s="97">
        <v>16627.52</v>
      </c>
      <c r="X609" s="98"/>
      <c r="Y609" s="97">
        <v>25</v>
      </c>
      <c r="Z609" s="98"/>
      <c r="AB609" s="98"/>
    </row>
    <row r="610" spans="1:28" hidden="1">
      <c r="A610" s="96" t="s">
        <v>2522</v>
      </c>
      <c r="B610" s="96" t="s">
        <v>11</v>
      </c>
      <c r="C610" s="96" t="s">
        <v>2556</v>
      </c>
      <c r="D610" s="96" t="s">
        <v>4345</v>
      </c>
      <c r="E610" s="96" t="s">
        <v>3323</v>
      </c>
      <c r="F610" s="96" t="s">
        <v>3359</v>
      </c>
      <c r="G610" s="96" t="s">
        <v>166</v>
      </c>
      <c r="H610" s="96" t="s">
        <v>2168</v>
      </c>
      <c r="I610" s="96" t="s">
        <v>147</v>
      </c>
      <c r="J610" s="96" t="s">
        <v>142</v>
      </c>
      <c r="K610" s="96" t="s">
        <v>4594</v>
      </c>
      <c r="L610" s="96" t="s">
        <v>3326</v>
      </c>
      <c r="M610" s="97">
        <v>25000</v>
      </c>
      <c r="N610" s="98">
        <v>0</v>
      </c>
      <c r="O610" s="97">
        <v>760</v>
      </c>
      <c r="P610" s="97">
        <v>717.5</v>
      </c>
      <c r="Q610" s="97">
        <v>4228.5</v>
      </c>
      <c r="R610" s="97">
        <v>20771.5</v>
      </c>
      <c r="S610" s="96" t="s">
        <v>3327</v>
      </c>
      <c r="T610" s="96" t="s">
        <v>4595</v>
      </c>
      <c r="U610" s="98"/>
      <c r="V610" s="97">
        <v>500</v>
      </c>
      <c r="W610" s="97">
        <v>2046</v>
      </c>
      <c r="X610" s="97">
        <v>180</v>
      </c>
      <c r="Y610" s="97">
        <v>25</v>
      </c>
      <c r="Z610" s="98"/>
      <c r="AB610" s="98"/>
    </row>
    <row r="611" spans="1:28" hidden="1">
      <c r="A611" s="96" t="s">
        <v>2522</v>
      </c>
      <c r="B611" s="96" t="s">
        <v>11</v>
      </c>
      <c r="C611" s="96" t="s">
        <v>2556</v>
      </c>
      <c r="D611" s="96" t="s">
        <v>4345</v>
      </c>
      <c r="E611" s="96" t="s">
        <v>3323</v>
      </c>
      <c r="F611" s="96" t="s">
        <v>3359</v>
      </c>
      <c r="G611" s="96" t="s">
        <v>167</v>
      </c>
      <c r="H611" s="96" t="s">
        <v>2169</v>
      </c>
      <c r="I611" s="96" t="s">
        <v>132</v>
      </c>
      <c r="J611" s="96" t="s">
        <v>142</v>
      </c>
      <c r="K611" s="96" t="s">
        <v>4596</v>
      </c>
      <c r="L611" s="96" t="s">
        <v>3326</v>
      </c>
      <c r="M611" s="97">
        <v>20000</v>
      </c>
      <c r="N611" s="98">
        <v>0</v>
      </c>
      <c r="O611" s="97">
        <v>608</v>
      </c>
      <c r="P611" s="97">
        <v>574</v>
      </c>
      <c r="Q611" s="97">
        <v>1807</v>
      </c>
      <c r="R611" s="97">
        <v>18193</v>
      </c>
      <c r="S611" s="96" t="s">
        <v>3327</v>
      </c>
      <c r="T611" s="96" t="s">
        <v>4597</v>
      </c>
      <c r="U611" s="98"/>
      <c r="V611" s="97">
        <v>600</v>
      </c>
      <c r="W611" s="98"/>
      <c r="X611" s="98"/>
      <c r="Y611" s="97">
        <v>25</v>
      </c>
      <c r="Z611" s="98"/>
      <c r="AB611" s="98"/>
    </row>
    <row r="612" spans="1:28" hidden="1">
      <c r="A612" s="96" t="s">
        <v>2522</v>
      </c>
      <c r="B612" s="96" t="s">
        <v>11</v>
      </c>
      <c r="C612" s="96" t="s">
        <v>2556</v>
      </c>
      <c r="D612" s="96" t="s">
        <v>4345</v>
      </c>
      <c r="E612" s="96" t="s">
        <v>3323</v>
      </c>
      <c r="F612" s="96" t="s">
        <v>3337</v>
      </c>
      <c r="G612" s="96" t="s">
        <v>1618</v>
      </c>
      <c r="H612" s="96" t="s">
        <v>2263</v>
      </c>
      <c r="I612" s="96" t="s">
        <v>127</v>
      </c>
      <c r="J612" s="96" t="s">
        <v>106</v>
      </c>
      <c r="K612" s="96" t="s">
        <v>4598</v>
      </c>
      <c r="L612" s="96" t="s">
        <v>3326</v>
      </c>
      <c r="M612" s="97">
        <v>15000</v>
      </c>
      <c r="N612" s="98">
        <v>0</v>
      </c>
      <c r="O612" s="97">
        <v>456</v>
      </c>
      <c r="P612" s="97">
        <v>430.5</v>
      </c>
      <c r="Q612" s="97">
        <v>911.5</v>
      </c>
      <c r="R612" s="97">
        <v>14088.5</v>
      </c>
      <c r="S612" s="96" t="s">
        <v>3327</v>
      </c>
      <c r="T612" s="96" t="s">
        <v>4599</v>
      </c>
      <c r="U612" s="98"/>
      <c r="V612" s="98"/>
      <c r="W612" s="98"/>
      <c r="X612" s="98"/>
      <c r="Y612" s="97">
        <v>25</v>
      </c>
      <c r="Z612" s="98"/>
      <c r="AB612" s="98"/>
    </row>
    <row r="613" spans="1:28" hidden="1">
      <c r="A613" s="96" t="s">
        <v>2522</v>
      </c>
      <c r="B613" s="96" t="s">
        <v>11</v>
      </c>
      <c r="C613" s="96" t="s">
        <v>2556</v>
      </c>
      <c r="D613" s="96" t="s">
        <v>4345</v>
      </c>
      <c r="E613" s="96" t="s">
        <v>3323</v>
      </c>
      <c r="F613" s="96" t="s">
        <v>3350</v>
      </c>
      <c r="G613" s="96" t="s">
        <v>122</v>
      </c>
      <c r="H613" s="96" t="s">
        <v>1362</v>
      </c>
      <c r="I613" s="96" t="s">
        <v>110</v>
      </c>
      <c r="J613" s="96" t="s">
        <v>106</v>
      </c>
      <c r="K613" s="96" t="s">
        <v>4600</v>
      </c>
      <c r="L613" s="96" t="s">
        <v>3326</v>
      </c>
      <c r="M613" s="97">
        <v>30000</v>
      </c>
      <c r="N613" s="98">
        <v>0</v>
      </c>
      <c r="O613" s="97">
        <v>912</v>
      </c>
      <c r="P613" s="97">
        <v>861</v>
      </c>
      <c r="Q613" s="97">
        <v>1848</v>
      </c>
      <c r="R613" s="97">
        <v>28152</v>
      </c>
      <c r="S613" s="96" t="s">
        <v>3327</v>
      </c>
      <c r="T613" s="96" t="s">
        <v>4601</v>
      </c>
      <c r="U613" s="98"/>
      <c r="V613" s="98"/>
      <c r="W613" s="98"/>
      <c r="X613" s="97">
        <v>50</v>
      </c>
      <c r="Y613" s="97">
        <v>25</v>
      </c>
      <c r="Z613" s="98"/>
      <c r="AB613" s="98"/>
    </row>
    <row r="614" spans="1:28" hidden="1">
      <c r="A614" s="96" t="s">
        <v>2522</v>
      </c>
      <c r="B614" s="96" t="s">
        <v>11</v>
      </c>
      <c r="C614" s="96" t="s">
        <v>2556</v>
      </c>
      <c r="D614" s="96" t="s">
        <v>4345</v>
      </c>
      <c r="E614" s="96" t="s">
        <v>3323</v>
      </c>
      <c r="F614" s="96" t="s">
        <v>3329</v>
      </c>
      <c r="G614" s="96" t="s">
        <v>618</v>
      </c>
      <c r="H614" s="96" t="s">
        <v>2170</v>
      </c>
      <c r="I614" s="96" t="s">
        <v>30</v>
      </c>
      <c r="J614" s="96" t="s">
        <v>601</v>
      </c>
      <c r="K614" s="96" t="s">
        <v>4602</v>
      </c>
      <c r="L614" s="96" t="s">
        <v>3326</v>
      </c>
      <c r="M614" s="97">
        <v>11758.18</v>
      </c>
      <c r="N614" s="98">
        <v>0</v>
      </c>
      <c r="O614" s="97">
        <v>357.45</v>
      </c>
      <c r="P614" s="97">
        <v>337.46</v>
      </c>
      <c r="Q614" s="97">
        <v>1719.91</v>
      </c>
      <c r="R614" s="97">
        <v>10038.27</v>
      </c>
      <c r="S614" s="96" t="s">
        <v>3327</v>
      </c>
      <c r="T614" s="96" t="s">
        <v>4603</v>
      </c>
      <c r="U614" s="98"/>
      <c r="V614" s="97">
        <v>900</v>
      </c>
      <c r="W614" s="98"/>
      <c r="X614" s="97">
        <v>100</v>
      </c>
      <c r="Y614" s="97">
        <v>25</v>
      </c>
      <c r="Z614" s="98"/>
      <c r="AB614" s="98"/>
    </row>
    <row r="615" spans="1:28" hidden="1">
      <c r="A615" s="96" t="s">
        <v>2522</v>
      </c>
      <c r="B615" s="96" t="s">
        <v>11</v>
      </c>
      <c r="C615" s="96" t="s">
        <v>2556</v>
      </c>
      <c r="D615" s="96" t="s">
        <v>4345</v>
      </c>
      <c r="E615" s="96" t="s">
        <v>3323</v>
      </c>
      <c r="F615" s="96" t="s">
        <v>3329</v>
      </c>
      <c r="G615" s="96" t="s">
        <v>2827</v>
      </c>
      <c r="H615" s="96" t="s">
        <v>2828</v>
      </c>
      <c r="I615" s="96" t="s">
        <v>8</v>
      </c>
      <c r="J615" s="96" t="s">
        <v>697</v>
      </c>
      <c r="K615" s="96" t="s">
        <v>4604</v>
      </c>
      <c r="L615" s="96" t="s">
        <v>3326</v>
      </c>
      <c r="M615" s="97">
        <v>22000</v>
      </c>
      <c r="N615" s="98">
        <v>0</v>
      </c>
      <c r="O615" s="97">
        <v>668.8</v>
      </c>
      <c r="P615" s="97">
        <v>631.4</v>
      </c>
      <c r="Q615" s="97">
        <v>2371.1999999999998</v>
      </c>
      <c r="R615" s="97">
        <v>19628.8</v>
      </c>
      <c r="S615" s="96" t="s">
        <v>3327</v>
      </c>
      <c r="T615" s="96" t="s">
        <v>4605</v>
      </c>
      <c r="U615" s="98"/>
      <c r="V615" s="98"/>
      <c r="W615" s="97">
        <v>1046</v>
      </c>
      <c r="X615" s="98"/>
      <c r="Y615" s="97">
        <v>25</v>
      </c>
      <c r="Z615" s="98"/>
      <c r="AB615" s="98"/>
    </row>
    <row r="616" spans="1:28" hidden="1">
      <c r="A616" s="96" t="s">
        <v>2522</v>
      </c>
      <c r="B616" s="96" t="s">
        <v>11</v>
      </c>
      <c r="C616" s="96" t="s">
        <v>2556</v>
      </c>
      <c r="D616" s="96" t="s">
        <v>4345</v>
      </c>
      <c r="E616" s="96" t="s">
        <v>3323</v>
      </c>
      <c r="F616" s="96" t="s">
        <v>3359</v>
      </c>
      <c r="G616" s="96" t="s">
        <v>4606</v>
      </c>
      <c r="H616" s="96" t="s">
        <v>2171</v>
      </c>
      <c r="I616" s="96" t="s">
        <v>27</v>
      </c>
      <c r="J616" s="96" t="s">
        <v>697</v>
      </c>
      <c r="K616" s="96" t="s">
        <v>4607</v>
      </c>
      <c r="L616" s="96" t="s">
        <v>3326</v>
      </c>
      <c r="M616" s="97">
        <v>22000</v>
      </c>
      <c r="N616" s="98">
        <v>0</v>
      </c>
      <c r="O616" s="97">
        <v>668.8</v>
      </c>
      <c r="P616" s="97">
        <v>631.4</v>
      </c>
      <c r="Q616" s="97">
        <v>1325.2</v>
      </c>
      <c r="R616" s="97">
        <v>20674.8</v>
      </c>
      <c r="S616" s="96" t="s">
        <v>3327</v>
      </c>
      <c r="T616" s="96" t="s">
        <v>4608</v>
      </c>
      <c r="U616" s="98"/>
      <c r="V616" s="98"/>
      <c r="W616" s="98"/>
      <c r="X616" s="98"/>
      <c r="Y616" s="97">
        <v>25</v>
      </c>
      <c r="Z616" s="98"/>
      <c r="AB616" s="98"/>
    </row>
    <row r="617" spans="1:28" hidden="1">
      <c r="A617" s="96" t="s">
        <v>2522</v>
      </c>
      <c r="B617" s="96" t="s">
        <v>11</v>
      </c>
      <c r="C617" s="96" t="s">
        <v>2556</v>
      </c>
      <c r="D617" s="96" t="s">
        <v>4345</v>
      </c>
      <c r="E617" s="96" t="s">
        <v>3323</v>
      </c>
      <c r="F617" s="96" t="s">
        <v>3359</v>
      </c>
      <c r="G617" s="96" t="s">
        <v>83</v>
      </c>
      <c r="H617" s="96" t="s">
        <v>2172</v>
      </c>
      <c r="I617" s="96" t="s">
        <v>84</v>
      </c>
      <c r="J617" s="96" t="s">
        <v>73</v>
      </c>
      <c r="K617" s="96" t="s">
        <v>4609</v>
      </c>
      <c r="L617" s="96" t="s">
        <v>3326</v>
      </c>
      <c r="M617" s="97">
        <v>16500</v>
      </c>
      <c r="N617" s="98">
        <v>0</v>
      </c>
      <c r="O617" s="97">
        <v>501.6</v>
      </c>
      <c r="P617" s="97">
        <v>473.55</v>
      </c>
      <c r="Q617" s="97">
        <v>4359.6899999999996</v>
      </c>
      <c r="R617" s="97">
        <v>12140.31</v>
      </c>
      <c r="S617" s="96" t="s">
        <v>3327</v>
      </c>
      <c r="T617" s="96" t="s">
        <v>4610</v>
      </c>
      <c r="U617" s="98"/>
      <c r="V617" s="97">
        <v>300</v>
      </c>
      <c r="W617" s="97">
        <v>3059.54</v>
      </c>
      <c r="X617" s="98"/>
      <c r="Y617" s="97">
        <v>25</v>
      </c>
      <c r="Z617" s="98"/>
      <c r="AB617" s="98"/>
    </row>
    <row r="618" spans="1:28" hidden="1">
      <c r="A618" s="96" t="s">
        <v>2522</v>
      </c>
      <c r="B618" s="96" t="s">
        <v>11</v>
      </c>
      <c r="C618" s="96" t="s">
        <v>2556</v>
      </c>
      <c r="D618" s="96" t="s">
        <v>4345</v>
      </c>
      <c r="E618" s="96" t="s">
        <v>3323</v>
      </c>
      <c r="F618" s="96" t="s">
        <v>3359</v>
      </c>
      <c r="G618" s="96" t="s">
        <v>619</v>
      </c>
      <c r="H618" s="96" t="s">
        <v>2173</v>
      </c>
      <c r="I618" s="96" t="s">
        <v>127</v>
      </c>
      <c r="J618" s="96" t="s">
        <v>601</v>
      </c>
      <c r="K618" s="96" t="s">
        <v>4611</v>
      </c>
      <c r="L618" s="96" t="s">
        <v>3326</v>
      </c>
      <c r="M618" s="97">
        <v>15000</v>
      </c>
      <c r="N618" s="98">
        <v>0</v>
      </c>
      <c r="O618" s="97">
        <v>456</v>
      </c>
      <c r="P618" s="97">
        <v>430.5</v>
      </c>
      <c r="Q618" s="97">
        <v>911.5</v>
      </c>
      <c r="R618" s="97">
        <v>14088.5</v>
      </c>
      <c r="S618" s="96" t="s">
        <v>3327</v>
      </c>
      <c r="T618" s="96" t="s">
        <v>4612</v>
      </c>
      <c r="U618" s="98"/>
      <c r="V618" s="98"/>
      <c r="W618" s="98"/>
      <c r="X618" s="98"/>
      <c r="Y618" s="97">
        <v>25</v>
      </c>
      <c r="Z618" s="98"/>
      <c r="AB618" s="98"/>
    </row>
    <row r="619" spans="1:28" hidden="1">
      <c r="A619" s="96" t="s">
        <v>2522</v>
      </c>
      <c r="B619" s="96" t="s">
        <v>11</v>
      </c>
      <c r="C619" s="96" t="s">
        <v>2556</v>
      </c>
      <c r="D619" s="96" t="s">
        <v>4345</v>
      </c>
      <c r="E619" s="96" t="s">
        <v>3323</v>
      </c>
      <c r="F619" s="96" t="s">
        <v>3329</v>
      </c>
      <c r="G619" s="96" t="s">
        <v>40</v>
      </c>
      <c r="H619" s="96" t="s">
        <v>2174</v>
      </c>
      <c r="I619" s="96" t="s">
        <v>27</v>
      </c>
      <c r="J619" s="96" t="s">
        <v>18</v>
      </c>
      <c r="K619" s="96" t="s">
        <v>4613</v>
      </c>
      <c r="L619" s="96" t="s">
        <v>3326</v>
      </c>
      <c r="M619" s="97">
        <v>10000</v>
      </c>
      <c r="N619" s="98">
        <v>0</v>
      </c>
      <c r="O619" s="97">
        <v>304</v>
      </c>
      <c r="P619" s="97">
        <v>287</v>
      </c>
      <c r="Q619" s="97">
        <v>1216</v>
      </c>
      <c r="R619" s="97">
        <v>8784</v>
      </c>
      <c r="S619" s="96" t="s">
        <v>3327</v>
      </c>
      <c r="T619" s="96" t="s">
        <v>4614</v>
      </c>
      <c r="U619" s="98"/>
      <c r="V619" s="97">
        <v>600</v>
      </c>
      <c r="W619" s="98"/>
      <c r="X619" s="98"/>
      <c r="Y619" s="97">
        <v>25</v>
      </c>
      <c r="Z619" s="98"/>
      <c r="AB619" s="98"/>
    </row>
    <row r="620" spans="1:28" hidden="1">
      <c r="A620" s="96" t="s">
        <v>2522</v>
      </c>
      <c r="B620" s="96" t="s">
        <v>11</v>
      </c>
      <c r="C620" s="96" t="s">
        <v>2556</v>
      </c>
      <c r="D620" s="96" t="s">
        <v>4345</v>
      </c>
      <c r="E620" s="96" t="s">
        <v>3323</v>
      </c>
      <c r="F620" s="96" t="s">
        <v>3337</v>
      </c>
      <c r="G620" s="96" t="s">
        <v>1614</v>
      </c>
      <c r="H620" s="96" t="s">
        <v>2175</v>
      </c>
      <c r="I620" s="96" t="s">
        <v>22</v>
      </c>
      <c r="J620" s="96" t="s">
        <v>18</v>
      </c>
      <c r="K620" s="96" t="s">
        <v>4615</v>
      </c>
      <c r="L620" s="96" t="s">
        <v>3326</v>
      </c>
      <c r="M620" s="97">
        <v>11400</v>
      </c>
      <c r="N620" s="98">
        <v>0</v>
      </c>
      <c r="O620" s="97">
        <v>346.56</v>
      </c>
      <c r="P620" s="97">
        <v>327.18</v>
      </c>
      <c r="Q620" s="97">
        <v>698.74</v>
      </c>
      <c r="R620" s="97">
        <v>10701.26</v>
      </c>
      <c r="S620" s="96" t="s">
        <v>3327</v>
      </c>
      <c r="T620" s="96" t="s">
        <v>4616</v>
      </c>
      <c r="U620" s="98"/>
      <c r="V620" s="98"/>
      <c r="W620" s="98"/>
      <c r="X620" s="98"/>
      <c r="Y620" s="97">
        <v>25</v>
      </c>
      <c r="Z620" s="98"/>
      <c r="AB620" s="98"/>
    </row>
    <row r="621" spans="1:28" hidden="1">
      <c r="A621" s="96" t="s">
        <v>2522</v>
      </c>
      <c r="B621" s="96" t="s">
        <v>11</v>
      </c>
      <c r="C621" s="96" t="s">
        <v>2556</v>
      </c>
      <c r="D621" s="96" t="s">
        <v>4345</v>
      </c>
      <c r="E621" s="96" t="s">
        <v>3323</v>
      </c>
      <c r="F621" s="96" t="s">
        <v>3359</v>
      </c>
      <c r="G621" s="96" t="s">
        <v>41</v>
      </c>
      <c r="H621" s="96" t="s">
        <v>2176</v>
      </c>
      <c r="I621" s="96" t="s">
        <v>24</v>
      </c>
      <c r="J621" s="96" t="s">
        <v>18</v>
      </c>
      <c r="K621" s="96" t="s">
        <v>4617</v>
      </c>
      <c r="L621" s="96" t="s">
        <v>3326</v>
      </c>
      <c r="M621" s="97">
        <v>16500</v>
      </c>
      <c r="N621" s="98">
        <v>0</v>
      </c>
      <c r="O621" s="97">
        <v>501.6</v>
      </c>
      <c r="P621" s="97">
        <v>473.55</v>
      </c>
      <c r="Q621" s="97">
        <v>1350.15</v>
      </c>
      <c r="R621" s="97">
        <v>15149.85</v>
      </c>
      <c r="S621" s="96" t="s">
        <v>3327</v>
      </c>
      <c r="T621" s="96" t="s">
        <v>4618</v>
      </c>
      <c r="U621" s="98"/>
      <c r="V621" s="97">
        <v>300</v>
      </c>
      <c r="W621" s="98"/>
      <c r="X621" s="97">
        <v>50</v>
      </c>
      <c r="Y621" s="97">
        <v>25</v>
      </c>
      <c r="Z621" s="98"/>
      <c r="AB621" s="98"/>
    </row>
    <row r="622" spans="1:28" hidden="1">
      <c r="A622" s="96" t="s">
        <v>2522</v>
      </c>
      <c r="B622" s="96" t="s">
        <v>11</v>
      </c>
      <c r="C622" s="96" t="s">
        <v>2556</v>
      </c>
      <c r="D622" s="96" t="s">
        <v>4345</v>
      </c>
      <c r="E622" s="96" t="s">
        <v>3323</v>
      </c>
      <c r="F622" s="96" t="s">
        <v>3359</v>
      </c>
      <c r="G622" s="96" t="s">
        <v>4619</v>
      </c>
      <c r="H622" s="96" t="s">
        <v>2177</v>
      </c>
      <c r="I622" s="96" t="s">
        <v>43</v>
      </c>
      <c r="J622" s="96" t="s">
        <v>18</v>
      </c>
      <c r="K622" s="96" t="s">
        <v>4620</v>
      </c>
      <c r="L622" s="96" t="s">
        <v>3326</v>
      </c>
      <c r="M622" s="97">
        <v>16500</v>
      </c>
      <c r="N622" s="98">
        <v>0</v>
      </c>
      <c r="O622" s="97">
        <v>501.6</v>
      </c>
      <c r="P622" s="97">
        <v>473.55</v>
      </c>
      <c r="Q622" s="97">
        <v>1350.15</v>
      </c>
      <c r="R622" s="97">
        <v>15149.85</v>
      </c>
      <c r="S622" s="96" t="s">
        <v>3327</v>
      </c>
      <c r="T622" s="96" t="s">
        <v>4621</v>
      </c>
      <c r="U622" s="98"/>
      <c r="V622" s="97">
        <v>300</v>
      </c>
      <c r="W622" s="98"/>
      <c r="X622" s="97">
        <v>50</v>
      </c>
      <c r="Y622" s="97">
        <v>25</v>
      </c>
      <c r="Z622" s="98"/>
      <c r="AB622" s="98"/>
    </row>
    <row r="623" spans="1:28" hidden="1">
      <c r="A623" s="96" t="s">
        <v>2522</v>
      </c>
      <c r="B623" s="96" t="s">
        <v>11</v>
      </c>
      <c r="C623" s="96" t="s">
        <v>2556</v>
      </c>
      <c r="D623" s="96" t="s">
        <v>4345</v>
      </c>
      <c r="E623" s="96" t="s">
        <v>3323</v>
      </c>
      <c r="F623" s="96" t="s">
        <v>3329</v>
      </c>
      <c r="G623" s="96" t="s">
        <v>44</v>
      </c>
      <c r="H623" s="96" t="s">
        <v>2178</v>
      </c>
      <c r="I623" s="96" t="s">
        <v>45</v>
      </c>
      <c r="J623" s="96" t="s">
        <v>18</v>
      </c>
      <c r="K623" s="96" t="s">
        <v>4622</v>
      </c>
      <c r="L623" s="96" t="s">
        <v>3326</v>
      </c>
      <c r="M623" s="97">
        <v>10000</v>
      </c>
      <c r="N623" s="98">
        <v>0</v>
      </c>
      <c r="O623" s="97">
        <v>304</v>
      </c>
      <c r="P623" s="97">
        <v>287</v>
      </c>
      <c r="Q623" s="97">
        <v>3143.45</v>
      </c>
      <c r="R623" s="97">
        <v>6856.55</v>
      </c>
      <c r="S623" s="96" t="s">
        <v>3327</v>
      </c>
      <c r="T623" s="96" t="s">
        <v>4623</v>
      </c>
      <c r="U623" s="98"/>
      <c r="V623" s="97">
        <v>900</v>
      </c>
      <c r="W623" s="98"/>
      <c r="X623" s="97">
        <v>50</v>
      </c>
      <c r="Y623" s="97">
        <v>25</v>
      </c>
      <c r="Z623" s="98"/>
      <c r="AB623" s="97">
        <v>1577.45</v>
      </c>
    </row>
    <row r="624" spans="1:28" hidden="1">
      <c r="A624" s="96" t="s">
        <v>2522</v>
      </c>
      <c r="B624" s="96" t="s">
        <v>11</v>
      </c>
      <c r="C624" s="96" t="s">
        <v>2556</v>
      </c>
      <c r="D624" s="96" t="s">
        <v>4345</v>
      </c>
      <c r="E624" s="96" t="s">
        <v>3323</v>
      </c>
      <c r="F624" s="96" t="s">
        <v>3329</v>
      </c>
      <c r="G624" s="96" t="s">
        <v>46</v>
      </c>
      <c r="H624" s="96" t="s">
        <v>2179</v>
      </c>
      <c r="I624" s="96" t="s">
        <v>47</v>
      </c>
      <c r="J624" s="96" t="s">
        <v>18</v>
      </c>
      <c r="K624" s="96" t="s">
        <v>4624</v>
      </c>
      <c r="L624" s="96" t="s">
        <v>3326</v>
      </c>
      <c r="M624" s="97">
        <v>10000</v>
      </c>
      <c r="N624" s="98">
        <v>0</v>
      </c>
      <c r="O624" s="97">
        <v>304</v>
      </c>
      <c r="P624" s="97">
        <v>287</v>
      </c>
      <c r="Q624" s="97">
        <v>666</v>
      </c>
      <c r="R624" s="97">
        <v>9334</v>
      </c>
      <c r="S624" s="96" t="s">
        <v>3327</v>
      </c>
      <c r="T624" s="96" t="s">
        <v>4625</v>
      </c>
      <c r="U624" s="98"/>
      <c r="V624" s="98"/>
      <c r="W624" s="98"/>
      <c r="X624" s="97">
        <v>50</v>
      </c>
      <c r="Y624" s="97">
        <v>25</v>
      </c>
      <c r="Z624" s="98"/>
      <c r="AB624" s="98"/>
    </row>
    <row r="625" spans="1:28" hidden="1">
      <c r="A625" s="96" t="s">
        <v>2522</v>
      </c>
      <c r="B625" s="96" t="s">
        <v>11</v>
      </c>
      <c r="C625" s="96" t="s">
        <v>2556</v>
      </c>
      <c r="D625" s="96" t="s">
        <v>4345</v>
      </c>
      <c r="E625" s="96" t="s">
        <v>3323</v>
      </c>
      <c r="F625" s="96" t="s">
        <v>3359</v>
      </c>
      <c r="G625" s="96" t="s">
        <v>734</v>
      </c>
      <c r="H625" s="96" t="s">
        <v>2180</v>
      </c>
      <c r="I625" s="96" t="s">
        <v>391</v>
      </c>
      <c r="J625" s="96" t="s">
        <v>697</v>
      </c>
      <c r="K625" s="96" t="s">
        <v>4626</v>
      </c>
      <c r="L625" s="96" t="s">
        <v>3326</v>
      </c>
      <c r="M625" s="97">
        <v>22000</v>
      </c>
      <c r="N625" s="98">
        <v>0</v>
      </c>
      <c r="O625" s="97">
        <v>668.8</v>
      </c>
      <c r="P625" s="97">
        <v>631.4</v>
      </c>
      <c r="Q625" s="97">
        <v>4506.79</v>
      </c>
      <c r="R625" s="97">
        <v>17493.21</v>
      </c>
      <c r="S625" s="96" t="s">
        <v>3327</v>
      </c>
      <c r="T625" s="96" t="s">
        <v>4627</v>
      </c>
      <c r="U625" s="98"/>
      <c r="V625" s="98"/>
      <c r="W625" s="97">
        <v>3131.59</v>
      </c>
      <c r="X625" s="97">
        <v>50</v>
      </c>
      <c r="Y625" s="97">
        <v>25</v>
      </c>
      <c r="Z625" s="98"/>
      <c r="AB625" s="98"/>
    </row>
    <row r="626" spans="1:28" hidden="1">
      <c r="A626" s="96" t="s">
        <v>2522</v>
      </c>
      <c r="B626" s="96" t="s">
        <v>11</v>
      </c>
      <c r="C626" s="96" t="s">
        <v>2556</v>
      </c>
      <c r="D626" s="96" t="s">
        <v>4345</v>
      </c>
      <c r="E626" s="96" t="s">
        <v>3323</v>
      </c>
      <c r="F626" s="96" t="s">
        <v>3350</v>
      </c>
      <c r="G626" s="96" t="s">
        <v>134</v>
      </c>
      <c r="H626" s="96" t="s">
        <v>2181</v>
      </c>
      <c r="I626" s="96" t="s">
        <v>135</v>
      </c>
      <c r="J626" s="96" t="s">
        <v>295</v>
      </c>
      <c r="K626" s="96" t="s">
        <v>4628</v>
      </c>
      <c r="L626" s="96" t="s">
        <v>3326</v>
      </c>
      <c r="M626" s="97">
        <v>50000</v>
      </c>
      <c r="N626" s="97">
        <v>1854</v>
      </c>
      <c r="O626" s="97">
        <v>1520</v>
      </c>
      <c r="P626" s="97">
        <v>1435</v>
      </c>
      <c r="Q626" s="97">
        <v>4884</v>
      </c>
      <c r="R626" s="97">
        <v>45116</v>
      </c>
      <c r="S626" s="96" t="s">
        <v>3327</v>
      </c>
      <c r="T626" s="96" t="s">
        <v>4629</v>
      </c>
      <c r="U626" s="98"/>
      <c r="V626" s="98"/>
      <c r="W626" s="98"/>
      <c r="X626" s="97">
        <v>50</v>
      </c>
      <c r="Y626" s="97">
        <v>25</v>
      </c>
      <c r="Z626" s="98"/>
      <c r="AB626" s="98"/>
    </row>
    <row r="627" spans="1:28" hidden="1">
      <c r="A627" s="96" t="s">
        <v>2522</v>
      </c>
      <c r="B627" s="96" t="s">
        <v>11</v>
      </c>
      <c r="C627" s="96" t="s">
        <v>2556</v>
      </c>
      <c r="D627" s="96" t="s">
        <v>4345</v>
      </c>
      <c r="E627" s="96" t="s">
        <v>3323</v>
      </c>
      <c r="F627" s="96" t="s">
        <v>3359</v>
      </c>
      <c r="G627" s="96" t="s">
        <v>736</v>
      </c>
      <c r="H627" s="96" t="s">
        <v>2182</v>
      </c>
      <c r="I627" s="96" t="s">
        <v>737</v>
      </c>
      <c r="J627" s="96" t="s">
        <v>697</v>
      </c>
      <c r="K627" s="96" t="s">
        <v>4630</v>
      </c>
      <c r="L627" s="96" t="s">
        <v>3326</v>
      </c>
      <c r="M627" s="97">
        <v>22000</v>
      </c>
      <c r="N627" s="98">
        <v>0</v>
      </c>
      <c r="O627" s="97">
        <v>668.8</v>
      </c>
      <c r="P627" s="97">
        <v>631.4</v>
      </c>
      <c r="Q627" s="97">
        <v>1375.2</v>
      </c>
      <c r="R627" s="97">
        <v>20624.8</v>
      </c>
      <c r="S627" s="96" t="s">
        <v>3327</v>
      </c>
      <c r="T627" s="96" t="s">
        <v>4631</v>
      </c>
      <c r="U627" s="98"/>
      <c r="V627" s="98"/>
      <c r="W627" s="98"/>
      <c r="X627" s="97">
        <v>50</v>
      </c>
      <c r="Y627" s="97">
        <v>25</v>
      </c>
      <c r="Z627" s="98"/>
      <c r="AB627" s="98"/>
    </row>
    <row r="628" spans="1:28" hidden="1">
      <c r="A628" s="96" t="s">
        <v>2522</v>
      </c>
      <c r="B628" s="96" t="s">
        <v>11</v>
      </c>
      <c r="C628" s="96" t="s">
        <v>2556</v>
      </c>
      <c r="D628" s="96" t="s">
        <v>4345</v>
      </c>
      <c r="E628" s="96" t="s">
        <v>3323</v>
      </c>
      <c r="F628" s="96" t="s">
        <v>3337</v>
      </c>
      <c r="G628" s="96" t="s">
        <v>1739</v>
      </c>
      <c r="H628" s="96" t="s">
        <v>2183</v>
      </c>
      <c r="I628" s="96" t="s">
        <v>402</v>
      </c>
      <c r="J628" s="96" t="s">
        <v>73</v>
      </c>
      <c r="K628" s="96" t="s">
        <v>4632</v>
      </c>
      <c r="L628" s="96" t="s">
        <v>3326</v>
      </c>
      <c r="M628" s="97">
        <v>24000</v>
      </c>
      <c r="N628" s="98">
        <v>0</v>
      </c>
      <c r="O628" s="97">
        <v>729.6</v>
      </c>
      <c r="P628" s="97">
        <v>688.8</v>
      </c>
      <c r="Q628" s="97">
        <v>1443.4</v>
      </c>
      <c r="R628" s="97">
        <v>22556.6</v>
      </c>
      <c r="S628" s="96" t="s">
        <v>3327</v>
      </c>
      <c r="T628" s="96" t="s">
        <v>4633</v>
      </c>
      <c r="U628" s="98"/>
      <c r="V628" s="98"/>
      <c r="W628" s="98"/>
      <c r="X628" s="98"/>
      <c r="Y628" s="97">
        <v>25</v>
      </c>
      <c r="Z628" s="98"/>
      <c r="AB628" s="98"/>
    </row>
    <row r="629" spans="1:28" hidden="1">
      <c r="A629" s="96" t="s">
        <v>2522</v>
      </c>
      <c r="B629" s="96" t="s">
        <v>11</v>
      </c>
      <c r="C629" s="96" t="s">
        <v>2556</v>
      </c>
      <c r="D629" s="96" t="s">
        <v>4345</v>
      </c>
      <c r="E629" s="96" t="s">
        <v>3323</v>
      </c>
      <c r="F629" s="96" t="s">
        <v>3337</v>
      </c>
      <c r="G629" s="96" t="s">
        <v>1740</v>
      </c>
      <c r="H629" s="96" t="s">
        <v>2184</v>
      </c>
      <c r="I629" s="96" t="s">
        <v>385</v>
      </c>
      <c r="J629" s="96" t="s">
        <v>73</v>
      </c>
      <c r="K629" s="96" t="s">
        <v>4634</v>
      </c>
      <c r="L629" s="96" t="s">
        <v>3326</v>
      </c>
      <c r="M629" s="97">
        <v>30000</v>
      </c>
      <c r="N629" s="98">
        <v>0</v>
      </c>
      <c r="O629" s="97">
        <v>912</v>
      </c>
      <c r="P629" s="97">
        <v>861</v>
      </c>
      <c r="Q629" s="97">
        <v>1798</v>
      </c>
      <c r="R629" s="97">
        <v>28202</v>
      </c>
      <c r="S629" s="96" t="s">
        <v>3327</v>
      </c>
      <c r="T629" s="96" t="s">
        <v>4635</v>
      </c>
      <c r="U629" s="98"/>
      <c r="V629" s="98"/>
      <c r="W629" s="98"/>
      <c r="X629" s="98"/>
      <c r="Y629" s="97">
        <v>25</v>
      </c>
      <c r="Z629" s="98"/>
      <c r="AB629" s="98"/>
    </row>
    <row r="630" spans="1:28" hidden="1">
      <c r="A630" s="96" t="s">
        <v>2522</v>
      </c>
      <c r="B630" s="96" t="s">
        <v>11</v>
      </c>
      <c r="C630" s="96" t="s">
        <v>2556</v>
      </c>
      <c r="D630" s="96" t="s">
        <v>4345</v>
      </c>
      <c r="E630" s="96" t="s">
        <v>3323</v>
      </c>
      <c r="F630" s="96" t="s">
        <v>3337</v>
      </c>
      <c r="G630" s="96" t="s">
        <v>1558</v>
      </c>
      <c r="H630" s="96" t="s">
        <v>2185</v>
      </c>
      <c r="I630" s="96" t="s">
        <v>132</v>
      </c>
      <c r="J630" s="96" t="s">
        <v>601</v>
      </c>
      <c r="K630" s="96" t="s">
        <v>4636</v>
      </c>
      <c r="L630" s="96" t="s">
        <v>3326</v>
      </c>
      <c r="M630" s="97">
        <v>24000</v>
      </c>
      <c r="N630" s="98">
        <v>0</v>
      </c>
      <c r="O630" s="97">
        <v>729.6</v>
      </c>
      <c r="P630" s="97">
        <v>688.8</v>
      </c>
      <c r="Q630" s="97">
        <v>1443.4</v>
      </c>
      <c r="R630" s="97">
        <v>22556.6</v>
      </c>
      <c r="S630" s="96" t="s">
        <v>3327</v>
      </c>
      <c r="T630" s="96" t="s">
        <v>4637</v>
      </c>
      <c r="U630" s="98"/>
      <c r="V630" s="98"/>
      <c r="W630" s="98"/>
      <c r="X630" s="98"/>
      <c r="Y630" s="97">
        <v>25</v>
      </c>
      <c r="Z630" s="98"/>
      <c r="AB630" s="98"/>
    </row>
    <row r="631" spans="1:28" hidden="1">
      <c r="A631" s="96" t="s">
        <v>2522</v>
      </c>
      <c r="B631" s="96" t="s">
        <v>11</v>
      </c>
      <c r="C631" s="96" t="s">
        <v>2556</v>
      </c>
      <c r="D631" s="96" t="s">
        <v>4345</v>
      </c>
      <c r="E631" s="96" t="s">
        <v>3323</v>
      </c>
      <c r="F631" s="96" t="s">
        <v>3359</v>
      </c>
      <c r="G631" s="96" t="s">
        <v>738</v>
      </c>
      <c r="H631" s="96" t="s">
        <v>1321</v>
      </c>
      <c r="I631" s="96" t="s">
        <v>739</v>
      </c>
      <c r="J631" s="96" t="s">
        <v>697</v>
      </c>
      <c r="K631" s="96" t="s">
        <v>4638</v>
      </c>
      <c r="L631" s="96" t="s">
        <v>3326</v>
      </c>
      <c r="M631" s="97">
        <v>60000</v>
      </c>
      <c r="N631" s="97">
        <v>3486.68</v>
      </c>
      <c r="O631" s="97">
        <v>1824</v>
      </c>
      <c r="P631" s="97">
        <v>1722</v>
      </c>
      <c r="Q631" s="97">
        <v>7407.68</v>
      </c>
      <c r="R631" s="97">
        <v>52592.32</v>
      </c>
      <c r="S631" s="96" t="s">
        <v>3327</v>
      </c>
      <c r="T631" s="96" t="s">
        <v>4639</v>
      </c>
      <c r="U631" s="98"/>
      <c r="V631" s="97">
        <v>300</v>
      </c>
      <c r="W631" s="98"/>
      <c r="X631" s="97">
        <v>50</v>
      </c>
      <c r="Y631" s="97">
        <v>25</v>
      </c>
      <c r="Z631" s="98"/>
      <c r="AB631" s="98"/>
    </row>
    <row r="632" spans="1:28" hidden="1">
      <c r="A632" s="96" t="s">
        <v>2522</v>
      </c>
      <c r="B632" s="96" t="s">
        <v>11</v>
      </c>
      <c r="C632" s="96" t="s">
        <v>2556</v>
      </c>
      <c r="D632" s="96" t="s">
        <v>4345</v>
      </c>
      <c r="E632" s="96" t="s">
        <v>3323</v>
      </c>
      <c r="F632" s="96" t="s">
        <v>3332</v>
      </c>
      <c r="G632" s="96" t="s">
        <v>740</v>
      </c>
      <c r="H632" s="96" t="s">
        <v>1322</v>
      </c>
      <c r="I632" s="96" t="s">
        <v>705</v>
      </c>
      <c r="J632" s="96" t="s">
        <v>697</v>
      </c>
      <c r="K632" s="96" t="s">
        <v>4640</v>
      </c>
      <c r="L632" s="96" t="s">
        <v>3326</v>
      </c>
      <c r="M632" s="97">
        <v>22000</v>
      </c>
      <c r="N632" s="98">
        <v>0</v>
      </c>
      <c r="O632" s="97">
        <v>668.8</v>
      </c>
      <c r="P632" s="97">
        <v>631.4</v>
      </c>
      <c r="Q632" s="97">
        <v>13355.41</v>
      </c>
      <c r="R632" s="97">
        <v>8644.59</v>
      </c>
      <c r="S632" s="96" t="s">
        <v>3327</v>
      </c>
      <c r="T632" s="96" t="s">
        <v>4641</v>
      </c>
      <c r="U632" s="98"/>
      <c r="V632" s="98"/>
      <c r="W632" s="97">
        <v>11980.21</v>
      </c>
      <c r="X632" s="97">
        <v>50</v>
      </c>
      <c r="Y632" s="97">
        <v>25</v>
      </c>
      <c r="Z632" s="98"/>
      <c r="AB632" s="98"/>
    </row>
    <row r="633" spans="1:28" hidden="1">
      <c r="A633" s="96" t="s">
        <v>2522</v>
      </c>
      <c r="B633" s="96" t="s">
        <v>11</v>
      </c>
      <c r="C633" s="96" t="s">
        <v>2556</v>
      </c>
      <c r="D633" s="96" t="s">
        <v>4345</v>
      </c>
      <c r="E633" s="96" t="s">
        <v>3323</v>
      </c>
      <c r="F633" s="96" t="s">
        <v>3350</v>
      </c>
      <c r="G633" s="96" t="s">
        <v>168</v>
      </c>
      <c r="H633" s="96" t="s">
        <v>1323</v>
      </c>
      <c r="I633" s="96" t="s">
        <v>169</v>
      </c>
      <c r="J633" s="96" t="s">
        <v>142</v>
      </c>
      <c r="K633" s="96" t="s">
        <v>4642</v>
      </c>
      <c r="L633" s="96" t="s">
        <v>3326</v>
      </c>
      <c r="M633" s="97">
        <v>35000</v>
      </c>
      <c r="N633" s="98">
        <v>0</v>
      </c>
      <c r="O633" s="97">
        <v>1064</v>
      </c>
      <c r="P633" s="97">
        <v>1004.5</v>
      </c>
      <c r="Q633" s="97">
        <v>6066.95</v>
      </c>
      <c r="R633" s="97">
        <v>28933.05</v>
      </c>
      <c r="S633" s="96" t="s">
        <v>3327</v>
      </c>
      <c r="T633" s="96" t="s">
        <v>4643</v>
      </c>
      <c r="U633" s="98"/>
      <c r="V633" s="97">
        <v>300</v>
      </c>
      <c r="W633" s="97">
        <v>2046</v>
      </c>
      <c r="X633" s="97">
        <v>50</v>
      </c>
      <c r="Y633" s="97">
        <v>25</v>
      </c>
      <c r="Z633" s="98"/>
      <c r="AB633" s="97">
        <v>1577.45</v>
      </c>
    </row>
    <row r="634" spans="1:28" hidden="1">
      <c r="A634" s="96" t="s">
        <v>2522</v>
      </c>
      <c r="B634" s="96" t="s">
        <v>11</v>
      </c>
      <c r="C634" s="96" t="s">
        <v>2556</v>
      </c>
      <c r="D634" s="96" t="s">
        <v>4345</v>
      </c>
      <c r="E634" s="96" t="s">
        <v>3323</v>
      </c>
      <c r="F634" s="96" t="s">
        <v>3359</v>
      </c>
      <c r="G634" s="96" t="s">
        <v>620</v>
      </c>
      <c r="H634" s="96" t="s">
        <v>2186</v>
      </c>
      <c r="I634" s="96" t="s">
        <v>60</v>
      </c>
      <c r="J634" s="96" t="s">
        <v>601</v>
      </c>
      <c r="K634" s="96" t="s">
        <v>4644</v>
      </c>
      <c r="L634" s="96" t="s">
        <v>3326</v>
      </c>
      <c r="M634" s="97">
        <v>22000</v>
      </c>
      <c r="N634" s="98">
        <v>0</v>
      </c>
      <c r="O634" s="97">
        <v>668.8</v>
      </c>
      <c r="P634" s="97">
        <v>631.4</v>
      </c>
      <c r="Q634" s="97">
        <v>1625.2</v>
      </c>
      <c r="R634" s="97">
        <v>20374.8</v>
      </c>
      <c r="S634" s="96" t="s">
        <v>3327</v>
      </c>
      <c r="T634" s="96" t="s">
        <v>4645</v>
      </c>
      <c r="U634" s="98"/>
      <c r="V634" s="97">
        <v>300</v>
      </c>
      <c r="W634" s="98"/>
      <c r="X634" s="98"/>
      <c r="Y634" s="97">
        <v>25</v>
      </c>
      <c r="Z634" s="98"/>
      <c r="AB634" s="98"/>
    </row>
    <row r="635" spans="1:28" hidden="1">
      <c r="A635" s="96" t="s">
        <v>2522</v>
      </c>
      <c r="B635" s="96" t="s">
        <v>11</v>
      </c>
      <c r="C635" s="96" t="s">
        <v>2556</v>
      </c>
      <c r="D635" s="96" t="s">
        <v>4345</v>
      </c>
      <c r="E635" s="96" t="s">
        <v>3323</v>
      </c>
      <c r="F635" s="96" t="s">
        <v>3329</v>
      </c>
      <c r="G635" s="96" t="s">
        <v>48</v>
      </c>
      <c r="H635" s="96" t="s">
        <v>2187</v>
      </c>
      <c r="I635" s="96" t="s">
        <v>45</v>
      </c>
      <c r="J635" s="96" t="s">
        <v>18</v>
      </c>
      <c r="K635" s="96" t="s">
        <v>4646</v>
      </c>
      <c r="L635" s="96" t="s">
        <v>3326</v>
      </c>
      <c r="M635" s="97">
        <v>10000</v>
      </c>
      <c r="N635" s="98">
        <v>0</v>
      </c>
      <c r="O635" s="97">
        <v>304</v>
      </c>
      <c r="P635" s="97">
        <v>287</v>
      </c>
      <c r="Q635" s="97">
        <v>966</v>
      </c>
      <c r="R635" s="97">
        <v>9034</v>
      </c>
      <c r="S635" s="96" t="s">
        <v>3327</v>
      </c>
      <c r="T635" s="96" t="s">
        <v>4647</v>
      </c>
      <c r="U635" s="98"/>
      <c r="V635" s="97">
        <v>300</v>
      </c>
      <c r="W635" s="98"/>
      <c r="X635" s="97">
        <v>50</v>
      </c>
      <c r="Y635" s="97">
        <v>25</v>
      </c>
      <c r="Z635" s="98"/>
      <c r="AB635" s="98"/>
    </row>
    <row r="636" spans="1:28" hidden="1">
      <c r="A636" s="96" t="s">
        <v>2522</v>
      </c>
      <c r="B636" s="96" t="s">
        <v>11</v>
      </c>
      <c r="C636" s="96" t="s">
        <v>2556</v>
      </c>
      <c r="D636" s="96" t="s">
        <v>4345</v>
      </c>
      <c r="E636" s="96" t="s">
        <v>3323</v>
      </c>
      <c r="F636" s="96" t="s">
        <v>3329</v>
      </c>
      <c r="G636" s="96" t="s">
        <v>49</v>
      </c>
      <c r="H636" s="96" t="s">
        <v>2188</v>
      </c>
      <c r="I636" s="96" t="s">
        <v>45</v>
      </c>
      <c r="J636" s="96" t="s">
        <v>18</v>
      </c>
      <c r="K636" s="96" t="s">
        <v>4648</v>
      </c>
      <c r="L636" s="96" t="s">
        <v>3326</v>
      </c>
      <c r="M636" s="97">
        <v>10000</v>
      </c>
      <c r="N636" s="98">
        <v>0</v>
      </c>
      <c r="O636" s="97">
        <v>304</v>
      </c>
      <c r="P636" s="97">
        <v>287</v>
      </c>
      <c r="Q636" s="97">
        <v>916</v>
      </c>
      <c r="R636" s="97">
        <v>9084</v>
      </c>
      <c r="S636" s="96" t="s">
        <v>3327</v>
      </c>
      <c r="T636" s="96" t="s">
        <v>4649</v>
      </c>
      <c r="U636" s="98"/>
      <c r="V636" s="97">
        <v>300</v>
      </c>
      <c r="W636" s="98"/>
      <c r="X636" s="98"/>
      <c r="Y636" s="97">
        <v>25</v>
      </c>
      <c r="Z636" s="98"/>
      <c r="AB636" s="98"/>
    </row>
    <row r="637" spans="1:28" hidden="1">
      <c r="A637" s="96" t="s">
        <v>2522</v>
      </c>
      <c r="B637" s="96" t="s">
        <v>11</v>
      </c>
      <c r="C637" s="96" t="s">
        <v>2556</v>
      </c>
      <c r="D637" s="96" t="s">
        <v>4345</v>
      </c>
      <c r="E637" s="96" t="s">
        <v>3323</v>
      </c>
      <c r="F637" s="96" t="s">
        <v>3350</v>
      </c>
      <c r="G637" s="96" t="s">
        <v>124</v>
      </c>
      <c r="H637" s="96" t="s">
        <v>1363</v>
      </c>
      <c r="I637" s="96" t="s">
        <v>27</v>
      </c>
      <c r="J637" s="96" t="s">
        <v>106</v>
      </c>
      <c r="K637" s="96" t="s">
        <v>4650</v>
      </c>
      <c r="L637" s="96" t="s">
        <v>3326</v>
      </c>
      <c r="M637" s="97">
        <v>24000</v>
      </c>
      <c r="N637" s="98">
        <v>0</v>
      </c>
      <c r="O637" s="97">
        <v>729.6</v>
      </c>
      <c r="P637" s="97">
        <v>688.8</v>
      </c>
      <c r="Q637" s="97">
        <v>2559.4</v>
      </c>
      <c r="R637" s="97">
        <v>21440.6</v>
      </c>
      <c r="S637" s="96" t="s">
        <v>3327</v>
      </c>
      <c r="T637" s="96" t="s">
        <v>4651</v>
      </c>
      <c r="U637" s="98"/>
      <c r="V637" s="97">
        <v>300</v>
      </c>
      <c r="W637" s="97">
        <v>766</v>
      </c>
      <c r="X637" s="97">
        <v>50</v>
      </c>
      <c r="Y637" s="97">
        <v>25</v>
      </c>
      <c r="Z637" s="98"/>
      <c r="AB637" s="98"/>
    </row>
    <row r="638" spans="1:28" hidden="1">
      <c r="A638" s="96" t="s">
        <v>2522</v>
      </c>
      <c r="B638" s="96" t="s">
        <v>11</v>
      </c>
      <c r="C638" s="96" t="s">
        <v>2556</v>
      </c>
      <c r="D638" s="96" t="s">
        <v>4345</v>
      </c>
      <c r="E638" s="96" t="s">
        <v>3323</v>
      </c>
      <c r="F638" s="96" t="s">
        <v>3337</v>
      </c>
      <c r="G638" s="96" t="s">
        <v>1615</v>
      </c>
      <c r="H638" s="96" t="s">
        <v>2189</v>
      </c>
      <c r="I638" s="96" t="s">
        <v>8</v>
      </c>
      <c r="J638" s="96" t="s">
        <v>18</v>
      </c>
      <c r="K638" s="96" t="s">
        <v>4652</v>
      </c>
      <c r="L638" s="96" t="s">
        <v>3326</v>
      </c>
      <c r="M638" s="97">
        <v>10000</v>
      </c>
      <c r="N638" s="98">
        <v>0</v>
      </c>
      <c r="O638" s="97">
        <v>304</v>
      </c>
      <c r="P638" s="97">
        <v>287</v>
      </c>
      <c r="Q638" s="97">
        <v>616</v>
      </c>
      <c r="R638" s="97">
        <v>9384</v>
      </c>
      <c r="S638" s="96" t="s">
        <v>3327</v>
      </c>
      <c r="T638" s="96" t="s">
        <v>4653</v>
      </c>
      <c r="U638" s="98"/>
      <c r="V638" s="98"/>
      <c r="W638" s="98"/>
      <c r="X638" s="98"/>
      <c r="Y638" s="97">
        <v>25</v>
      </c>
      <c r="Z638" s="98"/>
      <c r="AB638" s="98"/>
    </row>
    <row r="639" spans="1:28" hidden="1">
      <c r="A639" s="96" t="s">
        <v>2522</v>
      </c>
      <c r="B639" s="96" t="s">
        <v>11</v>
      </c>
      <c r="C639" s="96" t="s">
        <v>2556</v>
      </c>
      <c r="D639" s="96" t="s">
        <v>4345</v>
      </c>
      <c r="E639" s="96" t="s">
        <v>3323</v>
      </c>
      <c r="F639" s="96" t="s">
        <v>3329</v>
      </c>
      <c r="G639" s="96" t="s">
        <v>909</v>
      </c>
      <c r="H639" s="96" t="s">
        <v>1883</v>
      </c>
      <c r="I639" s="96" t="s">
        <v>254</v>
      </c>
      <c r="J639" s="96" t="s">
        <v>601</v>
      </c>
      <c r="K639" s="96" t="s">
        <v>4654</v>
      </c>
      <c r="L639" s="96" t="s">
        <v>3326</v>
      </c>
      <c r="M639" s="97">
        <v>50000</v>
      </c>
      <c r="N639" s="97">
        <v>1617.38</v>
      </c>
      <c r="O639" s="97">
        <v>1520</v>
      </c>
      <c r="P639" s="97">
        <v>1435</v>
      </c>
      <c r="Q639" s="97">
        <v>7074.83</v>
      </c>
      <c r="R639" s="97">
        <v>42925.17</v>
      </c>
      <c r="S639" s="96" t="s">
        <v>3327</v>
      </c>
      <c r="T639" s="96" t="s">
        <v>4655</v>
      </c>
      <c r="U639" s="98"/>
      <c r="V639" s="97">
        <v>900</v>
      </c>
      <c r="W639" s="98"/>
      <c r="X639" s="98"/>
      <c r="Y639" s="97">
        <v>25</v>
      </c>
      <c r="Z639" s="98"/>
      <c r="AB639" s="97">
        <v>1577.45</v>
      </c>
    </row>
    <row r="640" spans="1:28" hidden="1">
      <c r="A640" s="96" t="s">
        <v>2522</v>
      </c>
      <c r="B640" s="96" t="s">
        <v>11</v>
      </c>
      <c r="C640" s="96" t="s">
        <v>2556</v>
      </c>
      <c r="D640" s="96" t="s">
        <v>4345</v>
      </c>
      <c r="E640" s="96" t="s">
        <v>3323</v>
      </c>
      <c r="F640" s="96" t="s">
        <v>3324</v>
      </c>
      <c r="G640" s="96" t="s">
        <v>331</v>
      </c>
      <c r="H640" s="96" t="s">
        <v>2190</v>
      </c>
      <c r="I640" s="96" t="s">
        <v>254</v>
      </c>
      <c r="J640" s="96" t="s">
        <v>326</v>
      </c>
      <c r="K640" s="96" t="s">
        <v>4656</v>
      </c>
      <c r="L640" s="96" t="s">
        <v>3326</v>
      </c>
      <c r="M640" s="97">
        <v>65000</v>
      </c>
      <c r="N640" s="97">
        <v>3796.6</v>
      </c>
      <c r="O640" s="97">
        <v>1976</v>
      </c>
      <c r="P640" s="97">
        <v>1865.5</v>
      </c>
      <c r="Q640" s="97">
        <v>34812.69</v>
      </c>
      <c r="R640" s="97">
        <v>30187.31</v>
      </c>
      <c r="S640" s="96" t="s">
        <v>3327</v>
      </c>
      <c r="T640" s="96" t="s">
        <v>4657</v>
      </c>
      <c r="U640" s="98"/>
      <c r="V640" s="98"/>
      <c r="W640" s="97">
        <v>23994.69</v>
      </c>
      <c r="X640" s="98"/>
      <c r="Y640" s="97">
        <v>25</v>
      </c>
      <c r="Z640" s="98"/>
      <c r="AB640" s="97">
        <v>3154.9</v>
      </c>
    </row>
    <row r="641" spans="1:28" hidden="1">
      <c r="A641" s="96" t="s">
        <v>2522</v>
      </c>
      <c r="B641" s="96" t="s">
        <v>11</v>
      </c>
      <c r="C641" s="96" t="s">
        <v>2556</v>
      </c>
      <c r="D641" s="96" t="s">
        <v>4345</v>
      </c>
      <c r="E641" s="96" t="s">
        <v>3323</v>
      </c>
      <c r="F641" s="96" t="s">
        <v>3329</v>
      </c>
      <c r="G641" s="96" t="s">
        <v>170</v>
      </c>
      <c r="H641" s="96" t="s">
        <v>2191</v>
      </c>
      <c r="I641" s="96" t="s">
        <v>160</v>
      </c>
      <c r="J641" s="96" t="s">
        <v>142</v>
      </c>
      <c r="K641" s="96" t="s">
        <v>4658</v>
      </c>
      <c r="L641" s="96" t="s">
        <v>3326</v>
      </c>
      <c r="M641" s="97">
        <v>10000</v>
      </c>
      <c r="N641" s="98">
        <v>0</v>
      </c>
      <c r="O641" s="97">
        <v>304</v>
      </c>
      <c r="P641" s="97">
        <v>287</v>
      </c>
      <c r="Q641" s="97">
        <v>1016</v>
      </c>
      <c r="R641" s="97">
        <v>8984</v>
      </c>
      <c r="S641" s="96" t="s">
        <v>3327</v>
      </c>
      <c r="T641" s="96" t="s">
        <v>4659</v>
      </c>
      <c r="U641" s="98"/>
      <c r="V641" s="97">
        <v>300</v>
      </c>
      <c r="W641" s="98"/>
      <c r="X641" s="97">
        <v>100</v>
      </c>
      <c r="Y641" s="97">
        <v>25</v>
      </c>
      <c r="Z641" s="98"/>
      <c r="AB641" s="98"/>
    </row>
    <row r="642" spans="1:28" hidden="1">
      <c r="A642" s="96" t="s">
        <v>2522</v>
      </c>
      <c r="B642" s="96" t="s">
        <v>11</v>
      </c>
      <c r="C642" s="96" t="s">
        <v>2556</v>
      </c>
      <c r="D642" s="96" t="s">
        <v>4345</v>
      </c>
      <c r="E642" s="96" t="s">
        <v>3323</v>
      </c>
      <c r="F642" s="96" t="s">
        <v>3359</v>
      </c>
      <c r="G642" s="96" t="s">
        <v>741</v>
      </c>
      <c r="H642" s="96" t="s">
        <v>1324</v>
      </c>
      <c r="I642" s="96" t="s">
        <v>60</v>
      </c>
      <c r="J642" s="96" t="s">
        <v>697</v>
      </c>
      <c r="K642" s="96" t="s">
        <v>4660</v>
      </c>
      <c r="L642" s="96" t="s">
        <v>3326</v>
      </c>
      <c r="M642" s="97">
        <v>22000</v>
      </c>
      <c r="N642" s="98">
        <v>0</v>
      </c>
      <c r="O642" s="97">
        <v>668.8</v>
      </c>
      <c r="P642" s="97">
        <v>631.4</v>
      </c>
      <c r="Q642" s="97">
        <v>9075.6</v>
      </c>
      <c r="R642" s="97">
        <v>12924.4</v>
      </c>
      <c r="S642" s="96" t="s">
        <v>3327</v>
      </c>
      <c r="T642" s="96" t="s">
        <v>4661</v>
      </c>
      <c r="U642" s="98"/>
      <c r="V642" s="97">
        <v>300</v>
      </c>
      <c r="W642" s="97">
        <v>7400.4</v>
      </c>
      <c r="X642" s="97">
        <v>50</v>
      </c>
      <c r="Y642" s="97">
        <v>25</v>
      </c>
      <c r="Z642" s="98"/>
      <c r="AB642" s="98"/>
    </row>
    <row r="643" spans="1:28" hidden="1">
      <c r="A643" s="96" t="s">
        <v>2522</v>
      </c>
      <c r="B643" s="96" t="s">
        <v>11</v>
      </c>
      <c r="C643" s="96" t="s">
        <v>2556</v>
      </c>
      <c r="D643" s="96" t="s">
        <v>4345</v>
      </c>
      <c r="E643" s="96" t="s">
        <v>3323</v>
      </c>
      <c r="F643" s="96" t="s">
        <v>3337</v>
      </c>
      <c r="G643" s="96" t="s">
        <v>998</v>
      </c>
      <c r="H643" s="96" t="s">
        <v>2192</v>
      </c>
      <c r="I643" s="96" t="s">
        <v>60</v>
      </c>
      <c r="J643" s="96" t="s">
        <v>601</v>
      </c>
      <c r="K643" s="96" t="s">
        <v>4662</v>
      </c>
      <c r="L643" s="96" t="s">
        <v>3326</v>
      </c>
      <c r="M643" s="97">
        <v>20000</v>
      </c>
      <c r="N643" s="98">
        <v>0</v>
      </c>
      <c r="O643" s="97">
        <v>608</v>
      </c>
      <c r="P643" s="97">
        <v>574</v>
      </c>
      <c r="Q643" s="97">
        <v>1207</v>
      </c>
      <c r="R643" s="97">
        <v>18793</v>
      </c>
      <c r="S643" s="96" t="s">
        <v>3327</v>
      </c>
      <c r="T643" s="96" t="s">
        <v>4663</v>
      </c>
      <c r="U643" s="98"/>
      <c r="V643" s="98"/>
      <c r="W643" s="98"/>
      <c r="X643" s="98"/>
      <c r="Y643" s="97">
        <v>25</v>
      </c>
      <c r="Z643" s="98"/>
      <c r="AB643" s="98"/>
    </row>
    <row r="644" spans="1:28" hidden="1">
      <c r="A644" s="96" t="s">
        <v>2522</v>
      </c>
      <c r="B644" s="96" t="s">
        <v>11</v>
      </c>
      <c r="C644" s="96" t="s">
        <v>2556</v>
      </c>
      <c r="D644" s="96" t="s">
        <v>4345</v>
      </c>
      <c r="E644" s="96" t="s">
        <v>3323</v>
      </c>
      <c r="F644" s="96" t="s">
        <v>3337</v>
      </c>
      <c r="G644" s="96" t="s">
        <v>997</v>
      </c>
      <c r="H644" s="96" t="s">
        <v>2193</v>
      </c>
      <c r="I644" s="96" t="s">
        <v>8</v>
      </c>
      <c r="J644" s="96" t="s">
        <v>73</v>
      </c>
      <c r="K644" s="96" t="s">
        <v>4664</v>
      </c>
      <c r="L644" s="96" t="s">
        <v>3326</v>
      </c>
      <c r="M644" s="97">
        <v>16500</v>
      </c>
      <c r="N644" s="98">
        <v>0</v>
      </c>
      <c r="O644" s="97">
        <v>501.6</v>
      </c>
      <c r="P644" s="97">
        <v>473.55</v>
      </c>
      <c r="Q644" s="97">
        <v>10621.42</v>
      </c>
      <c r="R644" s="97">
        <v>5878.58</v>
      </c>
      <c r="S644" s="96" t="s">
        <v>3327</v>
      </c>
      <c r="T644" s="96" t="s">
        <v>4665</v>
      </c>
      <c r="U644" s="98"/>
      <c r="V644" s="98"/>
      <c r="W644" s="97">
        <v>9621.27</v>
      </c>
      <c r="X644" s="98"/>
      <c r="Y644" s="97">
        <v>25</v>
      </c>
      <c r="Z644" s="98"/>
      <c r="AB644" s="98"/>
    </row>
    <row r="645" spans="1:28" hidden="1">
      <c r="A645" s="96" t="s">
        <v>2522</v>
      </c>
      <c r="B645" s="96" t="s">
        <v>11</v>
      </c>
      <c r="C645" s="96" t="s">
        <v>2556</v>
      </c>
      <c r="D645" s="96" t="s">
        <v>4345</v>
      </c>
      <c r="E645" s="96" t="s">
        <v>3323</v>
      </c>
      <c r="F645" s="96" t="s">
        <v>3337</v>
      </c>
      <c r="G645" s="96" t="s">
        <v>1079</v>
      </c>
      <c r="H645" s="96" t="s">
        <v>2194</v>
      </c>
      <c r="I645" s="96" t="s">
        <v>127</v>
      </c>
      <c r="J645" s="96" t="s">
        <v>1078</v>
      </c>
      <c r="K645" s="96" t="s">
        <v>4666</v>
      </c>
      <c r="L645" s="96" t="s">
        <v>3326</v>
      </c>
      <c r="M645" s="97">
        <v>10000</v>
      </c>
      <c r="N645" s="98">
        <v>0</v>
      </c>
      <c r="O645" s="97">
        <v>304</v>
      </c>
      <c r="P645" s="97">
        <v>287</v>
      </c>
      <c r="Q645" s="97">
        <v>616</v>
      </c>
      <c r="R645" s="97">
        <v>9384</v>
      </c>
      <c r="S645" s="96" t="s">
        <v>3327</v>
      </c>
      <c r="T645" s="96" t="s">
        <v>4667</v>
      </c>
      <c r="U645" s="98"/>
      <c r="V645" s="98"/>
      <c r="W645" s="98"/>
      <c r="X645" s="98"/>
      <c r="Y645" s="97">
        <v>25</v>
      </c>
      <c r="Z645" s="98"/>
      <c r="AB645" s="98"/>
    </row>
    <row r="646" spans="1:28" hidden="1">
      <c r="A646" s="96" t="s">
        <v>2522</v>
      </c>
      <c r="B646" s="96" t="s">
        <v>11</v>
      </c>
      <c r="C646" s="96" t="s">
        <v>2556</v>
      </c>
      <c r="D646" s="96" t="s">
        <v>4345</v>
      </c>
      <c r="E646" s="96" t="s">
        <v>3323</v>
      </c>
      <c r="F646" s="96" t="s">
        <v>3332</v>
      </c>
      <c r="G646" s="96" t="s">
        <v>171</v>
      </c>
      <c r="H646" s="96" t="s">
        <v>2195</v>
      </c>
      <c r="I646" s="96" t="s">
        <v>172</v>
      </c>
      <c r="J646" s="96" t="s">
        <v>142</v>
      </c>
      <c r="K646" s="96" t="s">
        <v>4668</v>
      </c>
      <c r="L646" s="96" t="s">
        <v>3326</v>
      </c>
      <c r="M646" s="97">
        <v>16500</v>
      </c>
      <c r="N646" s="98">
        <v>0</v>
      </c>
      <c r="O646" s="97">
        <v>501.6</v>
      </c>
      <c r="P646" s="97">
        <v>473.55</v>
      </c>
      <c r="Q646" s="97">
        <v>2972.77</v>
      </c>
      <c r="R646" s="97">
        <v>13527.23</v>
      </c>
      <c r="S646" s="96" t="s">
        <v>3327</v>
      </c>
      <c r="T646" s="96" t="s">
        <v>4669</v>
      </c>
      <c r="U646" s="98"/>
      <c r="V646" s="98"/>
      <c r="W646" s="97">
        <v>1922.62</v>
      </c>
      <c r="X646" s="97">
        <v>50</v>
      </c>
      <c r="Y646" s="97">
        <v>25</v>
      </c>
      <c r="Z646" s="98"/>
      <c r="AB646" s="98"/>
    </row>
    <row r="647" spans="1:28" hidden="1">
      <c r="A647" s="96" t="s">
        <v>2522</v>
      </c>
      <c r="B647" s="96" t="s">
        <v>11</v>
      </c>
      <c r="C647" s="96" t="s">
        <v>2556</v>
      </c>
      <c r="D647" s="96" t="s">
        <v>4345</v>
      </c>
      <c r="E647" s="96" t="s">
        <v>3323</v>
      </c>
      <c r="F647" s="96" t="s">
        <v>3359</v>
      </c>
      <c r="G647" s="96" t="s">
        <v>50</v>
      </c>
      <c r="H647" s="96" t="s">
        <v>1325</v>
      </c>
      <c r="I647" s="96" t="s">
        <v>8</v>
      </c>
      <c r="J647" s="96" t="s">
        <v>18</v>
      </c>
      <c r="K647" s="96" t="s">
        <v>4670</v>
      </c>
      <c r="L647" s="96" t="s">
        <v>3326</v>
      </c>
      <c r="M647" s="97">
        <v>11000</v>
      </c>
      <c r="N647" s="98">
        <v>0</v>
      </c>
      <c r="O647" s="97">
        <v>334.4</v>
      </c>
      <c r="P647" s="97">
        <v>315.7</v>
      </c>
      <c r="Q647" s="97">
        <v>1025.0999999999999</v>
      </c>
      <c r="R647" s="97">
        <v>9974.9</v>
      </c>
      <c r="S647" s="96" t="s">
        <v>3327</v>
      </c>
      <c r="T647" s="96" t="s">
        <v>4671</v>
      </c>
      <c r="U647" s="98"/>
      <c r="V647" s="97">
        <v>300</v>
      </c>
      <c r="W647" s="98"/>
      <c r="X647" s="97">
        <v>50</v>
      </c>
      <c r="Y647" s="97">
        <v>25</v>
      </c>
      <c r="Z647" s="98"/>
      <c r="AB647" s="98"/>
    </row>
    <row r="648" spans="1:28" hidden="1">
      <c r="A648" s="96" t="s">
        <v>2522</v>
      </c>
      <c r="B648" s="96" t="s">
        <v>11</v>
      </c>
      <c r="C648" s="96" t="s">
        <v>2556</v>
      </c>
      <c r="D648" s="96" t="s">
        <v>4345</v>
      </c>
      <c r="E648" s="96" t="s">
        <v>3323</v>
      </c>
      <c r="F648" s="96" t="s">
        <v>3350</v>
      </c>
      <c r="G648" s="96" t="s">
        <v>621</v>
      </c>
      <c r="H648" s="96" t="s">
        <v>2196</v>
      </c>
      <c r="I648" s="96" t="s">
        <v>100</v>
      </c>
      <c r="J648" s="96" t="s">
        <v>601</v>
      </c>
      <c r="K648" s="96" t="s">
        <v>4672</v>
      </c>
      <c r="L648" s="96" t="s">
        <v>3326</v>
      </c>
      <c r="M648" s="97">
        <v>45000</v>
      </c>
      <c r="N648" s="97">
        <v>911.71</v>
      </c>
      <c r="O648" s="97">
        <v>1368</v>
      </c>
      <c r="P648" s="97">
        <v>1291.5</v>
      </c>
      <c r="Q648" s="97">
        <v>5473.66</v>
      </c>
      <c r="R648" s="97">
        <v>39526.339999999997</v>
      </c>
      <c r="S648" s="96" t="s">
        <v>3327</v>
      </c>
      <c r="T648" s="96" t="s">
        <v>4673</v>
      </c>
      <c r="U648" s="98"/>
      <c r="V648" s="97">
        <v>300</v>
      </c>
      <c r="W648" s="98"/>
      <c r="X648" s="98"/>
      <c r="Y648" s="97">
        <v>25</v>
      </c>
      <c r="Z648" s="98"/>
      <c r="AB648" s="97">
        <v>1577.45</v>
      </c>
    </row>
    <row r="649" spans="1:28" hidden="1">
      <c r="A649" s="96" t="s">
        <v>2522</v>
      </c>
      <c r="B649" s="96" t="s">
        <v>11</v>
      </c>
      <c r="C649" s="96" t="s">
        <v>2556</v>
      </c>
      <c r="D649" s="96" t="s">
        <v>4345</v>
      </c>
      <c r="E649" s="96" t="s">
        <v>3323</v>
      </c>
      <c r="F649" s="96" t="s">
        <v>3359</v>
      </c>
      <c r="G649" s="96" t="s">
        <v>742</v>
      </c>
      <c r="H649" s="96" t="s">
        <v>1326</v>
      </c>
      <c r="I649" s="96" t="s">
        <v>60</v>
      </c>
      <c r="J649" s="96" t="s">
        <v>697</v>
      </c>
      <c r="K649" s="96" t="s">
        <v>4674</v>
      </c>
      <c r="L649" s="96" t="s">
        <v>3326</v>
      </c>
      <c r="M649" s="97">
        <v>22000</v>
      </c>
      <c r="N649" s="98">
        <v>0</v>
      </c>
      <c r="O649" s="97">
        <v>668.8</v>
      </c>
      <c r="P649" s="97">
        <v>631.4</v>
      </c>
      <c r="Q649" s="97">
        <v>4328.6499999999996</v>
      </c>
      <c r="R649" s="97">
        <v>17671.349999999999</v>
      </c>
      <c r="S649" s="96" t="s">
        <v>3327</v>
      </c>
      <c r="T649" s="96" t="s">
        <v>4675</v>
      </c>
      <c r="U649" s="98"/>
      <c r="V649" s="98"/>
      <c r="W649" s="97">
        <v>1246</v>
      </c>
      <c r="X649" s="97">
        <v>180</v>
      </c>
      <c r="Y649" s="97">
        <v>25</v>
      </c>
      <c r="Z649" s="98"/>
      <c r="AB649" s="97">
        <v>1577.45</v>
      </c>
    </row>
    <row r="650" spans="1:28" hidden="1">
      <c r="A650" s="96" t="s">
        <v>2522</v>
      </c>
      <c r="B650" s="96" t="s">
        <v>11</v>
      </c>
      <c r="C650" s="96" t="s">
        <v>2556</v>
      </c>
      <c r="D650" s="96" t="s">
        <v>4345</v>
      </c>
      <c r="E650" s="96" t="s">
        <v>3323</v>
      </c>
      <c r="F650" s="96" t="s">
        <v>3329</v>
      </c>
      <c r="G650" s="96" t="s">
        <v>51</v>
      </c>
      <c r="H650" s="96" t="s">
        <v>2197</v>
      </c>
      <c r="I650" s="96" t="s">
        <v>52</v>
      </c>
      <c r="J650" s="96" t="s">
        <v>18</v>
      </c>
      <c r="K650" s="96" t="s">
        <v>4676</v>
      </c>
      <c r="L650" s="96" t="s">
        <v>3326</v>
      </c>
      <c r="M650" s="97">
        <v>10000</v>
      </c>
      <c r="N650" s="98">
        <v>0</v>
      </c>
      <c r="O650" s="97">
        <v>304</v>
      </c>
      <c r="P650" s="97">
        <v>287</v>
      </c>
      <c r="Q650" s="97">
        <v>966</v>
      </c>
      <c r="R650" s="97">
        <v>9034</v>
      </c>
      <c r="S650" s="96" t="s">
        <v>3327</v>
      </c>
      <c r="T650" s="96" t="s">
        <v>4677</v>
      </c>
      <c r="U650" s="98"/>
      <c r="V650" s="97">
        <v>300</v>
      </c>
      <c r="W650" s="98"/>
      <c r="X650" s="97">
        <v>50</v>
      </c>
      <c r="Y650" s="97">
        <v>25</v>
      </c>
      <c r="Z650" s="98"/>
      <c r="AB650" s="98"/>
    </row>
    <row r="651" spans="1:28" hidden="1">
      <c r="A651" s="96" t="s">
        <v>2522</v>
      </c>
      <c r="B651" s="96" t="s">
        <v>11</v>
      </c>
      <c r="C651" s="96" t="s">
        <v>2556</v>
      </c>
      <c r="D651" s="96" t="s">
        <v>4345</v>
      </c>
      <c r="E651" s="96" t="s">
        <v>3323</v>
      </c>
      <c r="F651" s="96" t="s">
        <v>3350</v>
      </c>
      <c r="G651" s="96" t="s">
        <v>622</v>
      </c>
      <c r="H651" s="96" t="s">
        <v>2198</v>
      </c>
      <c r="I651" s="96" t="s">
        <v>407</v>
      </c>
      <c r="J651" s="96" t="s">
        <v>601</v>
      </c>
      <c r="K651" s="96" t="s">
        <v>4678</v>
      </c>
      <c r="L651" s="96" t="s">
        <v>3326</v>
      </c>
      <c r="M651" s="97">
        <v>22000</v>
      </c>
      <c r="N651" s="98">
        <v>0</v>
      </c>
      <c r="O651" s="97">
        <v>668.8</v>
      </c>
      <c r="P651" s="97">
        <v>631.4</v>
      </c>
      <c r="Q651" s="97">
        <v>2902.65</v>
      </c>
      <c r="R651" s="97">
        <v>19097.349999999999</v>
      </c>
      <c r="S651" s="96" t="s">
        <v>3327</v>
      </c>
      <c r="T651" s="96" t="s">
        <v>4679</v>
      </c>
      <c r="U651" s="98"/>
      <c r="V651" s="98"/>
      <c r="W651" s="98"/>
      <c r="X651" s="98"/>
      <c r="Y651" s="97">
        <v>25</v>
      </c>
      <c r="Z651" s="98"/>
      <c r="AB651" s="97">
        <v>1577.45</v>
      </c>
    </row>
    <row r="652" spans="1:28" hidden="1">
      <c r="A652" s="96" t="s">
        <v>2522</v>
      </c>
      <c r="B652" s="96" t="s">
        <v>11</v>
      </c>
      <c r="C652" s="96" t="s">
        <v>2556</v>
      </c>
      <c r="D652" s="96" t="s">
        <v>4345</v>
      </c>
      <c r="E652" s="96" t="s">
        <v>3323</v>
      </c>
      <c r="F652" s="96" t="s">
        <v>3359</v>
      </c>
      <c r="G652" s="96" t="s">
        <v>623</v>
      </c>
      <c r="H652" s="96" t="s">
        <v>2199</v>
      </c>
      <c r="I652" s="96" t="s">
        <v>8</v>
      </c>
      <c r="J652" s="96" t="s">
        <v>601</v>
      </c>
      <c r="K652" s="96" t="s">
        <v>4680</v>
      </c>
      <c r="L652" s="96" t="s">
        <v>3326</v>
      </c>
      <c r="M652" s="97">
        <v>15000</v>
      </c>
      <c r="N652" s="98">
        <v>0</v>
      </c>
      <c r="O652" s="97">
        <v>456</v>
      </c>
      <c r="P652" s="97">
        <v>430.5</v>
      </c>
      <c r="Q652" s="97">
        <v>1211.5</v>
      </c>
      <c r="R652" s="97">
        <v>13788.5</v>
      </c>
      <c r="S652" s="96" t="s">
        <v>3327</v>
      </c>
      <c r="T652" s="96" t="s">
        <v>4681</v>
      </c>
      <c r="U652" s="98"/>
      <c r="V652" s="97">
        <v>300</v>
      </c>
      <c r="W652" s="98"/>
      <c r="X652" s="98"/>
      <c r="Y652" s="97">
        <v>25</v>
      </c>
      <c r="Z652" s="98"/>
      <c r="AB652" s="98"/>
    </row>
    <row r="653" spans="1:28" hidden="1">
      <c r="A653" s="96" t="s">
        <v>2522</v>
      </c>
      <c r="B653" s="96" t="s">
        <v>11</v>
      </c>
      <c r="C653" s="96" t="s">
        <v>2556</v>
      </c>
      <c r="D653" s="96" t="s">
        <v>4345</v>
      </c>
      <c r="E653" s="96" t="s">
        <v>3323</v>
      </c>
      <c r="F653" s="96" t="s">
        <v>3386</v>
      </c>
      <c r="G653" s="96" t="s">
        <v>744</v>
      </c>
      <c r="H653" s="96" t="s">
        <v>1327</v>
      </c>
      <c r="I653" s="96" t="s">
        <v>82</v>
      </c>
      <c r="J653" s="96" t="s">
        <v>697</v>
      </c>
      <c r="K653" s="96" t="s">
        <v>4682</v>
      </c>
      <c r="L653" s="96" t="s">
        <v>3326</v>
      </c>
      <c r="M653" s="97">
        <v>35000</v>
      </c>
      <c r="N653" s="98">
        <v>0</v>
      </c>
      <c r="O653" s="97">
        <v>1064</v>
      </c>
      <c r="P653" s="97">
        <v>1004.5</v>
      </c>
      <c r="Q653" s="97">
        <v>2443.5</v>
      </c>
      <c r="R653" s="97">
        <v>32556.5</v>
      </c>
      <c r="S653" s="96" t="s">
        <v>3327</v>
      </c>
      <c r="T653" s="96" t="s">
        <v>4683</v>
      </c>
      <c r="U653" s="98"/>
      <c r="V653" s="97">
        <v>300</v>
      </c>
      <c r="W653" s="98"/>
      <c r="X653" s="97">
        <v>50</v>
      </c>
      <c r="Y653" s="97">
        <v>25</v>
      </c>
      <c r="Z653" s="98"/>
      <c r="AB653" s="98"/>
    </row>
    <row r="654" spans="1:28" hidden="1">
      <c r="A654" s="96" t="s">
        <v>2522</v>
      </c>
      <c r="B654" s="96" t="s">
        <v>11</v>
      </c>
      <c r="C654" s="96" t="s">
        <v>2556</v>
      </c>
      <c r="D654" s="96" t="s">
        <v>4345</v>
      </c>
      <c r="E654" s="96" t="s">
        <v>3323</v>
      </c>
      <c r="F654" s="96" t="s">
        <v>3359</v>
      </c>
      <c r="G654" s="96" t="s">
        <v>624</v>
      </c>
      <c r="H654" s="96" t="s">
        <v>2200</v>
      </c>
      <c r="I654" s="96" t="s">
        <v>244</v>
      </c>
      <c r="J654" s="96" t="s">
        <v>601</v>
      </c>
      <c r="K654" s="96" t="s">
        <v>4684</v>
      </c>
      <c r="L654" s="96" t="s">
        <v>3326</v>
      </c>
      <c r="M654" s="97">
        <v>15000</v>
      </c>
      <c r="N654" s="98">
        <v>0</v>
      </c>
      <c r="O654" s="97">
        <v>456</v>
      </c>
      <c r="P654" s="97">
        <v>430.5</v>
      </c>
      <c r="Q654" s="97">
        <v>911.5</v>
      </c>
      <c r="R654" s="97">
        <v>14088.5</v>
      </c>
      <c r="S654" s="96" t="s">
        <v>3327</v>
      </c>
      <c r="T654" s="96" t="s">
        <v>4685</v>
      </c>
      <c r="U654" s="98"/>
      <c r="V654" s="98"/>
      <c r="W654" s="98"/>
      <c r="X654" s="98"/>
      <c r="Y654" s="97">
        <v>25</v>
      </c>
      <c r="Z654" s="98"/>
      <c r="AB654" s="98"/>
    </row>
    <row r="655" spans="1:28" hidden="1">
      <c r="A655" s="96" t="s">
        <v>2522</v>
      </c>
      <c r="B655" s="96" t="s">
        <v>11</v>
      </c>
      <c r="C655" s="96" t="s">
        <v>2556</v>
      </c>
      <c r="D655" s="96" t="s">
        <v>4345</v>
      </c>
      <c r="E655" s="96" t="s">
        <v>3323</v>
      </c>
      <c r="F655" s="96" t="s">
        <v>3329</v>
      </c>
      <c r="G655" s="96" t="s">
        <v>53</v>
      </c>
      <c r="H655" s="96" t="s">
        <v>2201</v>
      </c>
      <c r="I655" s="96" t="s">
        <v>54</v>
      </c>
      <c r="J655" s="96" t="s">
        <v>18</v>
      </c>
      <c r="K655" s="96" t="s">
        <v>4686</v>
      </c>
      <c r="L655" s="96" t="s">
        <v>3326</v>
      </c>
      <c r="M655" s="97">
        <v>10000</v>
      </c>
      <c r="N655" s="98">
        <v>0</v>
      </c>
      <c r="O655" s="97">
        <v>304</v>
      </c>
      <c r="P655" s="97">
        <v>287</v>
      </c>
      <c r="Q655" s="97">
        <v>966</v>
      </c>
      <c r="R655" s="97">
        <v>9034</v>
      </c>
      <c r="S655" s="96" t="s">
        <v>3327</v>
      </c>
      <c r="T655" s="96" t="s">
        <v>4687</v>
      </c>
      <c r="U655" s="98"/>
      <c r="V655" s="97">
        <v>300</v>
      </c>
      <c r="W655" s="98"/>
      <c r="X655" s="97">
        <v>50</v>
      </c>
      <c r="Y655" s="97">
        <v>25</v>
      </c>
      <c r="Z655" s="98"/>
      <c r="AB655" s="98"/>
    </row>
    <row r="656" spans="1:28" hidden="1">
      <c r="A656" s="96" t="s">
        <v>2522</v>
      </c>
      <c r="B656" s="96" t="s">
        <v>11</v>
      </c>
      <c r="C656" s="96" t="s">
        <v>2556</v>
      </c>
      <c r="D656" s="96" t="s">
        <v>4345</v>
      </c>
      <c r="E656" s="96" t="s">
        <v>3323</v>
      </c>
      <c r="F656" s="96" t="s">
        <v>3332</v>
      </c>
      <c r="G656" s="96" t="s">
        <v>173</v>
      </c>
      <c r="H656" s="96" t="s">
        <v>1328</v>
      </c>
      <c r="I656" s="96" t="s">
        <v>55</v>
      </c>
      <c r="J656" s="96" t="s">
        <v>142</v>
      </c>
      <c r="K656" s="96" t="s">
        <v>4688</v>
      </c>
      <c r="L656" s="96" t="s">
        <v>3326</v>
      </c>
      <c r="M656" s="97">
        <v>25000</v>
      </c>
      <c r="N656" s="98">
        <v>0</v>
      </c>
      <c r="O656" s="97">
        <v>760</v>
      </c>
      <c r="P656" s="97">
        <v>717.5</v>
      </c>
      <c r="Q656" s="97">
        <v>4339.7299999999996</v>
      </c>
      <c r="R656" s="97">
        <v>20660.27</v>
      </c>
      <c r="S656" s="96" t="s">
        <v>3327</v>
      </c>
      <c r="T656" s="96" t="s">
        <v>4689</v>
      </c>
      <c r="U656" s="98"/>
      <c r="V656" s="98"/>
      <c r="W656" s="97">
        <v>1159.78</v>
      </c>
      <c r="X656" s="97">
        <v>100</v>
      </c>
      <c r="Y656" s="97">
        <v>25</v>
      </c>
      <c r="Z656" s="98"/>
      <c r="AB656" s="97">
        <v>1577.45</v>
      </c>
    </row>
    <row r="657" spans="1:28" hidden="1">
      <c r="A657" s="96" t="s">
        <v>2522</v>
      </c>
      <c r="B657" s="96" t="s">
        <v>11</v>
      </c>
      <c r="C657" s="96" t="s">
        <v>2556</v>
      </c>
      <c r="D657" s="96" t="s">
        <v>4345</v>
      </c>
      <c r="E657" s="96" t="s">
        <v>3323</v>
      </c>
      <c r="F657" s="96" t="s">
        <v>3344</v>
      </c>
      <c r="G657" s="96" t="s">
        <v>85</v>
      </c>
      <c r="H657" s="96" t="s">
        <v>1329</v>
      </c>
      <c r="I657" s="96" t="s">
        <v>86</v>
      </c>
      <c r="J657" s="96" t="s">
        <v>73</v>
      </c>
      <c r="K657" s="96" t="s">
        <v>4690</v>
      </c>
      <c r="L657" s="96" t="s">
        <v>3326</v>
      </c>
      <c r="M657" s="97">
        <v>26250</v>
      </c>
      <c r="N657" s="98">
        <v>0</v>
      </c>
      <c r="O657" s="97">
        <v>798</v>
      </c>
      <c r="P657" s="97">
        <v>753.38</v>
      </c>
      <c r="Q657" s="97">
        <v>21654.93</v>
      </c>
      <c r="R657" s="97">
        <v>4595.07</v>
      </c>
      <c r="S657" s="96" t="s">
        <v>3327</v>
      </c>
      <c r="T657" s="96" t="s">
        <v>4691</v>
      </c>
      <c r="U657" s="98"/>
      <c r="V657" s="98"/>
      <c r="W657" s="97">
        <v>15246.2</v>
      </c>
      <c r="X657" s="97">
        <v>100</v>
      </c>
      <c r="Y657" s="97">
        <v>25</v>
      </c>
      <c r="Z657" s="98"/>
      <c r="AB657" s="97">
        <v>4732.3500000000004</v>
      </c>
    </row>
    <row r="658" spans="1:28">
      <c r="A658" s="96" t="s">
        <v>2522</v>
      </c>
      <c r="B658" s="96" t="s">
        <v>11</v>
      </c>
      <c r="C658" s="96" t="s">
        <v>2556</v>
      </c>
      <c r="D658" s="96" t="s">
        <v>4345</v>
      </c>
      <c r="E658" s="96" t="s">
        <v>3323</v>
      </c>
      <c r="F658" s="96" t="s">
        <v>3337</v>
      </c>
      <c r="G658" s="96" t="s">
        <v>4692</v>
      </c>
      <c r="H658" s="96" t="s">
        <v>4693</v>
      </c>
      <c r="I658" s="96" t="s">
        <v>60</v>
      </c>
      <c r="J658" s="96" t="s">
        <v>18</v>
      </c>
      <c r="K658" s="96" t="s">
        <v>4694</v>
      </c>
      <c r="L658" s="96" t="s">
        <v>3326</v>
      </c>
      <c r="M658" s="97">
        <v>25000</v>
      </c>
      <c r="N658" s="98">
        <v>0</v>
      </c>
      <c r="O658" s="97">
        <v>760</v>
      </c>
      <c r="P658" s="97">
        <v>717.5</v>
      </c>
      <c r="Q658" s="97">
        <v>1502.5</v>
      </c>
      <c r="R658" s="97">
        <v>23497.5</v>
      </c>
      <c r="S658" s="96" t="s">
        <v>3327</v>
      </c>
      <c r="T658" s="96" t="s">
        <v>4695</v>
      </c>
      <c r="U658" s="98"/>
      <c r="V658" s="98"/>
      <c r="W658" s="98"/>
      <c r="X658" s="98"/>
      <c r="Y658" s="97">
        <v>25</v>
      </c>
      <c r="Z658" s="98"/>
      <c r="AB658" s="98"/>
    </row>
    <row r="659" spans="1:28" hidden="1">
      <c r="A659" s="96" t="s">
        <v>2522</v>
      </c>
      <c r="B659" s="96" t="s">
        <v>11</v>
      </c>
      <c r="C659" s="96" t="s">
        <v>2556</v>
      </c>
      <c r="D659" s="96" t="s">
        <v>4345</v>
      </c>
      <c r="E659" s="96" t="s">
        <v>3323</v>
      </c>
      <c r="F659" s="96" t="s">
        <v>3337</v>
      </c>
      <c r="G659" s="96" t="s">
        <v>996</v>
      </c>
      <c r="H659" s="96" t="s">
        <v>2203</v>
      </c>
      <c r="I659" s="96" t="s">
        <v>995</v>
      </c>
      <c r="J659" s="96" t="s">
        <v>601</v>
      </c>
      <c r="K659" s="96" t="s">
        <v>4696</v>
      </c>
      <c r="L659" s="96" t="s">
        <v>3326</v>
      </c>
      <c r="M659" s="97">
        <v>100000</v>
      </c>
      <c r="N659" s="97">
        <v>12105.37</v>
      </c>
      <c r="O659" s="97">
        <v>3040</v>
      </c>
      <c r="P659" s="97">
        <v>2870</v>
      </c>
      <c r="Q659" s="97">
        <v>18040.37</v>
      </c>
      <c r="R659" s="97">
        <v>81959.63</v>
      </c>
      <c r="S659" s="96" t="s">
        <v>3327</v>
      </c>
      <c r="T659" s="96" t="s">
        <v>4697</v>
      </c>
      <c r="U659" s="98"/>
      <c r="V659" s="98"/>
      <c r="W659" s="98"/>
      <c r="X659" s="98"/>
      <c r="Y659" s="97">
        <v>25</v>
      </c>
      <c r="Z659" s="98"/>
      <c r="AB659" s="98"/>
    </row>
    <row r="660" spans="1:28" hidden="1">
      <c r="A660" s="96" t="s">
        <v>2522</v>
      </c>
      <c r="B660" s="96" t="s">
        <v>11</v>
      </c>
      <c r="C660" s="96" t="s">
        <v>2556</v>
      </c>
      <c r="D660" s="96" t="s">
        <v>4345</v>
      </c>
      <c r="E660" s="96" t="s">
        <v>3323</v>
      </c>
      <c r="F660" s="96" t="s">
        <v>3359</v>
      </c>
      <c r="G660" s="96" t="s">
        <v>745</v>
      </c>
      <c r="H660" s="96" t="s">
        <v>1330</v>
      </c>
      <c r="I660" s="96" t="s">
        <v>441</v>
      </c>
      <c r="J660" s="96" t="s">
        <v>697</v>
      </c>
      <c r="K660" s="96" t="s">
        <v>4698</v>
      </c>
      <c r="L660" s="96" t="s">
        <v>3326</v>
      </c>
      <c r="M660" s="97">
        <v>31500</v>
      </c>
      <c r="N660" s="98">
        <v>0</v>
      </c>
      <c r="O660" s="97">
        <v>957.6</v>
      </c>
      <c r="P660" s="97">
        <v>904.05</v>
      </c>
      <c r="Q660" s="97">
        <v>24109.87</v>
      </c>
      <c r="R660" s="97">
        <v>7390.13</v>
      </c>
      <c r="S660" s="96" t="s">
        <v>3327</v>
      </c>
      <c r="T660" s="96" t="s">
        <v>4699</v>
      </c>
      <c r="U660" s="98"/>
      <c r="V660" s="98"/>
      <c r="W660" s="97">
        <v>22223.22</v>
      </c>
      <c r="X660" s="98"/>
      <c r="Y660" s="97">
        <v>25</v>
      </c>
      <c r="Z660" s="98"/>
      <c r="AB660" s="98"/>
    </row>
    <row r="661" spans="1:28" hidden="1">
      <c r="A661" s="96" t="s">
        <v>2522</v>
      </c>
      <c r="B661" s="96" t="s">
        <v>11</v>
      </c>
      <c r="C661" s="96" t="s">
        <v>2556</v>
      </c>
      <c r="D661" s="96" t="s">
        <v>4345</v>
      </c>
      <c r="E661" s="96" t="s">
        <v>3323</v>
      </c>
      <c r="F661" s="96" t="s">
        <v>3344</v>
      </c>
      <c r="G661" s="96" t="s">
        <v>746</v>
      </c>
      <c r="H661" s="96" t="s">
        <v>1331</v>
      </c>
      <c r="I661" s="96" t="s">
        <v>747</v>
      </c>
      <c r="J661" s="96" t="s">
        <v>697</v>
      </c>
      <c r="K661" s="96" t="s">
        <v>4700</v>
      </c>
      <c r="L661" s="96" t="s">
        <v>3326</v>
      </c>
      <c r="M661" s="97">
        <v>31500</v>
      </c>
      <c r="N661" s="98">
        <v>0</v>
      </c>
      <c r="O661" s="97">
        <v>957.6</v>
      </c>
      <c r="P661" s="97">
        <v>904.05</v>
      </c>
      <c r="Q661" s="97">
        <v>13510.65</v>
      </c>
      <c r="R661" s="97">
        <v>17989.349999999999</v>
      </c>
      <c r="S661" s="96" t="s">
        <v>3327</v>
      </c>
      <c r="T661" s="96" t="s">
        <v>4701</v>
      </c>
      <c r="U661" s="98"/>
      <c r="V661" s="97">
        <v>600</v>
      </c>
      <c r="W661" s="97">
        <v>10924</v>
      </c>
      <c r="X661" s="97">
        <v>100</v>
      </c>
      <c r="Y661" s="97">
        <v>25</v>
      </c>
      <c r="Z661" s="98"/>
      <c r="AB661" s="98"/>
    </row>
    <row r="662" spans="1:28" hidden="1">
      <c r="A662" s="96" t="s">
        <v>2522</v>
      </c>
      <c r="B662" s="96" t="s">
        <v>11</v>
      </c>
      <c r="C662" s="96" t="s">
        <v>2556</v>
      </c>
      <c r="D662" s="96" t="s">
        <v>4345</v>
      </c>
      <c r="E662" s="96" t="s">
        <v>3323</v>
      </c>
      <c r="F662" s="96" t="s">
        <v>3332</v>
      </c>
      <c r="G662" s="96" t="s">
        <v>87</v>
      </c>
      <c r="H662" s="96" t="s">
        <v>1332</v>
      </c>
      <c r="I662" s="96" t="s">
        <v>88</v>
      </c>
      <c r="J662" s="96" t="s">
        <v>73</v>
      </c>
      <c r="K662" s="96" t="s">
        <v>4702</v>
      </c>
      <c r="L662" s="96" t="s">
        <v>3326</v>
      </c>
      <c r="M662" s="97">
        <v>26250</v>
      </c>
      <c r="N662" s="98">
        <v>0</v>
      </c>
      <c r="O662" s="97">
        <v>798</v>
      </c>
      <c r="P662" s="97">
        <v>753.38</v>
      </c>
      <c r="Q662" s="97">
        <v>3284.88</v>
      </c>
      <c r="R662" s="97">
        <v>22965.119999999999</v>
      </c>
      <c r="S662" s="96" t="s">
        <v>3327</v>
      </c>
      <c r="T662" s="96" t="s">
        <v>4703</v>
      </c>
      <c r="U662" s="98"/>
      <c r="V662" s="97">
        <v>300</v>
      </c>
      <c r="W662" s="97">
        <v>1358.5</v>
      </c>
      <c r="X662" s="97">
        <v>50</v>
      </c>
      <c r="Y662" s="97">
        <v>25</v>
      </c>
      <c r="Z662" s="98"/>
      <c r="AB662" s="98"/>
    </row>
    <row r="663" spans="1:28" hidden="1">
      <c r="A663" s="96" t="s">
        <v>2522</v>
      </c>
      <c r="B663" s="96" t="s">
        <v>11</v>
      </c>
      <c r="C663" s="96" t="s">
        <v>2556</v>
      </c>
      <c r="D663" s="96" t="s">
        <v>4345</v>
      </c>
      <c r="E663" s="96" t="s">
        <v>3323</v>
      </c>
      <c r="F663" s="96" t="s">
        <v>3359</v>
      </c>
      <c r="G663" s="96" t="s">
        <v>57</v>
      </c>
      <c r="H663" s="96" t="s">
        <v>2204</v>
      </c>
      <c r="I663" s="96" t="s">
        <v>8</v>
      </c>
      <c r="J663" s="96" t="s">
        <v>18</v>
      </c>
      <c r="K663" s="96" t="s">
        <v>4704</v>
      </c>
      <c r="L663" s="96" t="s">
        <v>3326</v>
      </c>
      <c r="M663" s="97">
        <v>11000</v>
      </c>
      <c r="N663" s="98">
        <v>0</v>
      </c>
      <c r="O663" s="97">
        <v>334.4</v>
      </c>
      <c r="P663" s="97">
        <v>315.7</v>
      </c>
      <c r="Q663" s="97">
        <v>725.1</v>
      </c>
      <c r="R663" s="97">
        <v>10274.9</v>
      </c>
      <c r="S663" s="96" t="s">
        <v>3327</v>
      </c>
      <c r="T663" s="96" t="s">
        <v>4705</v>
      </c>
      <c r="U663" s="98"/>
      <c r="V663" s="98"/>
      <c r="W663" s="98"/>
      <c r="X663" s="97">
        <v>50</v>
      </c>
      <c r="Y663" s="97">
        <v>25</v>
      </c>
      <c r="Z663" s="98"/>
      <c r="AB663" s="98"/>
    </row>
    <row r="664" spans="1:28" hidden="1">
      <c r="A664" s="96" t="s">
        <v>2522</v>
      </c>
      <c r="B664" s="96" t="s">
        <v>11</v>
      </c>
      <c r="C664" s="96" t="s">
        <v>2556</v>
      </c>
      <c r="D664" s="96" t="s">
        <v>4345</v>
      </c>
      <c r="E664" s="96" t="s">
        <v>3323</v>
      </c>
      <c r="F664" s="96" t="s">
        <v>3359</v>
      </c>
      <c r="G664" s="96" t="s">
        <v>748</v>
      </c>
      <c r="H664" s="96" t="s">
        <v>1333</v>
      </c>
      <c r="I664" s="96" t="s">
        <v>60</v>
      </c>
      <c r="J664" s="96" t="s">
        <v>697</v>
      </c>
      <c r="K664" s="96" t="s">
        <v>4706</v>
      </c>
      <c r="L664" s="96" t="s">
        <v>3326</v>
      </c>
      <c r="M664" s="97">
        <v>22000</v>
      </c>
      <c r="N664" s="98">
        <v>0</v>
      </c>
      <c r="O664" s="97">
        <v>668.8</v>
      </c>
      <c r="P664" s="97">
        <v>631.4</v>
      </c>
      <c r="Q664" s="97">
        <v>11731.95</v>
      </c>
      <c r="R664" s="97">
        <v>10268.049999999999</v>
      </c>
      <c r="S664" s="96" t="s">
        <v>3327</v>
      </c>
      <c r="T664" s="96" t="s">
        <v>4707</v>
      </c>
      <c r="U664" s="98"/>
      <c r="V664" s="97">
        <v>300</v>
      </c>
      <c r="W664" s="97">
        <v>10056.75</v>
      </c>
      <c r="X664" s="97">
        <v>50</v>
      </c>
      <c r="Y664" s="97">
        <v>25</v>
      </c>
      <c r="Z664" s="98"/>
      <c r="AB664" s="98"/>
    </row>
    <row r="665" spans="1:28" hidden="1">
      <c r="A665" s="96" t="s">
        <v>2522</v>
      </c>
      <c r="B665" s="96" t="s">
        <v>11</v>
      </c>
      <c r="C665" s="96" t="s">
        <v>2556</v>
      </c>
      <c r="D665" s="96" t="s">
        <v>4345</v>
      </c>
      <c r="E665" s="96" t="s">
        <v>3323</v>
      </c>
      <c r="F665" s="96" t="s">
        <v>3332</v>
      </c>
      <c r="G665" s="96" t="s">
        <v>58</v>
      </c>
      <c r="H665" s="96" t="s">
        <v>1334</v>
      </c>
      <c r="I665" s="96" t="s">
        <v>59</v>
      </c>
      <c r="J665" s="96" t="s">
        <v>18</v>
      </c>
      <c r="K665" s="96" t="s">
        <v>4708</v>
      </c>
      <c r="L665" s="96" t="s">
        <v>3326</v>
      </c>
      <c r="M665" s="97">
        <v>16500</v>
      </c>
      <c r="N665" s="98">
        <v>0</v>
      </c>
      <c r="O665" s="97">
        <v>501.6</v>
      </c>
      <c r="P665" s="97">
        <v>473.55</v>
      </c>
      <c r="Q665" s="97">
        <v>2627.6</v>
      </c>
      <c r="R665" s="97">
        <v>13872.4</v>
      </c>
      <c r="S665" s="96" t="s">
        <v>3327</v>
      </c>
      <c r="T665" s="96" t="s">
        <v>4709</v>
      </c>
      <c r="U665" s="98"/>
      <c r="V665" s="98"/>
      <c r="W665" s="98"/>
      <c r="X665" s="97">
        <v>50</v>
      </c>
      <c r="Y665" s="97">
        <v>25</v>
      </c>
      <c r="Z665" s="98"/>
      <c r="AB665" s="97">
        <v>1577.45</v>
      </c>
    </row>
    <row r="666" spans="1:28" hidden="1">
      <c r="A666" s="96" t="s">
        <v>2522</v>
      </c>
      <c r="B666" s="96" t="s">
        <v>11</v>
      </c>
      <c r="C666" s="96" t="s">
        <v>2556</v>
      </c>
      <c r="D666" s="96" t="s">
        <v>4345</v>
      </c>
      <c r="E666" s="96" t="s">
        <v>3323</v>
      </c>
      <c r="F666" s="96" t="s">
        <v>3359</v>
      </c>
      <c r="G666" s="96" t="s">
        <v>749</v>
      </c>
      <c r="H666" s="96" t="s">
        <v>2206</v>
      </c>
      <c r="I666" s="96" t="s">
        <v>60</v>
      </c>
      <c r="J666" s="96" t="s">
        <v>697</v>
      </c>
      <c r="K666" s="96" t="s">
        <v>4710</v>
      </c>
      <c r="L666" s="96" t="s">
        <v>3326</v>
      </c>
      <c r="M666" s="97">
        <v>22000</v>
      </c>
      <c r="N666" s="98">
        <v>0</v>
      </c>
      <c r="O666" s="97">
        <v>668.8</v>
      </c>
      <c r="P666" s="97">
        <v>631.4</v>
      </c>
      <c r="Q666" s="97">
        <v>2225.1999999999998</v>
      </c>
      <c r="R666" s="97">
        <v>19774.8</v>
      </c>
      <c r="S666" s="96" t="s">
        <v>3327</v>
      </c>
      <c r="T666" s="96" t="s">
        <v>4711</v>
      </c>
      <c r="U666" s="98"/>
      <c r="V666" s="97">
        <v>900</v>
      </c>
      <c r="W666" s="98"/>
      <c r="X666" s="98"/>
      <c r="Y666" s="97">
        <v>25</v>
      </c>
      <c r="Z666" s="98"/>
      <c r="AB666" s="98"/>
    </row>
    <row r="667" spans="1:28" hidden="1">
      <c r="A667" s="96" t="s">
        <v>2522</v>
      </c>
      <c r="B667" s="96" t="s">
        <v>11</v>
      </c>
      <c r="C667" s="96" t="s">
        <v>2556</v>
      </c>
      <c r="D667" s="96" t="s">
        <v>4345</v>
      </c>
      <c r="E667" s="96" t="s">
        <v>3323</v>
      </c>
      <c r="F667" s="96" t="s">
        <v>3344</v>
      </c>
      <c r="G667" s="96" t="s">
        <v>4712</v>
      </c>
      <c r="H667" s="96" t="s">
        <v>2207</v>
      </c>
      <c r="I667" s="96" t="s">
        <v>292</v>
      </c>
      <c r="J667" s="96" t="s">
        <v>326</v>
      </c>
      <c r="K667" s="96" t="s">
        <v>4713</v>
      </c>
      <c r="L667" s="96" t="s">
        <v>3326</v>
      </c>
      <c r="M667" s="97">
        <v>115000</v>
      </c>
      <c r="N667" s="97">
        <v>14845.02</v>
      </c>
      <c r="O667" s="97">
        <v>3496</v>
      </c>
      <c r="P667" s="97">
        <v>3300.5</v>
      </c>
      <c r="Q667" s="97">
        <v>24821.42</v>
      </c>
      <c r="R667" s="97">
        <v>90178.58</v>
      </c>
      <c r="S667" s="96" t="s">
        <v>3327</v>
      </c>
      <c r="T667" s="96" t="s">
        <v>4714</v>
      </c>
      <c r="U667" s="98"/>
      <c r="V667" s="98"/>
      <c r="W667" s="98"/>
      <c r="X667" s="98"/>
      <c r="Y667" s="97">
        <v>25</v>
      </c>
      <c r="Z667" s="98"/>
      <c r="AB667" s="97">
        <v>3154.9</v>
      </c>
    </row>
    <row r="668" spans="1:28" hidden="1">
      <c r="A668" s="96" t="s">
        <v>2522</v>
      </c>
      <c r="B668" s="96" t="s">
        <v>11</v>
      </c>
      <c r="C668" s="96" t="s">
        <v>2556</v>
      </c>
      <c r="D668" s="96" t="s">
        <v>4345</v>
      </c>
      <c r="E668" s="96" t="s">
        <v>3323</v>
      </c>
      <c r="F668" s="96" t="s">
        <v>3359</v>
      </c>
      <c r="G668" s="96" t="s">
        <v>750</v>
      </c>
      <c r="H668" s="96" t="s">
        <v>1335</v>
      </c>
      <c r="I668" s="96" t="s">
        <v>751</v>
      </c>
      <c r="J668" s="96" t="s">
        <v>697</v>
      </c>
      <c r="K668" s="96" t="s">
        <v>4715</v>
      </c>
      <c r="L668" s="96" t="s">
        <v>3326</v>
      </c>
      <c r="M668" s="97">
        <v>55000</v>
      </c>
      <c r="N668" s="97">
        <v>2559.6799999999998</v>
      </c>
      <c r="O668" s="97">
        <v>1672</v>
      </c>
      <c r="P668" s="97">
        <v>1578.5</v>
      </c>
      <c r="Q668" s="97">
        <v>17256.45</v>
      </c>
      <c r="R668" s="97">
        <v>37743.550000000003</v>
      </c>
      <c r="S668" s="96" t="s">
        <v>3327</v>
      </c>
      <c r="T668" s="96" t="s">
        <v>4716</v>
      </c>
      <c r="U668" s="97">
        <v>37.950000000000003</v>
      </c>
      <c r="V668" s="97">
        <v>300</v>
      </c>
      <c r="W668" s="97">
        <v>11033.32</v>
      </c>
      <c r="X668" s="97">
        <v>50</v>
      </c>
      <c r="Y668" s="97">
        <v>25</v>
      </c>
      <c r="Z668" s="98"/>
      <c r="AB668" s="98"/>
    </row>
    <row r="669" spans="1:28" hidden="1">
      <c r="A669" s="96" t="s">
        <v>2522</v>
      </c>
      <c r="B669" s="96" t="s">
        <v>11</v>
      </c>
      <c r="C669" s="96" t="s">
        <v>2556</v>
      </c>
      <c r="D669" s="96" t="s">
        <v>4345</v>
      </c>
      <c r="E669" s="96" t="s">
        <v>3323</v>
      </c>
      <c r="F669" s="96" t="s">
        <v>3347</v>
      </c>
      <c r="G669" s="96" t="s">
        <v>584</v>
      </c>
      <c r="H669" s="96" t="s">
        <v>1336</v>
      </c>
      <c r="I669" s="96" t="s">
        <v>8</v>
      </c>
      <c r="J669" s="96" t="s">
        <v>142</v>
      </c>
      <c r="K669" s="96" t="s">
        <v>4717</v>
      </c>
      <c r="L669" s="96" t="s">
        <v>3326</v>
      </c>
      <c r="M669" s="97">
        <v>20000</v>
      </c>
      <c r="N669" s="98">
        <v>0</v>
      </c>
      <c r="O669" s="97">
        <v>608</v>
      </c>
      <c r="P669" s="97">
        <v>574</v>
      </c>
      <c r="Q669" s="97">
        <v>11160.27</v>
      </c>
      <c r="R669" s="97">
        <v>8839.73</v>
      </c>
      <c r="S669" s="96" t="s">
        <v>3327</v>
      </c>
      <c r="T669" s="96" t="s">
        <v>4718</v>
      </c>
      <c r="U669" s="98"/>
      <c r="V669" s="97">
        <v>600</v>
      </c>
      <c r="W669" s="97">
        <v>9253.27</v>
      </c>
      <c r="X669" s="97">
        <v>100</v>
      </c>
      <c r="Y669" s="97">
        <v>25</v>
      </c>
      <c r="Z669" s="98"/>
      <c r="AB669" s="98"/>
    </row>
    <row r="670" spans="1:28" hidden="1">
      <c r="A670" s="96" t="s">
        <v>2522</v>
      </c>
      <c r="B670" s="96" t="s">
        <v>11</v>
      </c>
      <c r="C670" s="96" t="s">
        <v>2556</v>
      </c>
      <c r="D670" s="96" t="s">
        <v>4345</v>
      </c>
      <c r="E670" s="96" t="s">
        <v>3323</v>
      </c>
      <c r="F670" s="96" t="s">
        <v>3386</v>
      </c>
      <c r="G670" s="96" t="s">
        <v>89</v>
      </c>
      <c r="H670" s="96" t="s">
        <v>1337</v>
      </c>
      <c r="I670" s="96" t="s">
        <v>90</v>
      </c>
      <c r="J670" s="96" t="s">
        <v>73</v>
      </c>
      <c r="K670" s="96" t="s">
        <v>4719</v>
      </c>
      <c r="L670" s="96" t="s">
        <v>3326</v>
      </c>
      <c r="M670" s="97">
        <v>22000</v>
      </c>
      <c r="N670" s="98">
        <v>0</v>
      </c>
      <c r="O670" s="97">
        <v>668.8</v>
      </c>
      <c r="P670" s="97">
        <v>631.4</v>
      </c>
      <c r="Q670" s="97">
        <v>1675.2</v>
      </c>
      <c r="R670" s="97">
        <v>20324.8</v>
      </c>
      <c r="S670" s="96" t="s">
        <v>3327</v>
      </c>
      <c r="T670" s="96" t="s">
        <v>4720</v>
      </c>
      <c r="U670" s="98"/>
      <c r="V670" s="97">
        <v>300</v>
      </c>
      <c r="W670" s="98"/>
      <c r="X670" s="97">
        <v>50</v>
      </c>
      <c r="Y670" s="97">
        <v>25</v>
      </c>
      <c r="Z670" s="98"/>
      <c r="AB670" s="98"/>
    </row>
    <row r="671" spans="1:28" hidden="1">
      <c r="A671" s="96" t="s">
        <v>2522</v>
      </c>
      <c r="B671" s="96" t="s">
        <v>11</v>
      </c>
      <c r="C671" s="96" t="s">
        <v>2556</v>
      </c>
      <c r="D671" s="96" t="s">
        <v>4345</v>
      </c>
      <c r="E671" s="96" t="s">
        <v>3323</v>
      </c>
      <c r="F671" s="96" t="s">
        <v>3337</v>
      </c>
      <c r="G671" s="96" t="s">
        <v>3264</v>
      </c>
      <c r="H671" s="96" t="s">
        <v>3265</v>
      </c>
      <c r="I671" s="96" t="s">
        <v>598</v>
      </c>
      <c r="J671" s="96" t="s">
        <v>601</v>
      </c>
      <c r="K671" s="96" t="s">
        <v>4721</v>
      </c>
      <c r="L671" s="96" t="s">
        <v>3326</v>
      </c>
      <c r="M671" s="97">
        <v>24000</v>
      </c>
      <c r="N671" s="98">
        <v>0</v>
      </c>
      <c r="O671" s="97">
        <v>729.6</v>
      </c>
      <c r="P671" s="97">
        <v>688.8</v>
      </c>
      <c r="Q671" s="97">
        <v>1443.4</v>
      </c>
      <c r="R671" s="97">
        <v>22556.6</v>
      </c>
      <c r="S671" s="96" t="s">
        <v>3327</v>
      </c>
      <c r="T671" s="96" t="s">
        <v>4722</v>
      </c>
      <c r="U671" s="98"/>
      <c r="V671" s="98"/>
      <c r="W671" s="98"/>
      <c r="X671" s="98"/>
      <c r="Y671" s="97">
        <v>25</v>
      </c>
      <c r="Z671" s="98"/>
      <c r="AB671" s="98"/>
    </row>
    <row r="672" spans="1:28" hidden="1">
      <c r="A672" s="96" t="s">
        <v>2522</v>
      </c>
      <c r="B672" s="96" t="s">
        <v>11</v>
      </c>
      <c r="C672" s="96" t="s">
        <v>2556</v>
      </c>
      <c r="D672" s="96" t="s">
        <v>4345</v>
      </c>
      <c r="E672" s="96" t="s">
        <v>3323</v>
      </c>
      <c r="F672" s="96" t="s">
        <v>3344</v>
      </c>
      <c r="G672" s="96" t="s">
        <v>752</v>
      </c>
      <c r="H672" s="96" t="s">
        <v>1338</v>
      </c>
      <c r="I672" s="96" t="s">
        <v>10</v>
      </c>
      <c r="J672" s="96" t="s">
        <v>697</v>
      </c>
      <c r="K672" s="96" t="s">
        <v>4723</v>
      </c>
      <c r="L672" s="96" t="s">
        <v>3326</v>
      </c>
      <c r="M672" s="97">
        <v>35000</v>
      </c>
      <c r="N672" s="98">
        <v>0</v>
      </c>
      <c r="O672" s="97">
        <v>1064</v>
      </c>
      <c r="P672" s="97">
        <v>1004.5</v>
      </c>
      <c r="Q672" s="97">
        <v>6115.92</v>
      </c>
      <c r="R672" s="97">
        <v>28884.080000000002</v>
      </c>
      <c r="S672" s="96" t="s">
        <v>3327</v>
      </c>
      <c r="T672" s="96" t="s">
        <v>4724</v>
      </c>
      <c r="U672" s="98"/>
      <c r="V672" s="98"/>
      <c r="W672" s="97">
        <v>4022.42</v>
      </c>
      <c r="X672" s="98"/>
      <c r="Y672" s="97">
        <v>25</v>
      </c>
      <c r="Z672" s="98"/>
      <c r="AB672" s="98"/>
    </row>
    <row r="673" spans="1:28" hidden="1">
      <c r="A673" s="96" t="s">
        <v>2522</v>
      </c>
      <c r="B673" s="96" t="s">
        <v>11</v>
      </c>
      <c r="C673" s="96" t="s">
        <v>2556</v>
      </c>
      <c r="D673" s="96" t="s">
        <v>4345</v>
      </c>
      <c r="E673" s="96" t="s">
        <v>3323</v>
      </c>
      <c r="F673" s="96" t="s">
        <v>3332</v>
      </c>
      <c r="G673" s="96" t="s">
        <v>626</v>
      </c>
      <c r="H673" s="96" t="s">
        <v>2208</v>
      </c>
      <c r="I673" s="96" t="s">
        <v>8</v>
      </c>
      <c r="J673" s="96" t="s">
        <v>601</v>
      </c>
      <c r="K673" s="96" t="s">
        <v>4725</v>
      </c>
      <c r="L673" s="96" t="s">
        <v>3326</v>
      </c>
      <c r="M673" s="97">
        <v>15000</v>
      </c>
      <c r="N673" s="98">
        <v>0</v>
      </c>
      <c r="O673" s="97">
        <v>456</v>
      </c>
      <c r="P673" s="97">
        <v>430.5</v>
      </c>
      <c r="Q673" s="97">
        <v>1211.5</v>
      </c>
      <c r="R673" s="97">
        <v>13788.5</v>
      </c>
      <c r="S673" s="96" t="s">
        <v>3327</v>
      </c>
      <c r="T673" s="96" t="s">
        <v>4726</v>
      </c>
      <c r="U673" s="98"/>
      <c r="V673" s="97">
        <v>300</v>
      </c>
      <c r="W673" s="98"/>
      <c r="X673" s="98"/>
      <c r="Y673" s="97">
        <v>25</v>
      </c>
      <c r="Z673" s="98"/>
      <c r="AB673" s="98"/>
    </row>
    <row r="674" spans="1:28">
      <c r="A674" s="96" t="s">
        <v>2522</v>
      </c>
      <c r="B674" s="96" t="s">
        <v>11</v>
      </c>
      <c r="C674" s="96" t="s">
        <v>2556</v>
      </c>
      <c r="D674" s="96" t="s">
        <v>4345</v>
      </c>
      <c r="E674" s="96" t="s">
        <v>3323</v>
      </c>
      <c r="F674" s="96" t="s">
        <v>3337</v>
      </c>
      <c r="G674" s="96" t="s">
        <v>4727</v>
      </c>
      <c r="H674" s="96" t="s">
        <v>4728</v>
      </c>
      <c r="I674" s="96" t="s">
        <v>402</v>
      </c>
      <c r="J674" s="96" t="s">
        <v>601</v>
      </c>
      <c r="K674" s="96" t="s">
        <v>4729</v>
      </c>
      <c r="L674" s="96" t="s">
        <v>3326</v>
      </c>
      <c r="M674" s="97">
        <v>20000</v>
      </c>
      <c r="N674" s="98">
        <v>0</v>
      </c>
      <c r="O674" s="97">
        <v>608</v>
      </c>
      <c r="P674" s="97">
        <v>574</v>
      </c>
      <c r="Q674" s="97">
        <v>1207</v>
      </c>
      <c r="R674" s="97">
        <v>18793</v>
      </c>
      <c r="S674" s="96" t="s">
        <v>3327</v>
      </c>
      <c r="T674" s="96" t="s">
        <v>4730</v>
      </c>
      <c r="U674" s="98"/>
      <c r="V674" s="98"/>
      <c r="W674" s="98"/>
      <c r="X674" s="98"/>
      <c r="Y674" s="97">
        <v>25</v>
      </c>
      <c r="Z674" s="98"/>
      <c r="AB674" s="98"/>
    </row>
    <row r="675" spans="1:28" hidden="1">
      <c r="A675" s="96" t="s">
        <v>2522</v>
      </c>
      <c r="B675" s="96" t="s">
        <v>11</v>
      </c>
      <c r="C675" s="96" t="s">
        <v>2556</v>
      </c>
      <c r="D675" s="96" t="s">
        <v>4345</v>
      </c>
      <c r="E675" s="96" t="s">
        <v>3323</v>
      </c>
      <c r="F675" s="96" t="s">
        <v>3350</v>
      </c>
      <c r="G675" s="96" t="s">
        <v>753</v>
      </c>
      <c r="H675" s="96" t="s">
        <v>1339</v>
      </c>
      <c r="I675" s="96" t="s">
        <v>82</v>
      </c>
      <c r="J675" s="96" t="s">
        <v>697</v>
      </c>
      <c r="K675" s="96" t="s">
        <v>4731</v>
      </c>
      <c r="L675" s="96" t="s">
        <v>3326</v>
      </c>
      <c r="M675" s="97">
        <v>27300</v>
      </c>
      <c r="N675" s="98">
        <v>0</v>
      </c>
      <c r="O675" s="97">
        <v>829.92</v>
      </c>
      <c r="P675" s="97">
        <v>783.51</v>
      </c>
      <c r="Q675" s="97">
        <v>6111.88</v>
      </c>
      <c r="R675" s="97">
        <v>21188.12</v>
      </c>
      <c r="S675" s="96" t="s">
        <v>3327</v>
      </c>
      <c r="T675" s="96" t="s">
        <v>4732</v>
      </c>
      <c r="U675" s="98"/>
      <c r="V675" s="97">
        <v>300</v>
      </c>
      <c r="W675" s="97">
        <v>2546</v>
      </c>
      <c r="X675" s="97">
        <v>50</v>
      </c>
      <c r="Y675" s="97">
        <v>25</v>
      </c>
      <c r="Z675" s="98"/>
      <c r="AB675" s="97">
        <v>1577.45</v>
      </c>
    </row>
    <row r="676" spans="1:28" hidden="1">
      <c r="A676" s="96" t="s">
        <v>2522</v>
      </c>
      <c r="B676" s="96" t="s">
        <v>11</v>
      </c>
      <c r="C676" s="96" t="s">
        <v>2556</v>
      </c>
      <c r="D676" s="96" t="s">
        <v>4345</v>
      </c>
      <c r="E676" s="96" t="s">
        <v>3323</v>
      </c>
      <c r="F676" s="96" t="s">
        <v>3332</v>
      </c>
      <c r="G676" s="96" t="s">
        <v>754</v>
      </c>
      <c r="H676" s="96" t="s">
        <v>2209</v>
      </c>
      <c r="I676" s="96" t="s">
        <v>36</v>
      </c>
      <c r="J676" s="96" t="s">
        <v>697</v>
      </c>
      <c r="K676" s="96" t="s">
        <v>4733</v>
      </c>
      <c r="L676" s="96" t="s">
        <v>3326</v>
      </c>
      <c r="M676" s="97">
        <v>40000</v>
      </c>
      <c r="N676" s="97">
        <v>442.65</v>
      </c>
      <c r="O676" s="97">
        <v>1216</v>
      </c>
      <c r="P676" s="97">
        <v>1148</v>
      </c>
      <c r="Q676" s="97">
        <v>3131.65</v>
      </c>
      <c r="R676" s="97">
        <v>36868.35</v>
      </c>
      <c r="S676" s="96" t="s">
        <v>3327</v>
      </c>
      <c r="T676" s="96" t="s">
        <v>4734</v>
      </c>
      <c r="U676" s="98"/>
      <c r="V676" s="97">
        <v>300</v>
      </c>
      <c r="W676" s="98"/>
      <c r="X676" s="98"/>
      <c r="Y676" s="97">
        <v>25</v>
      </c>
      <c r="Z676" s="98"/>
      <c r="AB676" s="98"/>
    </row>
    <row r="677" spans="1:28" hidden="1">
      <c r="A677" s="96" t="s">
        <v>2522</v>
      </c>
      <c r="B677" s="96" t="s">
        <v>11</v>
      </c>
      <c r="C677" s="96" t="s">
        <v>2556</v>
      </c>
      <c r="D677" s="96" t="s">
        <v>4345</v>
      </c>
      <c r="E677" s="96" t="s">
        <v>3323</v>
      </c>
      <c r="F677" s="96" t="s">
        <v>3332</v>
      </c>
      <c r="G677" s="96" t="s">
        <v>755</v>
      </c>
      <c r="H677" s="96" t="s">
        <v>1341</v>
      </c>
      <c r="I677" s="96" t="s">
        <v>22</v>
      </c>
      <c r="J677" s="96" t="s">
        <v>697</v>
      </c>
      <c r="K677" s="96" t="s">
        <v>4735</v>
      </c>
      <c r="L677" s="96" t="s">
        <v>3326</v>
      </c>
      <c r="M677" s="97">
        <v>35000</v>
      </c>
      <c r="N677" s="98">
        <v>0</v>
      </c>
      <c r="O677" s="97">
        <v>1064</v>
      </c>
      <c r="P677" s="97">
        <v>1004.5</v>
      </c>
      <c r="Q677" s="97">
        <v>21221.78</v>
      </c>
      <c r="R677" s="97">
        <v>13778.22</v>
      </c>
      <c r="S677" s="96" t="s">
        <v>3327</v>
      </c>
      <c r="T677" s="96" t="s">
        <v>4736</v>
      </c>
      <c r="U677" s="98"/>
      <c r="V677" s="98"/>
      <c r="W677" s="97">
        <v>19078.28</v>
      </c>
      <c r="X677" s="97">
        <v>50</v>
      </c>
      <c r="Y677" s="97">
        <v>25</v>
      </c>
      <c r="Z677" s="98"/>
      <c r="AB677" s="98"/>
    </row>
    <row r="678" spans="1:28" hidden="1">
      <c r="A678" s="96" t="s">
        <v>2522</v>
      </c>
      <c r="B678" s="96" t="s">
        <v>11</v>
      </c>
      <c r="C678" s="96" t="s">
        <v>2556</v>
      </c>
      <c r="D678" s="96" t="s">
        <v>4345</v>
      </c>
      <c r="E678" s="96" t="s">
        <v>3323</v>
      </c>
      <c r="F678" s="96" t="s">
        <v>3332</v>
      </c>
      <c r="G678" s="96" t="s">
        <v>92</v>
      </c>
      <c r="H678" s="96" t="s">
        <v>1342</v>
      </c>
      <c r="I678" s="96" t="s">
        <v>93</v>
      </c>
      <c r="J678" s="96" t="s">
        <v>73</v>
      </c>
      <c r="K678" s="96" t="s">
        <v>4737</v>
      </c>
      <c r="L678" s="96" t="s">
        <v>3326</v>
      </c>
      <c r="M678" s="97">
        <v>16500</v>
      </c>
      <c r="N678" s="98">
        <v>0</v>
      </c>
      <c r="O678" s="97">
        <v>501.6</v>
      </c>
      <c r="P678" s="97">
        <v>473.55</v>
      </c>
      <c r="Q678" s="97">
        <v>3784.19</v>
      </c>
      <c r="R678" s="97">
        <v>12715.81</v>
      </c>
      <c r="S678" s="96" t="s">
        <v>3327</v>
      </c>
      <c r="T678" s="96" t="s">
        <v>4738</v>
      </c>
      <c r="U678" s="98"/>
      <c r="V678" s="97">
        <v>300</v>
      </c>
      <c r="W678" s="97">
        <v>2434.04</v>
      </c>
      <c r="X678" s="97">
        <v>50</v>
      </c>
      <c r="Y678" s="97">
        <v>25</v>
      </c>
      <c r="Z678" s="98"/>
      <c r="AB678" s="98"/>
    </row>
    <row r="679" spans="1:28" hidden="1">
      <c r="A679" s="96" t="s">
        <v>2522</v>
      </c>
      <c r="B679" s="96" t="s">
        <v>11</v>
      </c>
      <c r="C679" s="96" t="s">
        <v>2556</v>
      </c>
      <c r="D679" s="96" t="s">
        <v>4345</v>
      </c>
      <c r="E679" s="96" t="s">
        <v>3323</v>
      </c>
      <c r="F679" s="96" t="s">
        <v>3329</v>
      </c>
      <c r="G679" s="96" t="s">
        <v>756</v>
      </c>
      <c r="H679" s="96" t="s">
        <v>2210</v>
      </c>
      <c r="I679" s="96" t="s">
        <v>453</v>
      </c>
      <c r="J679" s="96" t="s">
        <v>697</v>
      </c>
      <c r="K679" s="96" t="s">
        <v>4739</v>
      </c>
      <c r="L679" s="96" t="s">
        <v>3326</v>
      </c>
      <c r="M679" s="97">
        <v>75000</v>
      </c>
      <c r="N679" s="97">
        <v>6309.38</v>
      </c>
      <c r="O679" s="97">
        <v>2280</v>
      </c>
      <c r="P679" s="97">
        <v>2152.5</v>
      </c>
      <c r="Q679" s="97">
        <v>10766.88</v>
      </c>
      <c r="R679" s="97">
        <v>64233.120000000003</v>
      </c>
      <c r="S679" s="96" t="s">
        <v>3327</v>
      </c>
      <c r="T679" s="96" t="s">
        <v>4740</v>
      </c>
      <c r="U679" s="98"/>
      <c r="V679" s="98"/>
      <c r="W679" s="98"/>
      <c r="X679" s="98"/>
      <c r="Y679" s="97">
        <v>25</v>
      </c>
      <c r="Z679" s="98"/>
      <c r="AB679" s="98"/>
    </row>
    <row r="680" spans="1:28" hidden="1">
      <c r="A680" s="96" t="s">
        <v>2522</v>
      </c>
      <c r="B680" s="96" t="s">
        <v>11</v>
      </c>
      <c r="C680" s="96" t="s">
        <v>2556</v>
      </c>
      <c r="D680" s="96" t="s">
        <v>4345</v>
      </c>
      <c r="E680" s="96" t="s">
        <v>3323</v>
      </c>
      <c r="F680" s="96" t="s">
        <v>3359</v>
      </c>
      <c r="G680" s="96" t="s">
        <v>61</v>
      </c>
      <c r="H680" s="96" t="s">
        <v>1343</v>
      </c>
      <c r="I680" s="96" t="s">
        <v>34</v>
      </c>
      <c r="J680" s="96" t="s">
        <v>18</v>
      </c>
      <c r="K680" s="96" t="s">
        <v>4741</v>
      </c>
      <c r="L680" s="96" t="s">
        <v>3326</v>
      </c>
      <c r="M680" s="97">
        <v>16500</v>
      </c>
      <c r="N680" s="98">
        <v>0</v>
      </c>
      <c r="O680" s="97">
        <v>501.6</v>
      </c>
      <c r="P680" s="97">
        <v>473.55</v>
      </c>
      <c r="Q680" s="97">
        <v>1050.1500000000001</v>
      </c>
      <c r="R680" s="97">
        <v>15449.85</v>
      </c>
      <c r="S680" s="96" t="s">
        <v>3327</v>
      </c>
      <c r="T680" s="96" t="s">
        <v>4742</v>
      </c>
      <c r="U680" s="98"/>
      <c r="V680" s="98"/>
      <c r="W680" s="98"/>
      <c r="X680" s="97">
        <v>50</v>
      </c>
      <c r="Y680" s="97">
        <v>25</v>
      </c>
      <c r="Z680" s="98"/>
      <c r="AB680" s="98"/>
    </row>
    <row r="681" spans="1:28" hidden="1">
      <c r="A681" s="96" t="s">
        <v>2522</v>
      </c>
      <c r="B681" s="96" t="s">
        <v>11</v>
      </c>
      <c r="C681" s="96" t="s">
        <v>2556</v>
      </c>
      <c r="D681" s="96" t="s">
        <v>4345</v>
      </c>
      <c r="E681" s="96" t="s">
        <v>3323</v>
      </c>
      <c r="F681" s="96" t="s">
        <v>3332</v>
      </c>
      <c r="G681" s="96" t="s">
        <v>125</v>
      </c>
      <c r="H681" s="96" t="s">
        <v>1364</v>
      </c>
      <c r="I681" s="96" t="s">
        <v>126</v>
      </c>
      <c r="J681" s="96" t="s">
        <v>106</v>
      </c>
      <c r="K681" s="96" t="s">
        <v>4743</v>
      </c>
      <c r="L681" s="96" t="s">
        <v>3326</v>
      </c>
      <c r="M681" s="97">
        <v>25000</v>
      </c>
      <c r="N681" s="98">
        <v>0</v>
      </c>
      <c r="O681" s="97">
        <v>760</v>
      </c>
      <c r="P681" s="97">
        <v>717.5</v>
      </c>
      <c r="Q681" s="97">
        <v>6510.12</v>
      </c>
      <c r="R681" s="97">
        <v>18489.88</v>
      </c>
      <c r="S681" s="96" t="s">
        <v>3327</v>
      </c>
      <c r="T681" s="96" t="s">
        <v>4744</v>
      </c>
      <c r="U681" s="98"/>
      <c r="V681" s="97">
        <v>300</v>
      </c>
      <c r="W681" s="97">
        <v>4657.62</v>
      </c>
      <c r="X681" s="97">
        <v>50</v>
      </c>
      <c r="Y681" s="97">
        <v>25</v>
      </c>
      <c r="Z681" s="98"/>
      <c r="AB681" s="98"/>
    </row>
    <row r="682" spans="1:28" hidden="1">
      <c r="A682" s="96" t="s">
        <v>2522</v>
      </c>
      <c r="B682" s="96" t="s">
        <v>11</v>
      </c>
      <c r="C682" s="96" t="s">
        <v>2556</v>
      </c>
      <c r="D682" s="96" t="s">
        <v>4345</v>
      </c>
      <c r="E682" s="96" t="s">
        <v>3323</v>
      </c>
      <c r="F682" s="96" t="s">
        <v>3359</v>
      </c>
      <c r="G682" s="96" t="s">
        <v>4745</v>
      </c>
      <c r="H682" s="96" t="s">
        <v>2211</v>
      </c>
      <c r="I682" s="96" t="s">
        <v>22</v>
      </c>
      <c r="J682" s="96" t="s">
        <v>601</v>
      </c>
      <c r="K682" s="96" t="s">
        <v>4746</v>
      </c>
      <c r="L682" s="96" t="s">
        <v>3326</v>
      </c>
      <c r="M682" s="97">
        <v>25000</v>
      </c>
      <c r="N682" s="98">
        <v>0</v>
      </c>
      <c r="O682" s="97">
        <v>760</v>
      </c>
      <c r="P682" s="97">
        <v>717.5</v>
      </c>
      <c r="Q682" s="97">
        <v>3379.95</v>
      </c>
      <c r="R682" s="97">
        <v>21620.05</v>
      </c>
      <c r="S682" s="96" t="s">
        <v>3327</v>
      </c>
      <c r="T682" s="96" t="s">
        <v>4747</v>
      </c>
      <c r="U682" s="98"/>
      <c r="V682" s="97">
        <v>300</v>
      </c>
      <c r="W682" s="98"/>
      <c r="X682" s="98"/>
      <c r="Y682" s="97">
        <v>25</v>
      </c>
      <c r="Z682" s="98"/>
      <c r="AB682" s="97">
        <v>1577.45</v>
      </c>
    </row>
    <row r="683" spans="1:28" hidden="1">
      <c r="A683" s="96" t="s">
        <v>2522</v>
      </c>
      <c r="B683" s="96" t="s">
        <v>11</v>
      </c>
      <c r="C683" s="96" t="s">
        <v>2556</v>
      </c>
      <c r="D683" s="96" t="s">
        <v>4345</v>
      </c>
      <c r="E683" s="96" t="s">
        <v>3323</v>
      </c>
      <c r="F683" s="96" t="s">
        <v>3359</v>
      </c>
      <c r="G683" s="96" t="s">
        <v>757</v>
      </c>
      <c r="H683" s="96" t="s">
        <v>2212</v>
      </c>
      <c r="I683" s="96" t="s">
        <v>8</v>
      </c>
      <c r="J683" s="96" t="s">
        <v>697</v>
      </c>
      <c r="K683" s="96" t="s">
        <v>4748</v>
      </c>
      <c r="L683" s="96" t="s">
        <v>3326</v>
      </c>
      <c r="M683" s="97">
        <v>22000</v>
      </c>
      <c r="N683" s="98">
        <v>0</v>
      </c>
      <c r="O683" s="97">
        <v>668.8</v>
      </c>
      <c r="P683" s="97">
        <v>631.4</v>
      </c>
      <c r="Q683" s="97">
        <v>2371.1999999999998</v>
      </c>
      <c r="R683" s="97">
        <v>19628.8</v>
      </c>
      <c r="S683" s="96" t="s">
        <v>3327</v>
      </c>
      <c r="T683" s="96" t="s">
        <v>4749</v>
      </c>
      <c r="U683" s="98"/>
      <c r="V683" s="98"/>
      <c r="W683" s="97">
        <v>1046</v>
      </c>
      <c r="X683" s="98"/>
      <c r="Y683" s="97">
        <v>25</v>
      </c>
      <c r="Z683" s="98"/>
      <c r="AB683" s="98"/>
    </row>
    <row r="684" spans="1:28" hidden="1">
      <c r="A684" s="96" t="s">
        <v>2522</v>
      </c>
      <c r="B684" s="96" t="s">
        <v>11</v>
      </c>
      <c r="C684" s="96" t="s">
        <v>2556</v>
      </c>
      <c r="D684" s="96" t="s">
        <v>4345</v>
      </c>
      <c r="E684" s="96" t="s">
        <v>3323</v>
      </c>
      <c r="F684" s="96" t="s">
        <v>3359</v>
      </c>
      <c r="G684" s="96" t="s">
        <v>758</v>
      </c>
      <c r="H684" s="96" t="s">
        <v>2213</v>
      </c>
      <c r="I684" s="96" t="s">
        <v>60</v>
      </c>
      <c r="J684" s="96" t="s">
        <v>697</v>
      </c>
      <c r="K684" s="96" t="s">
        <v>4750</v>
      </c>
      <c r="L684" s="96" t="s">
        <v>3326</v>
      </c>
      <c r="M684" s="97">
        <v>22000</v>
      </c>
      <c r="N684" s="98">
        <v>0</v>
      </c>
      <c r="O684" s="97">
        <v>668.8</v>
      </c>
      <c r="P684" s="97">
        <v>631.4</v>
      </c>
      <c r="Q684" s="97">
        <v>4004.65</v>
      </c>
      <c r="R684" s="97">
        <v>17995.349999999999</v>
      </c>
      <c r="S684" s="96" t="s">
        <v>3327</v>
      </c>
      <c r="T684" s="96" t="s">
        <v>4751</v>
      </c>
      <c r="U684" s="98"/>
      <c r="V684" s="97">
        <v>300</v>
      </c>
      <c r="W684" s="97">
        <v>752</v>
      </c>
      <c r="X684" s="97">
        <v>50</v>
      </c>
      <c r="Y684" s="97">
        <v>25</v>
      </c>
      <c r="Z684" s="98"/>
      <c r="AB684" s="97">
        <v>1577.45</v>
      </c>
    </row>
    <row r="685" spans="1:28" hidden="1">
      <c r="A685" s="96" t="s">
        <v>2522</v>
      </c>
      <c r="B685" s="96" t="s">
        <v>11</v>
      </c>
      <c r="C685" s="96" t="s">
        <v>2556</v>
      </c>
      <c r="D685" s="96" t="s">
        <v>4345</v>
      </c>
      <c r="E685" s="96" t="s">
        <v>3323</v>
      </c>
      <c r="F685" s="96" t="s">
        <v>3329</v>
      </c>
      <c r="G685" s="96" t="s">
        <v>62</v>
      </c>
      <c r="H685" s="96" t="s">
        <v>2214</v>
      </c>
      <c r="I685" s="96" t="s">
        <v>63</v>
      </c>
      <c r="J685" s="96" t="s">
        <v>18</v>
      </c>
      <c r="K685" s="96" t="s">
        <v>4752</v>
      </c>
      <c r="L685" s="96" t="s">
        <v>3326</v>
      </c>
      <c r="M685" s="97">
        <v>10000</v>
      </c>
      <c r="N685" s="98">
        <v>0</v>
      </c>
      <c r="O685" s="97">
        <v>304</v>
      </c>
      <c r="P685" s="97">
        <v>287</v>
      </c>
      <c r="Q685" s="97">
        <v>1166</v>
      </c>
      <c r="R685" s="97">
        <v>8834</v>
      </c>
      <c r="S685" s="96" t="s">
        <v>3327</v>
      </c>
      <c r="T685" s="96" t="s">
        <v>4753</v>
      </c>
      <c r="U685" s="98"/>
      <c r="V685" s="97">
        <v>500</v>
      </c>
      <c r="W685" s="98"/>
      <c r="X685" s="97">
        <v>50</v>
      </c>
      <c r="Y685" s="97">
        <v>25</v>
      </c>
      <c r="Z685" s="98"/>
      <c r="AB685" s="98"/>
    </row>
    <row r="686" spans="1:28" hidden="1">
      <c r="A686" s="96" t="s">
        <v>2522</v>
      </c>
      <c r="B686" s="96" t="s">
        <v>11</v>
      </c>
      <c r="C686" s="96" t="s">
        <v>2556</v>
      </c>
      <c r="D686" s="96" t="s">
        <v>4345</v>
      </c>
      <c r="E686" s="96" t="s">
        <v>3323</v>
      </c>
      <c r="F686" s="96" t="s">
        <v>3332</v>
      </c>
      <c r="G686" s="96" t="s">
        <v>628</v>
      </c>
      <c r="H686" s="96" t="s">
        <v>2215</v>
      </c>
      <c r="I686" s="96" t="s">
        <v>36</v>
      </c>
      <c r="J686" s="96" t="s">
        <v>601</v>
      </c>
      <c r="K686" s="96" t="s">
        <v>4754</v>
      </c>
      <c r="L686" s="96" t="s">
        <v>3326</v>
      </c>
      <c r="M686" s="97">
        <v>25000</v>
      </c>
      <c r="N686" s="98">
        <v>0</v>
      </c>
      <c r="O686" s="97">
        <v>760</v>
      </c>
      <c r="P686" s="97">
        <v>717.5</v>
      </c>
      <c r="Q686" s="97">
        <v>1802.5</v>
      </c>
      <c r="R686" s="97">
        <v>23197.5</v>
      </c>
      <c r="S686" s="96" t="s">
        <v>3327</v>
      </c>
      <c r="T686" s="96" t="s">
        <v>4755</v>
      </c>
      <c r="U686" s="98"/>
      <c r="V686" s="97">
        <v>300</v>
      </c>
      <c r="W686" s="98"/>
      <c r="X686" s="98"/>
      <c r="Y686" s="97">
        <v>25</v>
      </c>
      <c r="Z686" s="98"/>
      <c r="AB686" s="98"/>
    </row>
    <row r="687" spans="1:28" hidden="1">
      <c r="A687" s="96" t="s">
        <v>2522</v>
      </c>
      <c r="B687" s="96" t="s">
        <v>11</v>
      </c>
      <c r="C687" s="96" t="s">
        <v>2556</v>
      </c>
      <c r="D687" s="96" t="s">
        <v>4345</v>
      </c>
      <c r="E687" s="96" t="s">
        <v>3323</v>
      </c>
      <c r="F687" s="96" t="s">
        <v>3332</v>
      </c>
      <c r="G687" s="96" t="s">
        <v>1063</v>
      </c>
      <c r="H687" s="96" t="s">
        <v>2216</v>
      </c>
      <c r="I687" s="96" t="s">
        <v>110</v>
      </c>
      <c r="J687" s="96" t="s">
        <v>73</v>
      </c>
      <c r="K687" s="96" t="s">
        <v>4756</v>
      </c>
      <c r="L687" s="96" t="s">
        <v>3326</v>
      </c>
      <c r="M687" s="97">
        <v>20000</v>
      </c>
      <c r="N687" s="98">
        <v>0</v>
      </c>
      <c r="O687" s="97">
        <v>608</v>
      </c>
      <c r="P687" s="97">
        <v>574</v>
      </c>
      <c r="Q687" s="97">
        <v>1207</v>
      </c>
      <c r="R687" s="97">
        <v>18793</v>
      </c>
      <c r="S687" s="96" t="s">
        <v>3327</v>
      </c>
      <c r="T687" s="96" t="s">
        <v>4757</v>
      </c>
      <c r="U687" s="98"/>
      <c r="V687" s="98"/>
      <c r="W687" s="98"/>
      <c r="X687" s="98"/>
      <c r="Y687" s="97">
        <v>25</v>
      </c>
      <c r="Z687" s="98"/>
      <c r="AB687" s="98"/>
    </row>
    <row r="688" spans="1:28" hidden="1">
      <c r="A688" s="96" t="s">
        <v>2522</v>
      </c>
      <c r="B688" s="96" t="s">
        <v>11</v>
      </c>
      <c r="C688" s="96" t="s">
        <v>2556</v>
      </c>
      <c r="D688" s="96" t="s">
        <v>4345</v>
      </c>
      <c r="E688" s="96" t="s">
        <v>3323</v>
      </c>
      <c r="F688" s="96" t="s">
        <v>3359</v>
      </c>
      <c r="G688" s="96" t="s">
        <v>174</v>
      </c>
      <c r="H688" s="96" t="s">
        <v>1344</v>
      </c>
      <c r="I688" s="96" t="s">
        <v>10</v>
      </c>
      <c r="J688" s="96" t="s">
        <v>142</v>
      </c>
      <c r="K688" s="96" t="s">
        <v>4758</v>
      </c>
      <c r="L688" s="96" t="s">
        <v>3326</v>
      </c>
      <c r="M688" s="97">
        <v>25000</v>
      </c>
      <c r="N688" s="98">
        <v>0</v>
      </c>
      <c r="O688" s="97">
        <v>760</v>
      </c>
      <c r="P688" s="97">
        <v>717.5</v>
      </c>
      <c r="Q688" s="97">
        <v>3984.81</v>
      </c>
      <c r="R688" s="97">
        <v>21015.19</v>
      </c>
      <c r="S688" s="96" t="s">
        <v>3327</v>
      </c>
      <c r="T688" s="96" t="s">
        <v>4759</v>
      </c>
      <c r="U688" s="98"/>
      <c r="V688" s="97">
        <v>300</v>
      </c>
      <c r="W688" s="97">
        <v>2132.31</v>
      </c>
      <c r="X688" s="97">
        <v>50</v>
      </c>
      <c r="Y688" s="97">
        <v>25</v>
      </c>
      <c r="Z688" s="98"/>
      <c r="AB688" s="98"/>
    </row>
    <row r="689" spans="1:28" hidden="1">
      <c r="A689" s="96" t="s">
        <v>2522</v>
      </c>
      <c r="B689" s="96" t="s">
        <v>11</v>
      </c>
      <c r="C689" s="96" t="s">
        <v>2556</v>
      </c>
      <c r="D689" s="96" t="s">
        <v>4345</v>
      </c>
      <c r="E689" s="96" t="s">
        <v>3323</v>
      </c>
      <c r="F689" s="96" t="s">
        <v>3359</v>
      </c>
      <c r="G689" s="96" t="s">
        <v>175</v>
      </c>
      <c r="H689" s="96" t="s">
        <v>2217</v>
      </c>
      <c r="I689" s="96" t="s">
        <v>145</v>
      </c>
      <c r="J689" s="96" t="s">
        <v>142</v>
      </c>
      <c r="K689" s="96" t="s">
        <v>4760</v>
      </c>
      <c r="L689" s="96" t="s">
        <v>3326</v>
      </c>
      <c r="M689" s="97">
        <v>11000</v>
      </c>
      <c r="N689" s="98">
        <v>0</v>
      </c>
      <c r="O689" s="97">
        <v>334.4</v>
      </c>
      <c r="P689" s="97">
        <v>315.7</v>
      </c>
      <c r="Q689" s="97">
        <v>975.1</v>
      </c>
      <c r="R689" s="97">
        <v>10024.9</v>
      </c>
      <c r="S689" s="96" t="s">
        <v>3327</v>
      </c>
      <c r="T689" s="96" t="s">
        <v>4761</v>
      </c>
      <c r="U689" s="98"/>
      <c r="V689" s="97">
        <v>300</v>
      </c>
      <c r="W689" s="98"/>
      <c r="X689" s="98"/>
      <c r="Y689" s="97">
        <v>25</v>
      </c>
      <c r="Z689" s="98"/>
      <c r="AB689" s="98"/>
    </row>
    <row r="690" spans="1:28" hidden="1">
      <c r="A690" s="96" t="s">
        <v>2522</v>
      </c>
      <c r="B690" s="96" t="s">
        <v>11</v>
      </c>
      <c r="C690" s="96" t="s">
        <v>2556</v>
      </c>
      <c r="D690" s="96" t="s">
        <v>4345</v>
      </c>
      <c r="E690" s="96" t="s">
        <v>3323</v>
      </c>
      <c r="F690" s="96" t="s">
        <v>3359</v>
      </c>
      <c r="G690" s="96" t="s">
        <v>64</v>
      </c>
      <c r="H690" s="96" t="s">
        <v>1345</v>
      </c>
      <c r="I690" s="96" t="s">
        <v>34</v>
      </c>
      <c r="J690" s="96" t="s">
        <v>18</v>
      </c>
      <c r="K690" s="96" t="s">
        <v>4762</v>
      </c>
      <c r="L690" s="96" t="s">
        <v>3326</v>
      </c>
      <c r="M690" s="97">
        <v>16500</v>
      </c>
      <c r="N690" s="98">
        <v>0</v>
      </c>
      <c r="O690" s="97">
        <v>501.6</v>
      </c>
      <c r="P690" s="97">
        <v>473.55</v>
      </c>
      <c r="Q690" s="97">
        <v>1050.1500000000001</v>
      </c>
      <c r="R690" s="97">
        <v>15449.85</v>
      </c>
      <c r="S690" s="96" t="s">
        <v>3327</v>
      </c>
      <c r="T690" s="96" t="s">
        <v>4763</v>
      </c>
      <c r="U690" s="98"/>
      <c r="V690" s="98"/>
      <c r="W690" s="98"/>
      <c r="X690" s="97">
        <v>50</v>
      </c>
      <c r="Y690" s="97">
        <v>25</v>
      </c>
      <c r="Z690" s="98"/>
      <c r="AB690" s="98"/>
    </row>
    <row r="691" spans="1:28" hidden="1">
      <c r="A691" s="96" t="s">
        <v>2522</v>
      </c>
      <c r="B691" s="96" t="s">
        <v>11</v>
      </c>
      <c r="C691" s="96" t="s">
        <v>2556</v>
      </c>
      <c r="D691" s="96" t="s">
        <v>4345</v>
      </c>
      <c r="E691" s="96" t="s">
        <v>3323</v>
      </c>
      <c r="F691" s="96" t="s">
        <v>3347</v>
      </c>
      <c r="G691" s="96" t="s">
        <v>136</v>
      </c>
      <c r="H691" s="96" t="s">
        <v>2218</v>
      </c>
      <c r="I691" s="96" t="s">
        <v>15</v>
      </c>
      <c r="J691" s="96" t="s">
        <v>295</v>
      </c>
      <c r="K691" s="96" t="s">
        <v>4764</v>
      </c>
      <c r="L691" s="96" t="s">
        <v>3326</v>
      </c>
      <c r="M691" s="97">
        <v>25000</v>
      </c>
      <c r="N691" s="98">
        <v>0</v>
      </c>
      <c r="O691" s="97">
        <v>760</v>
      </c>
      <c r="P691" s="97">
        <v>717.5</v>
      </c>
      <c r="Q691" s="97">
        <v>4828.5</v>
      </c>
      <c r="R691" s="97">
        <v>20171.5</v>
      </c>
      <c r="S691" s="96" t="s">
        <v>3327</v>
      </c>
      <c r="T691" s="96" t="s">
        <v>4765</v>
      </c>
      <c r="U691" s="98"/>
      <c r="V691" s="97">
        <v>300</v>
      </c>
      <c r="W691" s="97">
        <v>2846</v>
      </c>
      <c r="X691" s="97">
        <v>180</v>
      </c>
      <c r="Y691" s="97">
        <v>25</v>
      </c>
      <c r="Z691" s="98"/>
      <c r="AB691" s="98"/>
    </row>
    <row r="692" spans="1:28" hidden="1">
      <c r="A692" s="96" t="s">
        <v>2522</v>
      </c>
      <c r="B692" s="96" t="s">
        <v>11</v>
      </c>
      <c r="C692" s="96" t="s">
        <v>2556</v>
      </c>
      <c r="D692" s="96" t="s">
        <v>4345</v>
      </c>
      <c r="E692" s="96" t="s">
        <v>3323</v>
      </c>
      <c r="F692" s="96" t="s">
        <v>3350</v>
      </c>
      <c r="G692" s="96" t="s">
        <v>302</v>
      </c>
      <c r="H692" s="96" t="s">
        <v>1346</v>
      </c>
      <c r="I692" s="96" t="s">
        <v>10</v>
      </c>
      <c r="J692" s="96" t="s">
        <v>301</v>
      </c>
      <c r="K692" s="96" t="s">
        <v>4766</v>
      </c>
      <c r="L692" s="96" t="s">
        <v>3326</v>
      </c>
      <c r="M692" s="97">
        <v>35000</v>
      </c>
      <c r="N692" s="98">
        <v>0</v>
      </c>
      <c r="O692" s="97">
        <v>1064</v>
      </c>
      <c r="P692" s="97">
        <v>1004.5</v>
      </c>
      <c r="Q692" s="97">
        <v>2193.5</v>
      </c>
      <c r="R692" s="97">
        <v>32806.5</v>
      </c>
      <c r="S692" s="96" t="s">
        <v>3327</v>
      </c>
      <c r="T692" s="96" t="s">
        <v>4767</v>
      </c>
      <c r="U692" s="98"/>
      <c r="V692" s="98"/>
      <c r="W692" s="98"/>
      <c r="X692" s="97">
        <v>100</v>
      </c>
      <c r="Y692" s="97">
        <v>25</v>
      </c>
      <c r="Z692" s="98"/>
      <c r="AB692" s="98"/>
    </row>
    <row r="693" spans="1:28" hidden="1">
      <c r="A693" s="96" t="s">
        <v>2522</v>
      </c>
      <c r="B693" s="96" t="s">
        <v>11</v>
      </c>
      <c r="C693" s="96" t="s">
        <v>2556</v>
      </c>
      <c r="D693" s="96" t="s">
        <v>4345</v>
      </c>
      <c r="E693" s="96" t="s">
        <v>3323</v>
      </c>
      <c r="F693" s="96" t="s">
        <v>3344</v>
      </c>
      <c r="G693" s="96" t="s">
        <v>128</v>
      </c>
      <c r="H693" s="96" t="s">
        <v>2264</v>
      </c>
      <c r="I693" s="96" t="s">
        <v>111</v>
      </c>
      <c r="J693" s="96" t="s">
        <v>106</v>
      </c>
      <c r="K693" s="96" t="s">
        <v>4768</v>
      </c>
      <c r="L693" s="96" t="s">
        <v>3326</v>
      </c>
      <c r="M693" s="97">
        <v>30000</v>
      </c>
      <c r="N693" s="98">
        <v>0</v>
      </c>
      <c r="O693" s="97">
        <v>912</v>
      </c>
      <c r="P693" s="97">
        <v>861</v>
      </c>
      <c r="Q693" s="97">
        <v>1798</v>
      </c>
      <c r="R693" s="97">
        <v>28202</v>
      </c>
      <c r="S693" s="96" t="s">
        <v>3327</v>
      </c>
      <c r="T693" s="96" t="s">
        <v>4769</v>
      </c>
      <c r="U693" s="98"/>
      <c r="V693" s="98"/>
      <c r="W693" s="98"/>
      <c r="X693" s="98"/>
      <c r="Y693" s="97">
        <v>25</v>
      </c>
      <c r="Z693" s="98"/>
      <c r="AB693" s="98"/>
    </row>
    <row r="694" spans="1:28" hidden="1">
      <c r="A694" s="96" t="s">
        <v>2522</v>
      </c>
      <c r="B694" s="96" t="s">
        <v>11</v>
      </c>
      <c r="C694" s="96" t="s">
        <v>2556</v>
      </c>
      <c r="D694" s="96" t="s">
        <v>4345</v>
      </c>
      <c r="E694" s="96" t="s">
        <v>3323</v>
      </c>
      <c r="F694" s="96" t="s">
        <v>3332</v>
      </c>
      <c r="G694" s="96" t="s">
        <v>94</v>
      </c>
      <c r="H694" s="96" t="s">
        <v>2220</v>
      </c>
      <c r="I694" s="96" t="s">
        <v>95</v>
      </c>
      <c r="J694" s="96" t="s">
        <v>73</v>
      </c>
      <c r="K694" s="96" t="s">
        <v>4770</v>
      </c>
      <c r="L694" s="96" t="s">
        <v>3326</v>
      </c>
      <c r="M694" s="97">
        <v>16500</v>
      </c>
      <c r="N694" s="98">
        <v>0</v>
      </c>
      <c r="O694" s="97">
        <v>501.6</v>
      </c>
      <c r="P694" s="97">
        <v>473.55</v>
      </c>
      <c r="Q694" s="97">
        <v>12172.96</v>
      </c>
      <c r="R694" s="97">
        <v>4327.04</v>
      </c>
      <c r="S694" s="96" t="s">
        <v>3327</v>
      </c>
      <c r="T694" s="96" t="s">
        <v>4771</v>
      </c>
      <c r="U694" s="98"/>
      <c r="V694" s="98"/>
      <c r="W694" s="97">
        <v>11172.81</v>
      </c>
      <c r="X694" s="98"/>
      <c r="Y694" s="97">
        <v>25</v>
      </c>
      <c r="Z694" s="98"/>
      <c r="AB694" s="98"/>
    </row>
    <row r="695" spans="1:28" hidden="1">
      <c r="A695" s="96" t="s">
        <v>2522</v>
      </c>
      <c r="B695" s="96" t="s">
        <v>11</v>
      </c>
      <c r="C695" s="96" t="s">
        <v>2556</v>
      </c>
      <c r="D695" s="96" t="s">
        <v>4345</v>
      </c>
      <c r="E695" s="96" t="s">
        <v>3323</v>
      </c>
      <c r="F695" s="96" t="s">
        <v>3337</v>
      </c>
      <c r="G695" s="96" t="s">
        <v>1080</v>
      </c>
      <c r="H695" s="96" t="s">
        <v>2221</v>
      </c>
      <c r="I695" s="96" t="s">
        <v>8</v>
      </c>
      <c r="J695" s="96" t="s">
        <v>1078</v>
      </c>
      <c r="K695" s="96" t="s">
        <v>4772</v>
      </c>
      <c r="L695" s="96" t="s">
        <v>3326</v>
      </c>
      <c r="M695" s="97">
        <v>10000</v>
      </c>
      <c r="N695" s="98">
        <v>0</v>
      </c>
      <c r="O695" s="97">
        <v>304</v>
      </c>
      <c r="P695" s="97">
        <v>287</v>
      </c>
      <c r="Q695" s="97">
        <v>616</v>
      </c>
      <c r="R695" s="97">
        <v>9384</v>
      </c>
      <c r="S695" s="96" t="s">
        <v>3327</v>
      </c>
      <c r="T695" s="96" t="s">
        <v>4773</v>
      </c>
      <c r="U695" s="98"/>
      <c r="V695" s="98"/>
      <c r="W695" s="98"/>
      <c r="X695" s="98"/>
      <c r="Y695" s="97">
        <v>25</v>
      </c>
      <c r="Z695" s="98"/>
      <c r="AB695" s="98"/>
    </row>
    <row r="696" spans="1:28" hidden="1">
      <c r="A696" s="96" t="s">
        <v>2522</v>
      </c>
      <c r="B696" s="96" t="s">
        <v>11</v>
      </c>
      <c r="C696" s="96" t="s">
        <v>2556</v>
      </c>
      <c r="D696" s="96" t="s">
        <v>4345</v>
      </c>
      <c r="E696" s="96" t="s">
        <v>3323</v>
      </c>
      <c r="F696" s="96" t="s">
        <v>3329</v>
      </c>
      <c r="G696" s="96" t="s">
        <v>65</v>
      </c>
      <c r="H696" s="96" t="s">
        <v>1347</v>
      </c>
      <c r="I696" s="96" t="s">
        <v>8</v>
      </c>
      <c r="J696" s="96" t="s">
        <v>18</v>
      </c>
      <c r="K696" s="96" t="s">
        <v>4774</v>
      </c>
      <c r="L696" s="96" t="s">
        <v>3326</v>
      </c>
      <c r="M696" s="97">
        <v>10000</v>
      </c>
      <c r="N696" s="98">
        <v>0</v>
      </c>
      <c r="O696" s="97">
        <v>304</v>
      </c>
      <c r="P696" s="97">
        <v>287</v>
      </c>
      <c r="Q696" s="97">
        <v>2543.4499999999998</v>
      </c>
      <c r="R696" s="97">
        <v>7456.55</v>
      </c>
      <c r="S696" s="96" t="s">
        <v>3327</v>
      </c>
      <c r="T696" s="96" t="s">
        <v>4775</v>
      </c>
      <c r="U696" s="98"/>
      <c r="V696" s="97">
        <v>300</v>
      </c>
      <c r="W696" s="98"/>
      <c r="X696" s="97">
        <v>50</v>
      </c>
      <c r="Y696" s="97">
        <v>25</v>
      </c>
      <c r="Z696" s="98"/>
      <c r="AB696" s="97">
        <v>1577.45</v>
      </c>
    </row>
    <row r="697" spans="1:28" hidden="1">
      <c r="A697" s="96" t="s">
        <v>2522</v>
      </c>
      <c r="B697" s="96" t="s">
        <v>11</v>
      </c>
      <c r="C697" s="96" t="s">
        <v>2556</v>
      </c>
      <c r="D697" s="96" t="s">
        <v>4345</v>
      </c>
      <c r="E697" s="96" t="s">
        <v>3323</v>
      </c>
      <c r="F697" s="96" t="s">
        <v>3359</v>
      </c>
      <c r="G697" s="96" t="s">
        <v>137</v>
      </c>
      <c r="H697" s="96" t="s">
        <v>1954</v>
      </c>
      <c r="I697" s="96" t="s">
        <v>59</v>
      </c>
      <c r="J697" s="96" t="s">
        <v>301</v>
      </c>
      <c r="K697" s="96" t="s">
        <v>4776</v>
      </c>
      <c r="L697" s="96" t="s">
        <v>3326</v>
      </c>
      <c r="M697" s="97">
        <v>140000</v>
      </c>
      <c r="N697" s="97">
        <v>20725.64</v>
      </c>
      <c r="O697" s="97">
        <v>4256</v>
      </c>
      <c r="P697" s="97">
        <v>4018</v>
      </c>
      <c r="Q697" s="97">
        <v>32179.54</v>
      </c>
      <c r="R697" s="97">
        <v>107820.46</v>
      </c>
      <c r="S697" s="96" t="s">
        <v>3327</v>
      </c>
      <c r="T697" s="96" t="s">
        <v>4777</v>
      </c>
      <c r="U697" s="98"/>
      <c r="V697" s="98"/>
      <c r="W697" s="98"/>
      <c r="X697" s="98"/>
      <c r="Y697" s="97">
        <v>25</v>
      </c>
      <c r="Z697" s="98"/>
      <c r="AB697" s="97">
        <v>3154.9</v>
      </c>
    </row>
    <row r="698" spans="1:28" hidden="1">
      <c r="A698" s="96" t="s">
        <v>2522</v>
      </c>
      <c r="B698" s="96" t="s">
        <v>11</v>
      </c>
      <c r="C698" s="96" t="s">
        <v>2556</v>
      </c>
      <c r="D698" s="96" t="s">
        <v>4345</v>
      </c>
      <c r="E698" s="96" t="s">
        <v>3323</v>
      </c>
      <c r="F698" s="96" t="s">
        <v>3329</v>
      </c>
      <c r="G698" s="96" t="s">
        <v>176</v>
      </c>
      <c r="H698" s="96" t="s">
        <v>1348</v>
      </c>
      <c r="I698" s="96" t="s">
        <v>151</v>
      </c>
      <c r="J698" s="96" t="s">
        <v>142</v>
      </c>
      <c r="K698" s="96" t="s">
        <v>4778</v>
      </c>
      <c r="L698" s="96" t="s">
        <v>3326</v>
      </c>
      <c r="M698" s="97">
        <v>10000</v>
      </c>
      <c r="N698" s="98">
        <v>0</v>
      </c>
      <c r="O698" s="97">
        <v>304</v>
      </c>
      <c r="P698" s="97">
        <v>287</v>
      </c>
      <c r="Q698" s="97">
        <v>1166</v>
      </c>
      <c r="R698" s="97">
        <v>8834</v>
      </c>
      <c r="S698" s="96" t="s">
        <v>3327</v>
      </c>
      <c r="T698" s="96" t="s">
        <v>4779</v>
      </c>
      <c r="U698" s="98"/>
      <c r="V698" s="97">
        <v>500</v>
      </c>
      <c r="W698" s="98"/>
      <c r="X698" s="97">
        <v>50</v>
      </c>
      <c r="Y698" s="97">
        <v>25</v>
      </c>
      <c r="Z698" s="98"/>
      <c r="AB698" s="98"/>
    </row>
    <row r="699" spans="1:28" hidden="1">
      <c r="A699" s="96" t="s">
        <v>2522</v>
      </c>
      <c r="B699" s="96" t="s">
        <v>11</v>
      </c>
      <c r="C699" s="96" t="s">
        <v>2556</v>
      </c>
      <c r="D699" s="96" t="s">
        <v>4345</v>
      </c>
      <c r="E699" s="96" t="s">
        <v>3323</v>
      </c>
      <c r="F699" s="96" t="s">
        <v>3359</v>
      </c>
      <c r="G699" s="96" t="s">
        <v>66</v>
      </c>
      <c r="H699" s="96" t="s">
        <v>2223</v>
      </c>
      <c r="I699" s="96" t="s">
        <v>67</v>
      </c>
      <c r="J699" s="96" t="s">
        <v>18</v>
      </c>
      <c r="K699" s="96" t="s">
        <v>4780</v>
      </c>
      <c r="L699" s="96" t="s">
        <v>3326</v>
      </c>
      <c r="M699" s="97">
        <v>20000</v>
      </c>
      <c r="N699" s="98">
        <v>0</v>
      </c>
      <c r="O699" s="97">
        <v>608</v>
      </c>
      <c r="P699" s="97">
        <v>574</v>
      </c>
      <c r="Q699" s="97">
        <v>1257</v>
      </c>
      <c r="R699" s="97">
        <v>18743</v>
      </c>
      <c r="S699" s="96" t="s">
        <v>3327</v>
      </c>
      <c r="T699" s="96" t="s">
        <v>4781</v>
      </c>
      <c r="U699" s="98"/>
      <c r="V699" s="98"/>
      <c r="W699" s="98"/>
      <c r="X699" s="97">
        <v>50</v>
      </c>
      <c r="Y699" s="97">
        <v>25</v>
      </c>
      <c r="Z699" s="98"/>
      <c r="AB699" s="98"/>
    </row>
    <row r="700" spans="1:28" hidden="1">
      <c r="A700" s="96" t="s">
        <v>2522</v>
      </c>
      <c r="B700" s="96" t="s">
        <v>11</v>
      </c>
      <c r="C700" s="96" t="s">
        <v>2556</v>
      </c>
      <c r="D700" s="96" t="s">
        <v>4345</v>
      </c>
      <c r="E700" s="96" t="s">
        <v>3323</v>
      </c>
      <c r="F700" s="96" t="s">
        <v>3329</v>
      </c>
      <c r="G700" s="96" t="s">
        <v>177</v>
      </c>
      <c r="H700" s="96" t="s">
        <v>1349</v>
      </c>
      <c r="I700" s="96" t="s">
        <v>151</v>
      </c>
      <c r="J700" s="96" t="s">
        <v>142</v>
      </c>
      <c r="K700" s="96" t="s">
        <v>4782</v>
      </c>
      <c r="L700" s="96" t="s">
        <v>3326</v>
      </c>
      <c r="M700" s="97">
        <v>10000</v>
      </c>
      <c r="N700" s="98">
        <v>0</v>
      </c>
      <c r="O700" s="97">
        <v>304</v>
      </c>
      <c r="P700" s="97">
        <v>287</v>
      </c>
      <c r="Q700" s="97">
        <v>1116</v>
      </c>
      <c r="R700" s="97">
        <v>8884</v>
      </c>
      <c r="S700" s="96" t="s">
        <v>3327</v>
      </c>
      <c r="T700" s="96" t="s">
        <v>4783</v>
      </c>
      <c r="U700" s="98"/>
      <c r="V700" s="97">
        <v>500</v>
      </c>
      <c r="W700" s="98"/>
      <c r="X700" s="98"/>
      <c r="Y700" s="97">
        <v>25</v>
      </c>
      <c r="Z700" s="98"/>
      <c r="AB700" s="98"/>
    </row>
    <row r="701" spans="1:28" hidden="1">
      <c r="A701" s="96" t="s">
        <v>2522</v>
      </c>
      <c r="B701" s="96" t="s">
        <v>11</v>
      </c>
      <c r="C701" s="96" t="s">
        <v>2556</v>
      </c>
      <c r="D701" s="96" t="s">
        <v>4345</v>
      </c>
      <c r="E701" s="96" t="s">
        <v>3323</v>
      </c>
      <c r="F701" s="96" t="s">
        <v>3329</v>
      </c>
      <c r="G701" s="96" t="s">
        <v>68</v>
      </c>
      <c r="H701" s="96" t="s">
        <v>1350</v>
      </c>
      <c r="I701" s="96" t="s">
        <v>69</v>
      </c>
      <c r="J701" s="96" t="s">
        <v>18</v>
      </c>
      <c r="K701" s="96" t="s">
        <v>4784</v>
      </c>
      <c r="L701" s="96" t="s">
        <v>3326</v>
      </c>
      <c r="M701" s="97">
        <v>10000</v>
      </c>
      <c r="N701" s="98">
        <v>0</v>
      </c>
      <c r="O701" s="97">
        <v>304</v>
      </c>
      <c r="P701" s="97">
        <v>287</v>
      </c>
      <c r="Q701" s="97">
        <v>666</v>
      </c>
      <c r="R701" s="97">
        <v>9334</v>
      </c>
      <c r="S701" s="96" t="s">
        <v>3327</v>
      </c>
      <c r="T701" s="96" t="s">
        <v>4785</v>
      </c>
      <c r="U701" s="98"/>
      <c r="V701" s="98"/>
      <c r="W701" s="98"/>
      <c r="X701" s="97">
        <v>50</v>
      </c>
      <c r="Y701" s="97">
        <v>25</v>
      </c>
      <c r="Z701" s="98"/>
      <c r="AB701" s="98"/>
    </row>
    <row r="702" spans="1:28" hidden="1">
      <c r="A702" s="96" t="s">
        <v>2522</v>
      </c>
      <c r="B702" s="96" t="s">
        <v>11</v>
      </c>
      <c r="C702" s="96" t="s">
        <v>2556</v>
      </c>
      <c r="D702" s="96" t="s">
        <v>4345</v>
      </c>
      <c r="E702" s="96" t="s">
        <v>3323</v>
      </c>
      <c r="F702" s="96" t="s">
        <v>3332</v>
      </c>
      <c r="G702" s="96" t="s">
        <v>96</v>
      </c>
      <c r="H702" s="96" t="s">
        <v>2224</v>
      </c>
      <c r="I702" s="96" t="s">
        <v>8</v>
      </c>
      <c r="J702" s="96" t="s">
        <v>73</v>
      </c>
      <c r="K702" s="96" t="s">
        <v>4786</v>
      </c>
      <c r="L702" s="96" t="s">
        <v>3326</v>
      </c>
      <c r="M702" s="97">
        <v>11000</v>
      </c>
      <c r="N702" s="98">
        <v>0</v>
      </c>
      <c r="O702" s="97">
        <v>334.4</v>
      </c>
      <c r="P702" s="97">
        <v>315.7</v>
      </c>
      <c r="Q702" s="97">
        <v>8118.94</v>
      </c>
      <c r="R702" s="97">
        <v>2881.06</v>
      </c>
      <c r="S702" s="96" t="s">
        <v>3327</v>
      </c>
      <c r="T702" s="96" t="s">
        <v>4787</v>
      </c>
      <c r="U702" s="98"/>
      <c r="V702" s="98"/>
      <c r="W702" s="97">
        <v>7343.84</v>
      </c>
      <c r="X702" s="97">
        <v>100</v>
      </c>
      <c r="Y702" s="97">
        <v>25</v>
      </c>
      <c r="Z702" s="98"/>
      <c r="AB702" s="98"/>
    </row>
    <row r="703" spans="1:28" hidden="1">
      <c r="A703" s="96" t="s">
        <v>2522</v>
      </c>
      <c r="B703" s="96" t="s">
        <v>11</v>
      </c>
      <c r="C703" s="96" t="s">
        <v>2556</v>
      </c>
      <c r="D703" s="96" t="s">
        <v>4345</v>
      </c>
      <c r="E703" s="96" t="s">
        <v>3323</v>
      </c>
      <c r="F703" s="96" t="s">
        <v>3337</v>
      </c>
      <c r="G703" s="96" t="s">
        <v>931</v>
      </c>
      <c r="H703" s="96" t="s">
        <v>2225</v>
      </c>
      <c r="I703" s="96" t="s">
        <v>59</v>
      </c>
      <c r="J703" s="96" t="s">
        <v>932</v>
      </c>
      <c r="K703" s="96" t="s">
        <v>4788</v>
      </c>
      <c r="L703" s="96" t="s">
        <v>3326</v>
      </c>
      <c r="M703" s="97">
        <v>100000</v>
      </c>
      <c r="N703" s="97">
        <v>12105.37</v>
      </c>
      <c r="O703" s="97">
        <v>3040</v>
      </c>
      <c r="P703" s="97">
        <v>2870</v>
      </c>
      <c r="Q703" s="97">
        <v>27586.37</v>
      </c>
      <c r="R703" s="97">
        <v>72413.63</v>
      </c>
      <c r="S703" s="96" t="s">
        <v>3327</v>
      </c>
      <c r="T703" s="96" t="s">
        <v>4789</v>
      </c>
      <c r="U703" s="98"/>
      <c r="V703" s="98"/>
      <c r="W703" s="97">
        <v>9546</v>
      </c>
      <c r="X703" s="98"/>
      <c r="Y703" s="97">
        <v>25</v>
      </c>
      <c r="Z703" s="98"/>
      <c r="AB703" s="98"/>
    </row>
    <row r="704" spans="1:28">
      <c r="A704" s="96" t="s">
        <v>2522</v>
      </c>
      <c r="B704" s="96" t="s">
        <v>11</v>
      </c>
      <c r="C704" s="96" t="s">
        <v>2556</v>
      </c>
      <c r="D704" s="96" t="s">
        <v>4345</v>
      </c>
      <c r="E704" s="96" t="s">
        <v>3323</v>
      </c>
      <c r="F704" s="96" t="s">
        <v>3337</v>
      </c>
      <c r="G704" s="96" t="s">
        <v>4790</v>
      </c>
      <c r="H704" s="96" t="s">
        <v>4791</v>
      </c>
      <c r="I704" s="96" t="s">
        <v>4792</v>
      </c>
      <c r="J704" s="96" t="s">
        <v>73</v>
      </c>
      <c r="K704" s="96" t="s">
        <v>4793</v>
      </c>
      <c r="L704" s="96" t="s">
        <v>3326</v>
      </c>
      <c r="M704" s="97">
        <v>20000</v>
      </c>
      <c r="N704" s="98">
        <v>0</v>
      </c>
      <c r="O704" s="97">
        <v>608</v>
      </c>
      <c r="P704" s="97">
        <v>574</v>
      </c>
      <c r="Q704" s="97">
        <v>1207</v>
      </c>
      <c r="R704" s="97">
        <v>18793</v>
      </c>
      <c r="S704" s="96" t="s">
        <v>3327</v>
      </c>
      <c r="T704" s="96" t="s">
        <v>4794</v>
      </c>
      <c r="U704" s="98"/>
      <c r="V704" s="98"/>
      <c r="W704" s="98"/>
      <c r="X704" s="98"/>
      <c r="Y704" s="97">
        <v>25</v>
      </c>
      <c r="Z704" s="98"/>
      <c r="AB704" s="98"/>
    </row>
    <row r="705" spans="1:28" hidden="1">
      <c r="A705" s="96" t="s">
        <v>2522</v>
      </c>
      <c r="B705" s="96" t="s">
        <v>11</v>
      </c>
      <c r="C705" s="96" t="s">
        <v>2556</v>
      </c>
      <c r="D705" s="96" t="s">
        <v>4345</v>
      </c>
      <c r="E705" s="96" t="s">
        <v>3323</v>
      </c>
      <c r="F705" s="96" t="s">
        <v>3359</v>
      </c>
      <c r="G705" s="96" t="s">
        <v>759</v>
      </c>
      <c r="H705" s="96" t="s">
        <v>1351</v>
      </c>
      <c r="I705" s="96" t="s">
        <v>760</v>
      </c>
      <c r="J705" s="96" t="s">
        <v>697</v>
      </c>
      <c r="K705" s="96" t="s">
        <v>4795</v>
      </c>
      <c r="L705" s="96" t="s">
        <v>3326</v>
      </c>
      <c r="M705" s="97">
        <v>75000</v>
      </c>
      <c r="N705" s="97">
        <v>5678.4</v>
      </c>
      <c r="O705" s="97">
        <v>2280</v>
      </c>
      <c r="P705" s="97">
        <v>2152.5</v>
      </c>
      <c r="Q705" s="97">
        <v>15926.8</v>
      </c>
      <c r="R705" s="97">
        <v>59073.2</v>
      </c>
      <c r="S705" s="96" t="s">
        <v>3327</v>
      </c>
      <c r="T705" s="96" t="s">
        <v>4796</v>
      </c>
      <c r="U705" s="98"/>
      <c r="V705" s="98"/>
      <c r="W705" s="97">
        <v>2496</v>
      </c>
      <c r="X705" s="97">
        <v>140</v>
      </c>
      <c r="Y705" s="97">
        <v>25</v>
      </c>
      <c r="Z705" s="98"/>
      <c r="AB705" s="97">
        <v>3154.9</v>
      </c>
    </row>
    <row r="706" spans="1:28" hidden="1">
      <c r="A706" s="96" t="s">
        <v>2522</v>
      </c>
      <c r="B706" s="96" t="s">
        <v>11</v>
      </c>
      <c r="C706" s="96" t="s">
        <v>2556</v>
      </c>
      <c r="D706" s="96" t="s">
        <v>4345</v>
      </c>
      <c r="E706" s="96" t="s">
        <v>3323</v>
      </c>
      <c r="F706" s="96" t="s">
        <v>3332</v>
      </c>
      <c r="G706" s="96" t="s">
        <v>1365</v>
      </c>
      <c r="H706" s="96" t="s">
        <v>2265</v>
      </c>
      <c r="I706" s="96" t="s">
        <v>32</v>
      </c>
      <c r="J706" s="96" t="s">
        <v>106</v>
      </c>
      <c r="K706" s="96" t="s">
        <v>4797</v>
      </c>
      <c r="L706" s="96" t="s">
        <v>3326</v>
      </c>
      <c r="M706" s="97">
        <v>40000</v>
      </c>
      <c r="N706" s="97">
        <v>442.65</v>
      </c>
      <c r="O706" s="97">
        <v>1216</v>
      </c>
      <c r="P706" s="97">
        <v>1148</v>
      </c>
      <c r="Q706" s="97">
        <v>12230.15</v>
      </c>
      <c r="R706" s="97">
        <v>27769.85</v>
      </c>
      <c r="S706" s="96" t="s">
        <v>3327</v>
      </c>
      <c r="T706" s="96" t="s">
        <v>4798</v>
      </c>
      <c r="U706" s="98"/>
      <c r="V706" s="98"/>
      <c r="W706" s="97">
        <v>9398.5</v>
      </c>
      <c r="X706" s="98"/>
      <c r="Y706" s="97">
        <v>25</v>
      </c>
      <c r="Z706" s="98"/>
      <c r="AB706" s="98"/>
    </row>
    <row r="707" spans="1:28" hidden="1">
      <c r="A707" s="96" t="s">
        <v>2522</v>
      </c>
      <c r="B707" s="96" t="s">
        <v>11</v>
      </c>
      <c r="C707" s="96" t="s">
        <v>2556</v>
      </c>
      <c r="D707" s="96" t="s">
        <v>4345</v>
      </c>
      <c r="E707" s="96" t="s">
        <v>3323</v>
      </c>
      <c r="F707" s="96" t="s">
        <v>3332</v>
      </c>
      <c r="G707" s="96" t="s">
        <v>130</v>
      </c>
      <c r="H707" s="96" t="s">
        <v>1366</v>
      </c>
      <c r="I707" s="96" t="s">
        <v>111</v>
      </c>
      <c r="J707" s="96" t="s">
        <v>106</v>
      </c>
      <c r="K707" s="96" t="s">
        <v>4799</v>
      </c>
      <c r="L707" s="96" t="s">
        <v>3326</v>
      </c>
      <c r="M707" s="97">
        <v>30000</v>
      </c>
      <c r="N707" s="98">
        <v>0</v>
      </c>
      <c r="O707" s="97">
        <v>912</v>
      </c>
      <c r="P707" s="97">
        <v>861</v>
      </c>
      <c r="Q707" s="97">
        <v>8475.02</v>
      </c>
      <c r="R707" s="97">
        <v>21524.98</v>
      </c>
      <c r="S707" s="96" t="s">
        <v>3327</v>
      </c>
      <c r="T707" s="96" t="s">
        <v>4800</v>
      </c>
      <c r="U707" s="98"/>
      <c r="V707" s="97">
        <v>300</v>
      </c>
      <c r="W707" s="97">
        <v>6327.02</v>
      </c>
      <c r="X707" s="97">
        <v>50</v>
      </c>
      <c r="Y707" s="97">
        <v>25</v>
      </c>
      <c r="Z707" s="98"/>
      <c r="AB707" s="98"/>
    </row>
    <row r="708" spans="1:28">
      <c r="A708" s="96" t="s">
        <v>2522</v>
      </c>
      <c r="B708" s="96" t="s">
        <v>11</v>
      </c>
      <c r="C708" s="96" t="s">
        <v>2556</v>
      </c>
      <c r="D708" s="96" t="s">
        <v>4345</v>
      </c>
      <c r="E708" s="96" t="s">
        <v>3323</v>
      </c>
      <c r="F708" s="96" t="s">
        <v>3337</v>
      </c>
      <c r="G708" s="96" t="s">
        <v>4801</v>
      </c>
      <c r="H708" s="96" t="s">
        <v>4802</v>
      </c>
      <c r="I708" s="96" t="s">
        <v>27</v>
      </c>
      <c r="J708" s="96" t="s">
        <v>601</v>
      </c>
      <c r="K708" s="96" t="s">
        <v>4803</v>
      </c>
      <c r="L708" s="96" t="s">
        <v>3326</v>
      </c>
      <c r="M708" s="97">
        <v>18000</v>
      </c>
      <c r="N708" s="98">
        <v>0</v>
      </c>
      <c r="O708" s="97">
        <v>547.20000000000005</v>
      </c>
      <c r="P708" s="97">
        <v>516.6</v>
      </c>
      <c r="Q708" s="97">
        <v>1088.8</v>
      </c>
      <c r="R708" s="97">
        <v>16911.2</v>
      </c>
      <c r="S708" s="96" t="s">
        <v>3327</v>
      </c>
      <c r="T708" s="96" t="s">
        <v>4804</v>
      </c>
      <c r="U708" s="98"/>
      <c r="V708" s="98"/>
      <c r="W708" s="98"/>
      <c r="X708" s="98"/>
      <c r="Y708" s="97">
        <v>25</v>
      </c>
      <c r="Z708" s="98"/>
      <c r="AB708" s="98"/>
    </row>
    <row r="709" spans="1:28" hidden="1">
      <c r="A709" s="96" t="s">
        <v>2522</v>
      </c>
      <c r="B709" s="96" t="s">
        <v>11</v>
      </c>
      <c r="C709" s="96" t="s">
        <v>2556</v>
      </c>
      <c r="D709" s="96" t="s">
        <v>4345</v>
      </c>
      <c r="E709" s="96" t="s">
        <v>3323</v>
      </c>
      <c r="F709" s="96" t="s">
        <v>3350</v>
      </c>
      <c r="G709" s="96" t="s">
        <v>761</v>
      </c>
      <c r="H709" s="96" t="s">
        <v>2226</v>
      </c>
      <c r="I709" s="96" t="s">
        <v>762</v>
      </c>
      <c r="J709" s="96" t="s">
        <v>697</v>
      </c>
      <c r="K709" s="96" t="s">
        <v>4805</v>
      </c>
      <c r="L709" s="96" t="s">
        <v>3326</v>
      </c>
      <c r="M709" s="97">
        <v>40000</v>
      </c>
      <c r="N709" s="97">
        <v>206.03</v>
      </c>
      <c r="O709" s="97">
        <v>1216</v>
      </c>
      <c r="P709" s="97">
        <v>1148</v>
      </c>
      <c r="Q709" s="97">
        <v>5468.48</v>
      </c>
      <c r="R709" s="97">
        <v>34531.519999999997</v>
      </c>
      <c r="S709" s="96" t="s">
        <v>3327</v>
      </c>
      <c r="T709" s="96" t="s">
        <v>4806</v>
      </c>
      <c r="U709" s="98"/>
      <c r="V709" s="98"/>
      <c r="W709" s="97">
        <v>1246</v>
      </c>
      <c r="X709" s="97">
        <v>50</v>
      </c>
      <c r="Y709" s="97">
        <v>25</v>
      </c>
      <c r="Z709" s="98"/>
      <c r="AB709" s="97">
        <v>1577.45</v>
      </c>
    </row>
    <row r="710" spans="1:28" hidden="1">
      <c r="A710" s="96" t="s">
        <v>2522</v>
      </c>
      <c r="B710" s="96" t="s">
        <v>11</v>
      </c>
      <c r="C710" s="96" t="s">
        <v>2556</v>
      </c>
      <c r="D710" s="96" t="s">
        <v>4345</v>
      </c>
      <c r="E710" s="96" t="s">
        <v>3323</v>
      </c>
      <c r="F710" s="96" t="s">
        <v>3329</v>
      </c>
      <c r="G710" s="96" t="s">
        <v>14</v>
      </c>
      <c r="H710" s="96" t="s">
        <v>2227</v>
      </c>
      <c r="I710" s="96" t="s">
        <v>15</v>
      </c>
      <c r="J710" s="96" t="s">
        <v>7</v>
      </c>
      <c r="K710" s="96" t="s">
        <v>4807</v>
      </c>
      <c r="L710" s="96" t="s">
        <v>3326</v>
      </c>
      <c r="M710" s="97">
        <v>11000</v>
      </c>
      <c r="N710" s="98">
        <v>0</v>
      </c>
      <c r="O710" s="97">
        <v>334.4</v>
      </c>
      <c r="P710" s="97">
        <v>315.7</v>
      </c>
      <c r="Q710" s="97">
        <v>675.1</v>
      </c>
      <c r="R710" s="97">
        <v>10324.9</v>
      </c>
      <c r="S710" s="96" t="s">
        <v>3327</v>
      </c>
      <c r="T710" s="96" t="s">
        <v>4808</v>
      </c>
      <c r="U710" s="98"/>
      <c r="V710" s="98"/>
      <c r="W710" s="98"/>
      <c r="X710" s="98"/>
      <c r="Y710" s="97">
        <v>25</v>
      </c>
      <c r="Z710" s="98"/>
      <c r="AB710" s="98"/>
    </row>
    <row r="711" spans="1:28" hidden="1">
      <c r="A711" s="96" t="s">
        <v>2522</v>
      </c>
      <c r="B711" s="96" t="s">
        <v>11</v>
      </c>
      <c r="C711" s="96" t="s">
        <v>2556</v>
      </c>
      <c r="D711" s="96" t="s">
        <v>4345</v>
      </c>
      <c r="E711" s="96" t="s">
        <v>3323</v>
      </c>
      <c r="F711" s="96" t="s">
        <v>3329</v>
      </c>
      <c r="G711" s="96" t="s">
        <v>70</v>
      </c>
      <c r="H711" s="96" t="s">
        <v>2228</v>
      </c>
      <c r="I711" s="96" t="s">
        <v>52</v>
      </c>
      <c r="J711" s="96" t="s">
        <v>18</v>
      </c>
      <c r="K711" s="96" t="s">
        <v>4809</v>
      </c>
      <c r="L711" s="96" t="s">
        <v>3326</v>
      </c>
      <c r="M711" s="97">
        <v>10000</v>
      </c>
      <c r="N711" s="98">
        <v>0</v>
      </c>
      <c r="O711" s="97">
        <v>304</v>
      </c>
      <c r="P711" s="97">
        <v>287</v>
      </c>
      <c r="Q711" s="97">
        <v>3143.45</v>
      </c>
      <c r="R711" s="97">
        <v>6856.55</v>
      </c>
      <c r="S711" s="96" t="s">
        <v>3327</v>
      </c>
      <c r="T711" s="96" t="s">
        <v>4810</v>
      </c>
      <c r="U711" s="98"/>
      <c r="V711" s="97">
        <v>900</v>
      </c>
      <c r="W711" s="98"/>
      <c r="X711" s="97">
        <v>50</v>
      </c>
      <c r="Y711" s="97">
        <v>25</v>
      </c>
      <c r="Z711" s="98"/>
      <c r="AB711" s="97">
        <v>1577.45</v>
      </c>
    </row>
    <row r="712" spans="1:28" hidden="1">
      <c r="A712" s="96" t="s">
        <v>2522</v>
      </c>
      <c r="B712" s="96" t="s">
        <v>11</v>
      </c>
      <c r="C712" s="96" t="s">
        <v>2556</v>
      </c>
      <c r="D712" s="96" t="s">
        <v>4345</v>
      </c>
      <c r="E712" s="96" t="s">
        <v>3323</v>
      </c>
      <c r="F712" s="96" t="s">
        <v>3359</v>
      </c>
      <c r="G712" s="96" t="s">
        <v>763</v>
      </c>
      <c r="H712" s="96" t="s">
        <v>1352</v>
      </c>
      <c r="I712" s="96" t="s">
        <v>764</v>
      </c>
      <c r="J712" s="96" t="s">
        <v>697</v>
      </c>
      <c r="K712" s="96" t="s">
        <v>4811</v>
      </c>
      <c r="L712" s="96" t="s">
        <v>3326</v>
      </c>
      <c r="M712" s="97">
        <v>55000</v>
      </c>
      <c r="N712" s="97">
        <v>2559.6799999999998</v>
      </c>
      <c r="O712" s="97">
        <v>1672</v>
      </c>
      <c r="P712" s="97">
        <v>1578.5</v>
      </c>
      <c r="Q712" s="97">
        <v>43828.480000000003</v>
      </c>
      <c r="R712" s="97">
        <v>11171.52</v>
      </c>
      <c r="S712" s="96" t="s">
        <v>3327</v>
      </c>
      <c r="T712" s="96" t="s">
        <v>4812</v>
      </c>
      <c r="U712" s="98"/>
      <c r="V712" s="97">
        <v>300</v>
      </c>
      <c r="W712" s="97">
        <v>37643.300000000003</v>
      </c>
      <c r="X712" s="97">
        <v>50</v>
      </c>
      <c r="Y712" s="97">
        <v>25</v>
      </c>
      <c r="Z712" s="98"/>
      <c r="AB712" s="98"/>
    </row>
    <row r="713" spans="1:28" hidden="1">
      <c r="A713" s="96" t="s">
        <v>2522</v>
      </c>
      <c r="B713" s="96" t="s">
        <v>11</v>
      </c>
      <c r="C713" s="96" t="s">
        <v>2556</v>
      </c>
      <c r="D713" s="96" t="s">
        <v>4345</v>
      </c>
      <c r="E713" s="96" t="s">
        <v>3323</v>
      </c>
      <c r="F713" s="96" t="s">
        <v>3350</v>
      </c>
      <c r="G713" s="96" t="s">
        <v>765</v>
      </c>
      <c r="H713" s="96" t="s">
        <v>2229</v>
      </c>
      <c r="I713" s="96" t="s">
        <v>32</v>
      </c>
      <c r="J713" s="96" t="s">
        <v>697</v>
      </c>
      <c r="K713" s="96" t="s">
        <v>4813</v>
      </c>
      <c r="L713" s="96" t="s">
        <v>3326</v>
      </c>
      <c r="M713" s="97">
        <v>55000</v>
      </c>
      <c r="N713" s="97">
        <v>2559.6799999999998</v>
      </c>
      <c r="O713" s="97">
        <v>1672</v>
      </c>
      <c r="P713" s="97">
        <v>1578.5</v>
      </c>
      <c r="Q713" s="97">
        <v>8031.18</v>
      </c>
      <c r="R713" s="97">
        <v>46968.82</v>
      </c>
      <c r="S713" s="96" t="s">
        <v>3327</v>
      </c>
      <c r="T713" s="96" t="s">
        <v>4814</v>
      </c>
      <c r="U713" s="98"/>
      <c r="V713" s="98"/>
      <c r="W713" s="97">
        <v>2196</v>
      </c>
      <c r="X713" s="98"/>
      <c r="Y713" s="97">
        <v>25</v>
      </c>
      <c r="Z713" s="98"/>
      <c r="AB713" s="98"/>
    </row>
    <row r="714" spans="1:28" hidden="1">
      <c r="A714" s="96" t="s">
        <v>2522</v>
      </c>
      <c r="B714" s="96" t="s">
        <v>11</v>
      </c>
      <c r="C714" s="96" t="s">
        <v>2556</v>
      </c>
      <c r="D714" s="96" t="s">
        <v>4345</v>
      </c>
      <c r="E714" s="96" t="s">
        <v>3323</v>
      </c>
      <c r="F714" s="96" t="s">
        <v>3527</v>
      </c>
      <c r="G714" s="96" t="s">
        <v>600</v>
      </c>
      <c r="H714" s="96" t="s">
        <v>1965</v>
      </c>
      <c r="I714" s="96" t="s">
        <v>10</v>
      </c>
      <c r="J714" s="96" t="s">
        <v>295</v>
      </c>
      <c r="K714" s="96" t="s">
        <v>4815</v>
      </c>
      <c r="L714" s="96" t="s">
        <v>3326</v>
      </c>
      <c r="M714" s="97">
        <v>35000</v>
      </c>
      <c r="N714" s="98">
        <v>0</v>
      </c>
      <c r="O714" s="97">
        <v>1064</v>
      </c>
      <c r="P714" s="97">
        <v>1004.5</v>
      </c>
      <c r="Q714" s="97">
        <v>24874.97</v>
      </c>
      <c r="R714" s="97">
        <v>10125.030000000001</v>
      </c>
      <c r="S714" s="96" t="s">
        <v>3327</v>
      </c>
      <c r="T714" s="96" t="s">
        <v>4816</v>
      </c>
      <c r="U714" s="98"/>
      <c r="V714" s="97">
        <v>300</v>
      </c>
      <c r="W714" s="97">
        <v>22381.47</v>
      </c>
      <c r="X714" s="97">
        <v>100</v>
      </c>
      <c r="Y714" s="97">
        <v>25</v>
      </c>
      <c r="Z714" s="98"/>
      <c r="AB714" s="98"/>
    </row>
    <row r="715" spans="1:28" hidden="1">
      <c r="A715" s="96" t="s">
        <v>2522</v>
      </c>
      <c r="B715" s="96" t="s">
        <v>11</v>
      </c>
      <c r="C715" s="96" t="s">
        <v>2556</v>
      </c>
      <c r="D715" s="96" t="s">
        <v>4345</v>
      </c>
      <c r="E715" s="96" t="s">
        <v>3323</v>
      </c>
      <c r="F715" s="96" t="s">
        <v>3337</v>
      </c>
      <c r="G715" s="96" t="s">
        <v>2829</v>
      </c>
      <c r="H715" s="96" t="s">
        <v>2830</v>
      </c>
      <c r="I715" s="96" t="s">
        <v>8</v>
      </c>
      <c r="J715" s="96" t="s">
        <v>601</v>
      </c>
      <c r="K715" s="96" t="s">
        <v>4817</v>
      </c>
      <c r="L715" s="96" t="s">
        <v>3326</v>
      </c>
      <c r="M715" s="97">
        <v>17000</v>
      </c>
      <c r="N715" s="98">
        <v>0</v>
      </c>
      <c r="O715" s="97">
        <v>516.79999999999995</v>
      </c>
      <c r="P715" s="97">
        <v>487.9</v>
      </c>
      <c r="Q715" s="97">
        <v>1029.7</v>
      </c>
      <c r="R715" s="97">
        <v>15970.3</v>
      </c>
      <c r="S715" s="96" t="s">
        <v>3327</v>
      </c>
      <c r="T715" s="96" t="s">
        <v>4818</v>
      </c>
      <c r="U715" s="98"/>
      <c r="V715" s="98"/>
      <c r="W715" s="98"/>
      <c r="X715" s="98"/>
      <c r="Y715" s="97">
        <v>25</v>
      </c>
      <c r="Z715" s="98"/>
      <c r="AB715" s="98"/>
    </row>
    <row r="716" spans="1:28" hidden="1">
      <c r="A716" s="96" t="s">
        <v>2522</v>
      </c>
      <c r="B716" s="96" t="s">
        <v>11</v>
      </c>
      <c r="C716" s="96" t="s">
        <v>2556</v>
      </c>
      <c r="D716" s="96" t="s">
        <v>4345</v>
      </c>
      <c r="E716" s="96" t="s">
        <v>3323</v>
      </c>
      <c r="F716" s="96" t="s">
        <v>3372</v>
      </c>
      <c r="G716" s="96" t="s">
        <v>449</v>
      </c>
      <c r="H716" s="96" t="s">
        <v>1163</v>
      </c>
      <c r="I716" s="96" t="s">
        <v>450</v>
      </c>
      <c r="J716" s="96" t="s">
        <v>106</v>
      </c>
      <c r="K716" s="96" t="s">
        <v>4819</v>
      </c>
      <c r="L716" s="96" t="s">
        <v>3326</v>
      </c>
      <c r="M716" s="97">
        <v>60000</v>
      </c>
      <c r="N716" s="97">
        <v>3486.68</v>
      </c>
      <c r="O716" s="97">
        <v>1824</v>
      </c>
      <c r="P716" s="97">
        <v>1722</v>
      </c>
      <c r="Q716" s="97">
        <v>11303.68</v>
      </c>
      <c r="R716" s="97">
        <v>48696.32</v>
      </c>
      <c r="S716" s="96" t="s">
        <v>3327</v>
      </c>
      <c r="T716" s="96" t="s">
        <v>4820</v>
      </c>
      <c r="U716" s="98"/>
      <c r="V716" s="97">
        <v>600</v>
      </c>
      <c r="W716" s="97">
        <v>3546</v>
      </c>
      <c r="X716" s="97">
        <v>100</v>
      </c>
      <c r="Y716" s="97">
        <v>25</v>
      </c>
      <c r="Z716" s="98"/>
      <c r="AB716" s="98"/>
    </row>
    <row r="717" spans="1:28" hidden="1">
      <c r="A717" s="96" t="s">
        <v>2522</v>
      </c>
      <c r="B717" s="96" t="s">
        <v>11</v>
      </c>
      <c r="C717" s="96" t="s">
        <v>2556</v>
      </c>
      <c r="D717" s="96" t="s">
        <v>4345</v>
      </c>
      <c r="E717" s="96" t="s">
        <v>3323</v>
      </c>
      <c r="F717" s="96" t="s">
        <v>3329</v>
      </c>
      <c r="G717" s="96" t="s">
        <v>1006</v>
      </c>
      <c r="H717" s="96" t="s">
        <v>2230</v>
      </c>
      <c r="I717" s="96" t="s">
        <v>60</v>
      </c>
      <c r="J717" s="96" t="s">
        <v>73</v>
      </c>
      <c r="K717" s="96" t="s">
        <v>4821</v>
      </c>
      <c r="L717" s="96" t="s">
        <v>3326</v>
      </c>
      <c r="M717" s="97">
        <v>16500</v>
      </c>
      <c r="N717" s="98">
        <v>0</v>
      </c>
      <c r="O717" s="97">
        <v>501.6</v>
      </c>
      <c r="P717" s="97">
        <v>473.55</v>
      </c>
      <c r="Q717" s="97">
        <v>1000.15</v>
      </c>
      <c r="R717" s="97">
        <v>15499.85</v>
      </c>
      <c r="S717" s="96" t="s">
        <v>3327</v>
      </c>
      <c r="T717" s="96" t="s">
        <v>4822</v>
      </c>
      <c r="U717" s="98"/>
      <c r="V717" s="98"/>
      <c r="W717" s="98"/>
      <c r="X717" s="98"/>
      <c r="Y717" s="97">
        <v>25</v>
      </c>
      <c r="Z717" s="98"/>
      <c r="AB717" s="98"/>
    </row>
    <row r="718" spans="1:28" hidden="1">
      <c r="A718" s="96" t="s">
        <v>2522</v>
      </c>
      <c r="B718" s="96" t="s">
        <v>11</v>
      </c>
      <c r="C718" s="96" t="s">
        <v>2556</v>
      </c>
      <c r="D718" s="96" t="s">
        <v>4345</v>
      </c>
      <c r="E718" s="96" t="s">
        <v>3323</v>
      </c>
      <c r="F718" s="96" t="s">
        <v>3350</v>
      </c>
      <c r="G718" s="96" t="s">
        <v>631</v>
      </c>
      <c r="H718" s="96" t="s">
        <v>2231</v>
      </c>
      <c r="I718" s="96" t="s">
        <v>441</v>
      </c>
      <c r="J718" s="96" t="s">
        <v>601</v>
      </c>
      <c r="K718" s="96" t="s">
        <v>4823</v>
      </c>
      <c r="L718" s="96" t="s">
        <v>3326</v>
      </c>
      <c r="M718" s="97">
        <v>22000</v>
      </c>
      <c r="N718" s="98">
        <v>0</v>
      </c>
      <c r="O718" s="97">
        <v>668.8</v>
      </c>
      <c r="P718" s="97">
        <v>631.4</v>
      </c>
      <c r="Q718" s="97">
        <v>1325.2</v>
      </c>
      <c r="R718" s="97">
        <v>20674.8</v>
      </c>
      <c r="S718" s="96" t="s">
        <v>3327</v>
      </c>
      <c r="T718" s="96" t="s">
        <v>4824</v>
      </c>
      <c r="U718" s="98"/>
      <c r="V718" s="98"/>
      <c r="W718" s="98"/>
      <c r="X718" s="98"/>
      <c r="Y718" s="97">
        <v>25</v>
      </c>
      <c r="Z718" s="98"/>
      <c r="AB718" s="98"/>
    </row>
    <row r="719" spans="1:28" hidden="1">
      <c r="A719" s="96" t="s">
        <v>2522</v>
      </c>
      <c r="B719" s="96" t="s">
        <v>11</v>
      </c>
      <c r="C719" s="96" t="s">
        <v>2556</v>
      </c>
      <c r="D719" s="96" t="s">
        <v>4345</v>
      </c>
      <c r="E719" s="96" t="s">
        <v>3323</v>
      </c>
      <c r="F719" s="96" t="s">
        <v>3332</v>
      </c>
      <c r="G719" s="96" t="s">
        <v>766</v>
      </c>
      <c r="H719" s="96" t="s">
        <v>1353</v>
      </c>
      <c r="I719" s="96" t="s">
        <v>767</v>
      </c>
      <c r="J719" s="96" t="s">
        <v>697</v>
      </c>
      <c r="K719" s="96" t="s">
        <v>4825</v>
      </c>
      <c r="L719" s="96" t="s">
        <v>3326</v>
      </c>
      <c r="M719" s="97">
        <v>70000</v>
      </c>
      <c r="N719" s="97">
        <v>5368.48</v>
      </c>
      <c r="O719" s="97">
        <v>2128</v>
      </c>
      <c r="P719" s="97">
        <v>2009</v>
      </c>
      <c r="Q719" s="97">
        <v>41019.17</v>
      </c>
      <c r="R719" s="97">
        <v>28980.83</v>
      </c>
      <c r="S719" s="96" t="s">
        <v>3327</v>
      </c>
      <c r="T719" s="96" t="s">
        <v>4826</v>
      </c>
      <c r="U719" s="98"/>
      <c r="V719" s="98"/>
      <c r="W719" s="97">
        <v>31438.69</v>
      </c>
      <c r="X719" s="97">
        <v>50</v>
      </c>
      <c r="Y719" s="97">
        <v>25</v>
      </c>
      <c r="Z719" s="98"/>
      <c r="AB719" s="98"/>
    </row>
    <row r="720" spans="1:28" hidden="1">
      <c r="A720" s="96" t="s">
        <v>2522</v>
      </c>
      <c r="B720" s="96" t="s">
        <v>11</v>
      </c>
      <c r="C720" s="96" t="s">
        <v>2556</v>
      </c>
      <c r="D720" s="96" t="s">
        <v>4345</v>
      </c>
      <c r="E720" s="96" t="s">
        <v>3323</v>
      </c>
      <c r="F720" s="96" t="s">
        <v>3329</v>
      </c>
      <c r="G720" s="96" t="s">
        <v>97</v>
      </c>
      <c r="H720" s="96" t="s">
        <v>2232</v>
      </c>
      <c r="I720" s="96" t="s">
        <v>98</v>
      </c>
      <c r="J720" s="96" t="s">
        <v>73</v>
      </c>
      <c r="K720" s="96" t="s">
        <v>4827</v>
      </c>
      <c r="L720" s="96" t="s">
        <v>3326</v>
      </c>
      <c r="M720" s="97">
        <v>13771.77</v>
      </c>
      <c r="N720" s="98">
        <v>0</v>
      </c>
      <c r="O720" s="97">
        <v>418.66</v>
      </c>
      <c r="P720" s="97">
        <v>395.25</v>
      </c>
      <c r="Q720" s="97">
        <v>838.91</v>
      </c>
      <c r="R720" s="97">
        <v>12932.86</v>
      </c>
      <c r="S720" s="96" t="s">
        <v>3327</v>
      </c>
      <c r="T720" s="96" t="s">
        <v>4828</v>
      </c>
      <c r="U720" s="98"/>
      <c r="V720" s="98"/>
      <c r="W720" s="98"/>
      <c r="X720" s="98"/>
      <c r="Y720" s="97">
        <v>25</v>
      </c>
      <c r="Z720" s="98"/>
      <c r="AB720" s="98"/>
    </row>
    <row r="721" spans="1:28" hidden="1">
      <c r="A721" s="96" t="s">
        <v>2522</v>
      </c>
      <c r="B721" s="96" t="s">
        <v>11</v>
      </c>
      <c r="C721" s="96" t="s">
        <v>2556</v>
      </c>
      <c r="D721" s="96" t="s">
        <v>4345</v>
      </c>
      <c r="E721" s="96" t="s">
        <v>3323</v>
      </c>
      <c r="F721" s="96" t="s">
        <v>3337</v>
      </c>
      <c r="G721" s="96" t="s">
        <v>2675</v>
      </c>
      <c r="H721" s="96" t="s">
        <v>2704</v>
      </c>
      <c r="I721" s="96" t="s">
        <v>360</v>
      </c>
      <c r="J721" s="96" t="s">
        <v>106</v>
      </c>
      <c r="K721" s="96" t="s">
        <v>4829</v>
      </c>
      <c r="L721" s="96" t="s">
        <v>3326</v>
      </c>
      <c r="M721" s="97">
        <v>25000</v>
      </c>
      <c r="N721" s="98">
        <v>0</v>
      </c>
      <c r="O721" s="97">
        <v>760</v>
      </c>
      <c r="P721" s="97">
        <v>717.5</v>
      </c>
      <c r="Q721" s="97">
        <v>1502.5</v>
      </c>
      <c r="R721" s="97">
        <v>23497.5</v>
      </c>
      <c r="S721" s="96" t="s">
        <v>3327</v>
      </c>
      <c r="T721" s="96" t="s">
        <v>4830</v>
      </c>
      <c r="U721" s="98"/>
      <c r="V721" s="98"/>
      <c r="W721" s="98"/>
      <c r="X721" s="98"/>
      <c r="Y721" s="97">
        <v>25</v>
      </c>
      <c r="Z721" s="98"/>
      <c r="AB721" s="98"/>
    </row>
    <row r="722" spans="1:28" hidden="1">
      <c r="A722" s="96" t="s">
        <v>2522</v>
      </c>
      <c r="B722" s="96" t="s">
        <v>11</v>
      </c>
      <c r="C722" s="96" t="s">
        <v>2556</v>
      </c>
      <c r="D722" s="96" t="s">
        <v>4345</v>
      </c>
      <c r="E722" s="96" t="s">
        <v>3323</v>
      </c>
      <c r="F722" s="96" t="s">
        <v>3344</v>
      </c>
      <c r="G722" s="96" t="s">
        <v>99</v>
      </c>
      <c r="H722" s="96" t="s">
        <v>1354</v>
      </c>
      <c r="I722" s="96" t="s">
        <v>100</v>
      </c>
      <c r="J722" s="96" t="s">
        <v>73</v>
      </c>
      <c r="K722" s="96" t="s">
        <v>4831</v>
      </c>
      <c r="L722" s="96" t="s">
        <v>3326</v>
      </c>
      <c r="M722" s="97">
        <v>50000</v>
      </c>
      <c r="N722" s="97">
        <v>1617.38</v>
      </c>
      <c r="O722" s="97">
        <v>1520</v>
      </c>
      <c r="P722" s="97">
        <v>1435</v>
      </c>
      <c r="Q722" s="97">
        <v>24961.34</v>
      </c>
      <c r="R722" s="97">
        <v>25038.66</v>
      </c>
      <c r="S722" s="96" t="s">
        <v>3327</v>
      </c>
      <c r="T722" s="96" t="s">
        <v>4832</v>
      </c>
      <c r="U722" s="98"/>
      <c r="V722" s="98"/>
      <c r="W722" s="97">
        <v>18786.509999999998</v>
      </c>
      <c r="X722" s="98"/>
      <c r="Y722" s="97">
        <v>25</v>
      </c>
      <c r="Z722" s="98"/>
      <c r="AB722" s="97">
        <v>1577.45</v>
      </c>
    </row>
    <row r="723" spans="1:28" hidden="1">
      <c r="A723" s="96" t="s">
        <v>2522</v>
      </c>
      <c r="B723" s="96" t="s">
        <v>11</v>
      </c>
      <c r="C723" s="96" t="s">
        <v>2556</v>
      </c>
      <c r="D723" s="96" t="s">
        <v>4345</v>
      </c>
      <c r="E723" s="96" t="s">
        <v>3323</v>
      </c>
      <c r="F723" s="96" t="s">
        <v>3332</v>
      </c>
      <c r="G723" s="96" t="s">
        <v>131</v>
      </c>
      <c r="H723" s="96" t="s">
        <v>2266</v>
      </c>
      <c r="I723" s="96" t="s">
        <v>59</v>
      </c>
      <c r="J723" s="96" t="s">
        <v>106</v>
      </c>
      <c r="K723" s="96" t="s">
        <v>4833</v>
      </c>
      <c r="L723" s="96" t="s">
        <v>3326</v>
      </c>
      <c r="M723" s="97">
        <v>130000</v>
      </c>
      <c r="N723" s="97">
        <v>18767.759999999998</v>
      </c>
      <c r="O723" s="97">
        <v>3952</v>
      </c>
      <c r="P723" s="97">
        <v>3731</v>
      </c>
      <c r="Q723" s="97">
        <v>28053.21</v>
      </c>
      <c r="R723" s="97">
        <v>101946.79</v>
      </c>
      <c r="S723" s="96" t="s">
        <v>3327</v>
      </c>
      <c r="T723" s="96" t="s">
        <v>4834</v>
      </c>
      <c r="U723" s="98"/>
      <c r="V723" s="98"/>
      <c r="W723" s="98"/>
      <c r="X723" s="98"/>
      <c r="Y723" s="97">
        <v>25</v>
      </c>
      <c r="Z723" s="98"/>
      <c r="AB723" s="97">
        <v>1577.45</v>
      </c>
    </row>
    <row r="724" spans="1:28" hidden="1">
      <c r="A724" s="96" t="s">
        <v>2522</v>
      </c>
      <c r="B724" s="96" t="s">
        <v>11</v>
      </c>
      <c r="C724" s="96" t="s">
        <v>2556</v>
      </c>
      <c r="D724" s="96" t="s">
        <v>4345</v>
      </c>
      <c r="E724" s="96" t="s">
        <v>3323</v>
      </c>
      <c r="F724" s="96" t="s">
        <v>3359</v>
      </c>
      <c r="G724" s="96" t="s">
        <v>768</v>
      </c>
      <c r="H724" s="96" t="s">
        <v>2233</v>
      </c>
      <c r="I724" s="96" t="s">
        <v>769</v>
      </c>
      <c r="J724" s="96" t="s">
        <v>697</v>
      </c>
      <c r="K724" s="96" t="s">
        <v>4835</v>
      </c>
      <c r="L724" s="96" t="s">
        <v>3326</v>
      </c>
      <c r="M724" s="97">
        <v>36000</v>
      </c>
      <c r="N724" s="98">
        <v>0</v>
      </c>
      <c r="O724" s="97">
        <v>1094.4000000000001</v>
      </c>
      <c r="P724" s="97">
        <v>1033.2</v>
      </c>
      <c r="Q724" s="97">
        <v>2202.6</v>
      </c>
      <c r="R724" s="97">
        <v>33797.4</v>
      </c>
      <c r="S724" s="96" t="s">
        <v>3327</v>
      </c>
      <c r="T724" s="96" t="s">
        <v>4836</v>
      </c>
      <c r="U724" s="98"/>
      <c r="V724" s="98"/>
      <c r="W724" s="98"/>
      <c r="X724" s="97">
        <v>50</v>
      </c>
      <c r="Y724" s="97">
        <v>25</v>
      </c>
      <c r="Z724" s="98"/>
      <c r="AB724" s="98"/>
    </row>
    <row r="725" spans="1:28" hidden="1">
      <c r="A725" s="96" t="s">
        <v>2522</v>
      </c>
      <c r="B725" s="96" t="s">
        <v>11</v>
      </c>
      <c r="C725" s="96" t="s">
        <v>2556</v>
      </c>
      <c r="D725" s="96" t="s">
        <v>4345</v>
      </c>
      <c r="E725" s="96" t="s">
        <v>3323</v>
      </c>
      <c r="F725" s="96" t="s">
        <v>3359</v>
      </c>
      <c r="G725" s="96" t="s">
        <v>770</v>
      </c>
      <c r="H725" s="96" t="s">
        <v>2234</v>
      </c>
      <c r="I725" s="96" t="s">
        <v>8</v>
      </c>
      <c r="J725" s="96" t="s">
        <v>697</v>
      </c>
      <c r="K725" s="96" t="s">
        <v>4837</v>
      </c>
      <c r="L725" s="96" t="s">
        <v>3326</v>
      </c>
      <c r="M725" s="97">
        <v>22000</v>
      </c>
      <c r="N725" s="98">
        <v>0</v>
      </c>
      <c r="O725" s="97">
        <v>668.8</v>
      </c>
      <c r="P725" s="97">
        <v>631.4</v>
      </c>
      <c r="Q725" s="97">
        <v>13180.58</v>
      </c>
      <c r="R725" s="97">
        <v>8819.42</v>
      </c>
      <c r="S725" s="96" t="s">
        <v>3327</v>
      </c>
      <c r="T725" s="96" t="s">
        <v>4838</v>
      </c>
      <c r="U725" s="98"/>
      <c r="V725" s="97">
        <v>300</v>
      </c>
      <c r="W725" s="97">
        <v>11555.38</v>
      </c>
      <c r="X725" s="98"/>
      <c r="Y725" s="97">
        <v>25</v>
      </c>
      <c r="Z725" s="98"/>
      <c r="AB725" s="98"/>
    </row>
    <row r="726" spans="1:28" hidden="1">
      <c r="A726" s="96" t="s">
        <v>2522</v>
      </c>
      <c r="B726" s="96" t="s">
        <v>11</v>
      </c>
      <c r="C726" s="96" t="s">
        <v>2556</v>
      </c>
      <c r="D726" s="96" t="s">
        <v>4345</v>
      </c>
      <c r="E726" s="96" t="s">
        <v>3323</v>
      </c>
      <c r="F726" s="96" t="s">
        <v>3332</v>
      </c>
      <c r="G726" s="96" t="s">
        <v>632</v>
      </c>
      <c r="H726" s="96" t="s">
        <v>2235</v>
      </c>
      <c r="I726" s="96" t="s">
        <v>633</v>
      </c>
      <c r="J726" s="96" t="s">
        <v>601</v>
      </c>
      <c r="K726" s="96" t="s">
        <v>4839</v>
      </c>
      <c r="L726" s="96" t="s">
        <v>3326</v>
      </c>
      <c r="M726" s="97">
        <v>15000</v>
      </c>
      <c r="N726" s="98">
        <v>0</v>
      </c>
      <c r="O726" s="97">
        <v>456</v>
      </c>
      <c r="P726" s="97">
        <v>430.5</v>
      </c>
      <c r="Q726" s="97">
        <v>911.5</v>
      </c>
      <c r="R726" s="97">
        <v>14088.5</v>
      </c>
      <c r="S726" s="96" t="s">
        <v>3327</v>
      </c>
      <c r="T726" s="96" t="s">
        <v>4840</v>
      </c>
      <c r="U726" s="98"/>
      <c r="V726" s="98"/>
      <c r="W726" s="98"/>
      <c r="X726" s="98"/>
      <c r="Y726" s="97">
        <v>25</v>
      </c>
      <c r="Z726" s="98"/>
      <c r="AB726" s="98"/>
    </row>
    <row r="727" spans="1:28" hidden="1">
      <c r="A727" s="96" t="s">
        <v>2522</v>
      </c>
      <c r="B727" s="96" t="s">
        <v>11</v>
      </c>
      <c r="C727" s="96" t="s">
        <v>2556</v>
      </c>
      <c r="D727" s="96" t="s">
        <v>4345</v>
      </c>
      <c r="E727" s="96" t="s">
        <v>3323</v>
      </c>
      <c r="F727" s="96" t="s">
        <v>3329</v>
      </c>
      <c r="G727" s="96" t="s">
        <v>178</v>
      </c>
      <c r="H727" s="96" t="s">
        <v>2236</v>
      </c>
      <c r="I727" s="96" t="s">
        <v>153</v>
      </c>
      <c r="J727" s="96" t="s">
        <v>142</v>
      </c>
      <c r="K727" s="96" t="s">
        <v>4841</v>
      </c>
      <c r="L727" s="96" t="s">
        <v>3326</v>
      </c>
      <c r="M727" s="97">
        <v>10000</v>
      </c>
      <c r="N727" s="98">
        <v>0</v>
      </c>
      <c r="O727" s="97">
        <v>304</v>
      </c>
      <c r="P727" s="97">
        <v>287</v>
      </c>
      <c r="Q727" s="97">
        <v>966</v>
      </c>
      <c r="R727" s="97">
        <v>9034</v>
      </c>
      <c r="S727" s="96" t="s">
        <v>3327</v>
      </c>
      <c r="T727" s="96" t="s">
        <v>4842</v>
      </c>
      <c r="U727" s="98"/>
      <c r="V727" s="97">
        <v>300</v>
      </c>
      <c r="W727" s="98"/>
      <c r="X727" s="97">
        <v>50</v>
      </c>
      <c r="Y727" s="97">
        <v>25</v>
      </c>
      <c r="Z727" s="98"/>
      <c r="AB727" s="98"/>
    </row>
    <row r="728" spans="1:28" hidden="1">
      <c r="A728" s="96" t="s">
        <v>2522</v>
      </c>
      <c r="B728" s="96" t="s">
        <v>11</v>
      </c>
      <c r="C728" s="96" t="s">
        <v>2556</v>
      </c>
      <c r="D728" s="96" t="s">
        <v>4345</v>
      </c>
      <c r="E728" s="96" t="s">
        <v>3323</v>
      </c>
      <c r="F728" s="96" t="s">
        <v>3350</v>
      </c>
      <c r="G728" s="96" t="s">
        <v>455</v>
      </c>
      <c r="H728" s="96" t="s">
        <v>2267</v>
      </c>
      <c r="I728" s="96" t="s">
        <v>8</v>
      </c>
      <c r="J728" s="96" t="s">
        <v>106</v>
      </c>
      <c r="K728" s="96" t="s">
        <v>4843</v>
      </c>
      <c r="L728" s="96" t="s">
        <v>3326</v>
      </c>
      <c r="M728" s="97">
        <v>20000</v>
      </c>
      <c r="N728" s="98">
        <v>0</v>
      </c>
      <c r="O728" s="97">
        <v>608</v>
      </c>
      <c r="P728" s="97">
        <v>574</v>
      </c>
      <c r="Q728" s="97">
        <v>2437.5</v>
      </c>
      <c r="R728" s="97">
        <v>17562.5</v>
      </c>
      <c r="S728" s="96" t="s">
        <v>3327</v>
      </c>
      <c r="T728" s="96" t="s">
        <v>4844</v>
      </c>
      <c r="U728" s="98"/>
      <c r="V728" s="98"/>
      <c r="W728" s="97">
        <v>1180.5</v>
      </c>
      <c r="X728" s="97">
        <v>50</v>
      </c>
      <c r="Y728" s="97">
        <v>25</v>
      </c>
      <c r="Z728" s="98"/>
      <c r="AB728" s="98"/>
    </row>
    <row r="729" spans="1:28" hidden="1">
      <c r="A729" s="96" t="s">
        <v>2522</v>
      </c>
      <c r="B729" s="96" t="s">
        <v>11</v>
      </c>
      <c r="C729" s="96" t="s">
        <v>2556</v>
      </c>
      <c r="D729" s="96" t="s">
        <v>4345</v>
      </c>
      <c r="E729" s="96" t="s">
        <v>3323</v>
      </c>
      <c r="F729" s="96" t="s">
        <v>3337</v>
      </c>
      <c r="G729" s="96" t="s">
        <v>1683</v>
      </c>
      <c r="H729" s="96" t="s">
        <v>2237</v>
      </c>
      <c r="I729" s="96" t="s">
        <v>27</v>
      </c>
      <c r="J729" s="96" t="s">
        <v>697</v>
      </c>
      <c r="K729" s="96" t="s">
        <v>4845</v>
      </c>
      <c r="L729" s="96" t="s">
        <v>3326</v>
      </c>
      <c r="M729" s="97">
        <v>22000</v>
      </c>
      <c r="N729" s="98">
        <v>0</v>
      </c>
      <c r="O729" s="97">
        <v>668.8</v>
      </c>
      <c r="P729" s="97">
        <v>631.4</v>
      </c>
      <c r="Q729" s="97">
        <v>1325.2</v>
      </c>
      <c r="R729" s="97">
        <v>20674.8</v>
      </c>
      <c r="S729" s="96" t="s">
        <v>3327</v>
      </c>
      <c r="T729" s="96" t="s">
        <v>4846</v>
      </c>
      <c r="U729" s="98"/>
      <c r="V729" s="98"/>
      <c r="W729" s="98"/>
      <c r="X729" s="98"/>
      <c r="Y729" s="97">
        <v>25</v>
      </c>
      <c r="Z729" s="98"/>
      <c r="AB729" s="98"/>
    </row>
    <row r="730" spans="1:28" hidden="1">
      <c r="A730" s="96" t="s">
        <v>2522</v>
      </c>
      <c r="B730" s="96" t="s">
        <v>11</v>
      </c>
      <c r="C730" s="96" t="s">
        <v>2556</v>
      </c>
      <c r="D730" s="96" t="s">
        <v>4345</v>
      </c>
      <c r="E730" s="96" t="s">
        <v>3323</v>
      </c>
      <c r="F730" s="96" t="s">
        <v>3337</v>
      </c>
      <c r="G730" s="96" t="s">
        <v>994</v>
      </c>
      <c r="H730" s="96" t="s">
        <v>2238</v>
      </c>
      <c r="I730" s="96" t="s">
        <v>60</v>
      </c>
      <c r="J730" s="96" t="s">
        <v>18</v>
      </c>
      <c r="K730" s="96" t="s">
        <v>4847</v>
      </c>
      <c r="L730" s="96" t="s">
        <v>3326</v>
      </c>
      <c r="M730" s="97">
        <v>10000</v>
      </c>
      <c r="N730" s="98">
        <v>0</v>
      </c>
      <c r="O730" s="97">
        <v>304</v>
      </c>
      <c r="P730" s="97">
        <v>287</v>
      </c>
      <c r="Q730" s="97">
        <v>616</v>
      </c>
      <c r="R730" s="97">
        <v>9384</v>
      </c>
      <c r="S730" s="96" t="s">
        <v>3327</v>
      </c>
      <c r="T730" s="96" t="s">
        <v>4848</v>
      </c>
      <c r="U730" s="98"/>
      <c r="V730" s="98"/>
      <c r="W730" s="98"/>
      <c r="X730" s="98"/>
      <c r="Y730" s="97">
        <v>25</v>
      </c>
      <c r="Z730" s="98"/>
      <c r="AB730" s="98"/>
    </row>
    <row r="731" spans="1:28" hidden="1">
      <c r="A731" s="96" t="s">
        <v>2522</v>
      </c>
      <c r="B731" s="96" t="s">
        <v>11</v>
      </c>
      <c r="C731" s="96" t="s">
        <v>2556</v>
      </c>
      <c r="D731" s="96" t="s">
        <v>4345</v>
      </c>
      <c r="E731" s="96" t="s">
        <v>3323</v>
      </c>
      <c r="F731" s="96" t="s">
        <v>3344</v>
      </c>
      <c r="G731" s="96" t="s">
        <v>771</v>
      </c>
      <c r="H731" s="96" t="s">
        <v>1355</v>
      </c>
      <c r="I731" s="96" t="s">
        <v>772</v>
      </c>
      <c r="J731" s="96" t="s">
        <v>697</v>
      </c>
      <c r="K731" s="96" t="s">
        <v>4849</v>
      </c>
      <c r="L731" s="96" t="s">
        <v>3326</v>
      </c>
      <c r="M731" s="97">
        <v>90000</v>
      </c>
      <c r="N731" s="97">
        <v>9753.1200000000008</v>
      </c>
      <c r="O731" s="97">
        <v>2736</v>
      </c>
      <c r="P731" s="97">
        <v>2583</v>
      </c>
      <c r="Q731" s="97">
        <v>17889.12</v>
      </c>
      <c r="R731" s="97">
        <v>72110.880000000005</v>
      </c>
      <c r="S731" s="96" t="s">
        <v>3327</v>
      </c>
      <c r="T731" s="96" t="s">
        <v>4850</v>
      </c>
      <c r="U731" s="98"/>
      <c r="V731" s="98"/>
      <c r="W731" s="97">
        <v>2792</v>
      </c>
      <c r="X731" s="98"/>
      <c r="Y731" s="97">
        <v>25</v>
      </c>
      <c r="Z731" s="98"/>
      <c r="AB731" s="98"/>
    </row>
    <row r="732" spans="1:28" hidden="1">
      <c r="A732" s="96" t="s">
        <v>2522</v>
      </c>
      <c r="B732" s="96" t="s">
        <v>11</v>
      </c>
      <c r="C732" s="96" t="s">
        <v>2556</v>
      </c>
      <c r="D732" s="96" t="s">
        <v>4345</v>
      </c>
      <c r="E732" s="96" t="s">
        <v>3323</v>
      </c>
      <c r="F732" s="96" t="s">
        <v>3337</v>
      </c>
      <c r="G732" s="96" t="s">
        <v>3152</v>
      </c>
      <c r="H732" s="96" t="s">
        <v>3132</v>
      </c>
      <c r="I732" s="96" t="s">
        <v>32</v>
      </c>
      <c r="J732" s="96" t="s">
        <v>697</v>
      </c>
      <c r="K732" s="96" t="s">
        <v>4851</v>
      </c>
      <c r="L732" s="96" t="s">
        <v>3326</v>
      </c>
      <c r="M732" s="97">
        <v>55000</v>
      </c>
      <c r="N732" s="97">
        <v>2559.6799999999998</v>
      </c>
      <c r="O732" s="97">
        <v>1672</v>
      </c>
      <c r="P732" s="97">
        <v>1578.5</v>
      </c>
      <c r="Q732" s="97">
        <v>5835.18</v>
      </c>
      <c r="R732" s="97">
        <v>49164.82</v>
      </c>
      <c r="S732" s="96" t="s">
        <v>3327</v>
      </c>
      <c r="T732" s="96" t="s">
        <v>4852</v>
      </c>
      <c r="U732" s="98"/>
      <c r="V732" s="98"/>
      <c r="W732" s="98"/>
      <c r="X732" s="98"/>
      <c r="Y732" s="97">
        <v>25</v>
      </c>
      <c r="Z732" s="98"/>
      <c r="AB732" s="98"/>
    </row>
    <row r="733" spans="1:28" hidden="1">
      <c r="A733" s="96" t="s">
        <v>2522</v>
      </c>
      <c r="B733" s="96" t="s">
        <v>11</v>
      </c>
      <c r="C733" s="96" t="s">
        <v>2556</v>
      </c>
      <c r="D733" s="96" t="s">
        <v>4345</v>
      </c>
      <c r="E733" s="96" t="s">
        <v>3323</v>
      </c>
      <c r="F733" s="96" t="s">
        <v>3337</v>
      </c>
      <c r="G733" s="96" t="s">
        <v>1616</v>
      </c>
      <c r="H733" s="96" t="s">
        <v>2239</v>
      </c>
      <c r="I733" s="96" t="s">
        <v>60</v>
      </c>
      <c r="J733" s="96" t="s">
        <v>601</v>
      </c>
      <c r="K733" s="96" t="s">
        <v>4853</v>
      </c>
      <c r="L733" s="96" t="s">
        <v>3326</v>
      </c>
      <c r="M733" s="97">
        <v>25000</v>
      </c>
      <c r="N733" s="98">
        <v>0</v>
      </c>
      <c r="O733" s="97">
        <v>760</v>
      </c>
      <c r="P733" s="97">
        <v>717.5</v>
      </c>
      <c r="Q733" s="97">
        <v>1502.5</v>
      </c>
      <c r="R733" s="97">
        <v>23497.5</v>
      </c>
      <c r="S733" s="96" t="s">
        <v>3327</v>
      </c>
      <c r="T733" s="96" t="s">
        <v>4854</v>
      </c>
      <c r="U733" s="98"/>
      <c r="V733" s="98"/>
      <c r="W733" s="98"/>
      <c r="X733" s="98"/>
      <c r="Y733" s="97">
        <v>25</v>
      </c>
      <c r="Z733" s="98"/>
      <c r="AB733" s="98"/>
    </row>
    <row r="734" spans="1:28" hidden="1">
      <c r="A734" s="96" t="s">
        <v>2522</v>
      </c>
      <c r="B734" s="96" t="s">
        <v>11</v>
      </c>
      <c r="C734" s="96" t="s">
        <v>2556</v>
      </c>
      <c r="D734" s="96" t="s">
        <v>4345</v>
      </c>
      <c r="E734" s="96" t="s">
        <v>3323</v>
      </c>
      <c r="F734" s="96" t="s">
        <v>3332</v>
      </c>
      <c r="G734" s="96" t="s">
        <v>101</v>
      </c>
      <c r="H734" s="96" t="s">
        <v>2240</v>
      </c>
      <c r="I734" s="96" t="s">
        <v>102</v>
      </c>
      <c r="J734" s="96" t="s">
        <v>73</v>
      </c>
      <c r="K734" s="96" t="s">
        <v>4855</v>
      </c>
      <c r="L734" s="96" t="s">
        <v>3326</v>
      </c>
      <c r="M734" s="97">
        <v>16500</v>
      </c>
      <c r="N734" s="98">
        <v>0</v>
      </c>
      <c r="O734" s="97">
        <v>501.6</v>
      </c>
      <c r="P734" s="97">
        <v>473.55</v>
      </c>
      <c r="Q734" s="97">
        <v>2498.15</v>
      </c>
      <c r="R734" s="97">
        <v>14001.85</v>
      </c>
      <c r="S734" s="96" t="s">
        <v>3327</v>
      </c>
      <c r="T734" s="96" t="s">
        <v>4856</v>
      </c>
      <c r="U734" s="98"/>
      <c r="V734" s="98"/>
      <c r="W734" s="97">
        <v>1498</v>
      </c>
      <c r="X734" s="98"/>
      <c r="Y734" s="97">
        <v>25</v>
      </c>
      <c r="Z734" s="98"/>
      <c r="AB734" s="98"/>
    </row>
    <row r="735" spans="1:28" hidden="1">
      <c r="A735" s="96" t="s">
        <v>2522</v>
      </c>
      <c r="B735" s="96" t="s">
        <v>11</v>
      </c>
      <c r="C735" s="96" t="s">
        <v>2556</v>
      </c>
      <c r="D735" s="96" t="s">
        <v>4345</v>
      </c>
      <c r="E735" s="96" t="s">
        <v>3323</v>
      </c>
      <c r="F735" s="96" t="s">
        <v>3332</v>
      </c>
      <c r="G735" s="96" t="s">
        <v>634</v>
      </c>
      <c r="H735" s="96" t="s">
        <v>2241</v>
      </c>
      <c r="I735" s="96" t="s">
        <v>244</v>
      </c>
      <c r="J735" s="96" t="s">
        <v>601</v>
      </c>
      <c r="K735" s="96" t="s">
        <v>4857</v>
      </c>
      <c r="L735" s="96" t="s">
        <v>3326</v>
      </c>
      <c r="M735" s="97">
        <v>15000</v>
      </c>
      <c r="N735" s="98">
        <v>0</v>
      </c>
      <c r="O735" s="97">
        <v>456</v>
      </c>
      <c r="P735" s="97">
        <v>430.5</v>
      </c>
      <c r="Q735" s="97">
        <v>911.5</v>
      </c>
      <c r="R735" s="97">
        <v>14088.5</v>
      </c>
      <c r="S735" s="96" t="s">
        <v>3327</v>
      </c>
      <c r="T735" s="96" t="s">
        <v>4858</v>
      </c>
      <c r="U735" s="98"/>
      <c r="V735" s="98"/>
      <c r="W735" s="98"/>
      <c r="X735" s="98"/>
      <c r="Y735" s="97">
        <v>25</v>
      </c>
      <c r="Z735" s="98"/>
      <c r="AB735" s="98"/>
    </row>
    <row r="736" spans="1:28" hidden="1">
      <c r="A736" s="96" t="s">
        <v>2522</v>
      </c>
      <c r="B736" s="96" t="s">
        <v>11</v>
      </c>
      <c r="C736" s="96" t="s">
        <v>2556</v>
      </c>
      <c r="D736" s="96" t="s">
        <v>4345</v>
      </c>
      <c r="E736" s="96" t="s">
        <v>3323</v>
      </c>
      <c r="F736" s="96" t="s">
        <v>3337</v>
      </c>
      <c r="G736" s="96" t="s">
        <v>993</v>
      </c>
      <c r="H736" s="96" t="s">
        <v>2242</v>
      </c>
      <c r="I736" s="96" t="s">
        <v>385</v>
      </c>
      <c r="J736" s="96" t="s">
        <v>73</v>
      </c>
      <c r="K736" s="96" t="s">
        <v>4859</v>
      </c>
      <c r="L736" s="96" t="s">
        <v>3326</v>
      </c>
      <c r="M736" s="97">
        <v>40000</v>
      </c>
      <c r="N736" s="97">
        <v>442.65</v>
      </c>
      <c r="O736" s="97">
        <v>1216</v>
      </c>
      <c r="P736" s="97">
        <v>1148</v>
      </c>
      <c r="Q736" s="97">
        <v>6490.2</v>
      </c>
      <c r="R736" s="97">
        <v>33509.800000000003</v>
      </c>
      <c r="S736" s="96" t="s">
        <v>3327</v>
      </c>
      <c r="T736" s="96" t="s">
        <v>4860</v>
      </c>
      <c r="U736" s="98"/>
      <c r="V736" s="98"/>
      <c r="W736" s="97">
        <v>3658.55</v>
      </c>
      <c r="X736" s="98"/>
      <c r="Y736" s="97">
        <v>25</v>
      </c>
      <c r="Z736" s="98"/>
      <c r="AB736" s="98"/>
    </row>
    <row r="737" spans="1:28" hidden="1">
      <c r="A737" s="96" t="s">
        <v>2522</v>
      </c>
      <c r="B737" s="96" t="s">
        <v>11</v>
      </c>
      <c r="C737" s="96" t="s">
        <v>2556</v>
      </c>
      <c r="D737" s="96" t="s">
        <v>4345</v>
      </c>
      <c r="E737" s="96" t="s">
        <v>3323</v>
      </c>
      <c r="F737" s="96" t="s">
        <v>3359</v>
      </c>
      <c r="G737" s="96" t="s">
        <v>472</v>
      </c>
      <c r="H737" s="96" t="s">
        <v>2243</v>
      </c>
      <c r="I737" s="96" t="s">
        <v>129</v>
      </c>
      <c r="J737" s="96" t="s">
        <v>468</v>
      </c>
      <c r="K737" s="96" t="s">
        <v>4861</v>
      </c>
      <c r="L737" s="96" t="s">
        <v>3326</v>
      </c>
      <c r="M737" s="97">
        <v>35000</v>
      </c>
      <c r="N737" s="98">
        <v>0</v>
      </c>
      <c r="O737" s="97">
        <v>1064</v>
      </c>
      <c r="P737" s="97">
        <v>1004.5</v>
      </c>
      <c r="Q737" s="97">
        <v>2143.5</v>
      </c>
      <c r="R737" s="97">
        <v>32856.5</v>
      </c>
      <c r="S737" s="96" t="s">
        <v>3327</v>
      </c>
      <c r="T737" s="96" t="s">
        <v>4862</v>
      </c>
      <c r="U737" s="98"/>
      <c r="V737" s="98"/>
      <c r="W737" s="98"/>
      <c r="X737" s="97">
        <v>50</v>
      </c>
      <c r="Y737" s="97">
        <v>25</v>
      </c>
      <c r="Z737" s="98"/>
      <c r="AB737" s="98"/>
    </row>
    <row r="738" spans="1:28" hidden="1">
      <c r="A738" s="96" t="s">
        <v>2522</v>
      </c>
      <c r="B738" s="96" t="s">
        <v>11</v>
      </c>
      <c r="C738" s="96" t="s">
        <v>2556</v>
      </c>
      <c r="D738" s="96" t="s">
        <v>4345</v>
      </c>
      <c r="E738" s="96" t="s">
        <v>3323</v>
      </c>
      <c r="F738" s="96" t="s">
        <v>3337</v>
      </c>
      <c r="G738" s="96" t="s">
        <v>1617</v>
      </c>
      <c r="H738" s="96" t="s">
        <v>2244</v>
      </c>
      <c r="I738" s="96" t="s">
        <v>60</v>
      </c>
      <c r="J738" s="96" t="s">
        <v>601</v>
      </c>
      <c r="K738" s="96" t="s">
        <v>4863</v>
      </c>
      <c r="L738" s="96" t="s">
        <v>3326</v>
      </c>
      <c r="M738" s="97">
        <v>25000</v>
      </c>
      <c r="N738" s="98">
        <v>0</v>
      </c>
      <c r="O738" s="97">
        <v>760</v>
      </c>
      <c r="P738" s="97">
        <v>717.5</v>
      </c>
      <c r="Q738" s="97">
        <v>3079.95</v>
      </c>
      <c r="R738" s="97">
        <v>21920.05</v>
      </c>
      <c r="S738" s="96" t="s">
        <v>3327</v>
      </c>
      <c r="T738" s="96" t="s">
        <v>4864</v>
      </c>
      <c r="U738" s="98"/>
      <c r="V738" s="98"/>
      <c r="W738" s="98"/>
      <c r="X738" s="98"/>
      <c r="Y738" s="97">
        <v>25</v>
      </c>
      <c r="Z738" s="98"/>
      <c r="AB738" s="97">
        <v>1577.45</v>
      </c>
    </row>
    <row r="739" spans="1:28" hidden="1">
      <c r="A739" s="96" t="s">
        <v>2522</v>
      </c>
      <c r="B739" s="96" t="s">
        <v>11</v>
      </c>
      <c r="C739" s="96" t="s">
        <v>2556</v>
      </c>
      <c r="D739" s="96" t="s">
        <v>4345</v>
      </c>
      <c r="E739" s="96" t="s">
        <v>3323</v>
      </c>
      <c r="F739" s="96" t="s">
        <v>3386</v>
      </c>
      <c r="G739" s="96" t="s">
        <v>198</v>
      </c>
      <c r="H739" s="96" t="s">
        <v>2268</v>
      </c>
      <c r="I739" s="96" t="s">
        <v>199</v>
      </c>
      <c r="J739" s="96" t="s">
        <v>106</v>
      </c>
      <c r="K739" s="96" t="s">
        <v>4865</v>
      </c>
      <c r="L739" s="96" t="s">
        <v>3326</v>
      </c>
      <c r="M739" s="97">
        <v>40000</v>
      </c>
      <c r="N739" s="97">
        <v>442.65</v>
      </c>
      <c r="O739" s="97">
        <v>1216</v>
      </c>
      <c r="P739" s="97">
        <v>1148</v>
      </c>
      <c r="Q739" s="97">
        <v>12458.38</v>
      </c>
      <c r="R739" s="97">
        <v>27541.62</v>
      </c>
      <c r="S739" s="96" t="s">
        <v>3327</v>
      </c>
      <c r="T739" s="96" t="s">
        <v>4866</v>
      </c>
      <c r="U739" s="98"/>
      <c r="V739" s="98"/>
      <c r="W739" s="97">
        <v>9576.73</v>
      </c>
      <c r="X739" s="97">
        <v>50</v>
      </c>
      <c r="Y739" s="97">
        <v>25</v>
      </c>
      <c r="Z739" s="98"/>
      <c r="AB739" s="98"/>
    </row>
    <row r="740" spans="1:28" hidden="1">
      <c r="A740" s="96" t="s">
        <v>2522</v>
      </c>
      <c r="B740" s="96" t="s">
        <v>11</v>
      </c>
      <c r="C740" s="96" t="s">
        <v>2556</v>
      </c>
      <c r="D740" s="96" t="s">
        <v>4345</v>
      </c>
      <c r="E740" s="96" t="s">
        <v>3323</v>
      </c>
      <c r="F740" s="96" t="s">
        <v>3359</v>
      </c>
      <c r="G740" s="96" t="s">
        <v>635</v>
      </c>
      <c r="H740" s="96" t="s">
        <v>2245</v>
      </c>
      <c r="I740" s="96" t="s">
        <v>17</v>
      </c>
      <c r="J740" s="96" t="s">
        <v>601</v>
      </c>
      <c r="K740" s="96" t="s">
        <v>4867</v>
      </c>
      <c r="L740" s="96" t="s">
        <v>3326</v>
      </c>
      <c r="M740" s="97">
        <v>45000</v>
      </c>
      <c r="N740" s="97">
        <v>1148.33</v>
      </c>
      <c r="O740" s="97">
        <v>1368</v>
      </c>
      <c r="P740" s="97">
        <v>1291.5</v>
      </c>
      <c r="Q740" s="97">
        <v>3882.83</v>
      </c>
      <c r="R740" s="97">
        <v>41117.17</v>
      </c>
      <c r="S740" s="96" t="s">
        <v>3327</v>
      </c>
      <c r="T740" s="96" t="s">
        <v>4868</v>
      </c>
      <c r="U740" s="98"/>
      <c r="V740" s="98"/>
      <c r="W740" s="98"/>
      <c r="X740" s="97">
        <v>50</v>
      </c>
      <c r="Y740" s="97">
        <v>25</v>
      </c>
      <c r="Z740" s="98"/>
      <c r="AB740" s="98"/>
    </row>
    <row r="741" spans="1:28" hidden="1">
      <c r="A741" s="96" t="s">
        <v>2522</v>
      </c>
      <c r="B741" s="96" t="s">
        <v>11</v>
      </c>
      <c r="C741" s="96" t="s">
        <v>2556</v>
      </c>
      <c r="D741" s="96" t="s">
        <v>4345</v>
      </c>
      <c r="E741" s="96" t="s">
        <v>3323</v>
      </c>
      <c r="F741" s="96" t="s">
        <v>3359</v>
      </c>
      <c r="G741" s="96" t="s">
        <v>773</v>
      </c>
      <c r="H741" s="96" t="s">
        <v>1356</v>
      </c>
      <c r="I741" s="96" t="s">
        <v>8</v>
      </c>
      <c r="J741" s="96" t="s">
        <v>697</v>
      </c>
      <c r="K741" s="96" t="s">
        <v>4869</v>
      </c>
      <c r="L741" s="96" t="s">
        <v>3326</v>
      </c>
      <c r="M741" s="97">
        <v>22000</v>
      </c>
      <c r="N741" s="98">
        <v>0</v>
      </c>
      <c r="O741" s="97">
        <v>668.8</v>
      </c>
      <c r="P741" s="97">
        <v>631.4</v>
      </c>
      <c r="Q741" s="97">
        <v>4157.38</v>
      </c>
      <c r="R741" s="97">
        <v>17842.62</v>
      </c>
      <c r="S741" s="96" t="s">
        <v>3327</v>
      </c>
      <c r="T741" s="96" t="s">
        <v>4870</v>
      </c>
      <c r="U741" s="98"/>
      <c r="V741" s="97">
        <v>300</v>
      </c>
      <c r="W741" s="97">
        <v>2482.1799999999998</v>
      </c>
      <c r="X741" s="97">
        <v>50</v>
      </c>
      <c r="Y741" s="97">
        <v>25</v>
      </c>
      <c r="Z741" s="98"/>
      <c r="AB741" s="98"/>
    </row>
    <row r="742" spans="1:28" hidden="1">
      <c r="A742" s="96" t="s">
        <v>2522</v>
      </c>
      <c r="B742" s="96" t="s">
        <v>11</v>
      </c>
      <c r="C742" s="96" t="s">
        <v>2556</v>
      </c>
      <c r="D742" s="96" t="s">
        <v>4345</v>
      </c>
      <c r="E742" s="96" t="s">
        <v>3323</v>
      </c>
      <c r="F742" s="96" t="s">
        <v>3359</v>
      </c>
      <c r="G742" s="96" t="s">
        <v>636</v>
      </c>
      <c r="H742" s="96" t="s">
        <v>2246</v>
      </c>
      <c r="I742" s="96" t="s">
        <v>60</v>
      </c>
      <c r="J742" s="96" t="s">
        <v>601</v>
      </c>
      <c r="K742" s="96" t="s">
        <v>4871</v>
      </c>
      <c r="L742" s="96" t="s">
        <v>3326</v>
      </c>
      <c r="M742" s="97">
        <v>22000</v>
      </c>
      <c r="N742" s="98">
        <v>0</v>
      </c>
      <c r="O742" s="97">
        <v>668.8</v>
      </c>
      <c r="P742" s="97">
        <v>631.4</v>
      </c>
      <c r="Q742" s="97">
        <v>1325.2</v>
      </c>
      <c r="R742" s="97">
        <v>20674.8</v>
      </c>
      <c r="S742" s="96" t="s">
        <v>3327</v>
      </c>
      <c r="T742" s="96" t="s">
        <v>4872</v>
      </c>
      <c r="U742" s="98"/>
      <c r="V742" s="98"/>
      <c r="W742" s="98"/>
      <c r="X742" s="98"/>
      <c r="Y742" s="97">
        <v>25</v>
      </c>
      <c r="Z742" s="98"/>
      <c r="AB742" s="98"/>
    </row>
    <row r="743" spans="1:28" hidden="1">
      <c r="A743" s="96" t="s">
        <v>2522</v>
      </c>
      <c r="B743" s="96" t="s">
        <v>11</v>
      </c>
      <c r="C743" s="96" t="s">
        <v>2556</v>
      </c>
      <c r="D743" s="96" t="s">
        <v>4345</v>
      </c>
      <c r="E743" s="96" t="s">
        <v>3323</v>
      </c>
      <c r="F743" s="96" t="s">
        <v>3329</v>
      </c>
      <c r="G743" s="96" t="s">
        <v>637</v>
      </c>
      <c r="H743" s="96" t="s">
        <v>2247</v>
      </c>
      <c r="I743" s="96" t="s">
        <v>638</v>
      </c>
      <c r="J743" s="96" t="s">
        <v>601</v>
      </c>
      <c r="K743" s="96" t="s">
        <v>4873</v>
      </c>
      <c r="L743" s="96" t="s">
        <v>3326</v>
      </c>
      <c r="M743" s="97">
        <v>10000</v>
      </c>
      <c r="N743" s="98">
        <v>0</v>
      </c>
      <c r="O743" s="97">
        <v>304</v>
      </c>
      <c r="P743" s="97">
        <v>287</v>
      </c>
      <c r="Q743" s="97">
        <v>1016</v>
      </c>
      <c r="R743" s="97">
        <v>8984</v>
      </c>
      <c r="S743" s="96" t="s">
        <v>3327</v>
      </c>
      <c r="T743" s="96" t="s">
        <v>4874</v>
      </c>
      <c r="U743" s="98"/>
      <c r="V743" s="97">
        <v>300</v>
      </c>
      <c r="W743" s="98"/>
      <c r="X743" s="97">
        <v>100</v>
      </c>
      <c r="Y743" s="97">
        <v>25</v>
      </c>
      <c r="Z743" s="98"/>
      <c r="AB743" s="98"/>
    </row>
    <row r="744" spans="1:28" hidden="1">
      <c r="A744" s="96" t="s">
        <v>2522</v>
      </c>
      <c r="B744" s="96" t="s">
        <v>11</v>
      </c>
      <c r="C744" s="96" t="s">
        <v>2556</v>
      </c>
      <c r="D744" s="96" t="s">
        <v>4345</v>
      </c>
      <c r="E744" s="96" t="s">
        <v>3323</v>
      </c>
      <c r="F744" s="96" t="s">
        <v>3329</v>
      </c>
      <c r="G744" s="96" t="s">
        <v>16</v>
      </c>
      <c r="H744" s="96" t="s">
        <v>2248</v>
      </c>
      <c r="I744" s="96" t="s">
        <v>17</v>
      </c>
      <c r="J744" s="96" t="s">
        <v>7</v>
      </c>
      <c r="K744" s="96" t="s">
        <v>4875</v>
      </c>
      <c r="L744" s="96" t="s">
        <v>3326</v>
      </c>
      <c r="M744" s="97">
        <v>10000</v>
      </c>
      <c r="N744" s="98">
        <v>0</v>
      </c>
      <c r="O744" s="97">
        <v>304</v>
      </c>
      <c r="P744" s="97">
        <v>287</v>
      </c>
      <c r="Q744" s="97">
        <v>616</v>
      </c>
      <c r="R744" s="97">
        <v>9384</v>
      </c>
      <c r="S744" s="96" t="s">
        <v>3327</v>
      </c>
      <c r="T744" s="96" t="s">
        <v>4876</v>
      </c>
      <c r="U744" s="98"/>
      <c r="V744" s="98"/>
      <c r="W744" s="98"/>
      <c r="X744" s="98"/>
      <c r="Y744" s="97">
        <v>25</v>
      </c>
      <c r="Z744" s="98"/>
      <c r="AB744" s="98"/>
    </row>
    <row r="745" spans="1:28" hidden="1">
      <c r="A745" s="96" t="s">
        <v>2522</v>
      </c>
      <c r="B745" s="96" t="s">
        <v>11</v>
      </c>
      <c r="C745" s="96" t="s">
        <v>2556</v>
      </c>
      <c r="D745" s="96" t="s">
        <v>4345</v>
      </c>
      <c r="E745" s="96" t="s">
        <v>3323</v>
      </c>
      <c r="F745" s="96" t="s">
        <v>3332</v>
      </c>
      <c r="G745" s="96" t="s">
        <v>774</v>
      </c>
      <c r="H745" s="96" t="s">
        <v>2249</v>
      </c>
      <c r="I745" s="96" t="s">
        <v>22</v>
      </c>
      <c r="J745" s="96" t="s">
        <v>697</v>
      </c>
      <c r="K745" s="96" t="s">
        <v>4877</v>
      </c>
      <c r="L745" s="96" t="s">
        <v>3326</v>
      </c>
      <c r="M745" s="97">
        <v>35000</v>
      </c>
      <c r="N745" s="98">
        <v>0</v>
      </c>
      <c r="O745" s="97">
        <v>1064</v>
      </c>
      <c r="P745" s="97">
        <v>1004.5</v>
      </c>
      <c r="Q745" s="97">
        <v>24386.13</v>
      </c>
      <c r="R745" s="97">
        <v>10613.87</v>
      </c>
      <c r="S745" s="96" t="s">
        <v>3327</v>
      </c>
      <c r="T745" s="96" t="s">
        <v>4878</v>
      </c>
      <c r="U745" s="98"/>
      <c r="V745" s="98"/>
      <c r="W745" s="97">
        <v>22242.63</v>
      </c>
      <c r="X745" s="97">
        <v>50</v>
      </c>
      <c r="Y745" s="97">
        <v>25</v>
      </c>
      <c r="Z745" s="98"/>
      <c r="AB745" s="98"/>
    </row>
    <row r="746" spans="1:28" hidden="1">
      <c r="A746" s="96" t="s">
        <v>2522</v>
      </c>
      <c r="B746" s="96" t="s">
        <v>11</v>
      </c>
      <c r="C746" s="96" t="s">
        <v>2556</v>
      </c>
      <c r="D746" s="96" t="s">
        <v>4345</v>
      </c>
      <c r="E746" s="96" t="s">
        <v>3323</v>
      </c>
      <c r="F746" s="96" t="s">
        <v>3332</v>
      </c>
      <c r="G746" s="96" t="s">
        <v>639</v>
      </c>
      <c r="H746" s="96" t="s">
        <v>2250</v>
      </c>
      <c r="I746" s="96" t="s">
        <v>22</v>
      </c>
      <c r="J746" s="96" t="s">
        <v>601</v>
      </c>
      <c r="K746" s="96" t="s">
        <v>4879</v>
      </c>
      <c r="L746" s="96" t="s">
        <v>3326</v>
      </c>
      <c r="M746" s="97">
        <v>15000</v>
      </c>
      <c r="N746" s="98">
        <v>0</v>
      </c>
      <c r="O746" s="97">
        <v>456</v>
      </c>
      <c r="P746" s="97">
        <v>430.5</v>
      </c>
      <c r="Q746" s="97">
        <v>1211.5</v>
      </c>
      <c r="R746" s="97">
        <v>13788.5</v>
      </c>
      <c r="S746" s="96" t="s">
        <v>3327</v>
      </c>
      <c r="T746" s="96" t="s">
        <v>4880</v>
      </c>
      <c r="U746" s="98"/>
      <c r="V746" s="97">
        <v>300</v>
      </c>
      <c r="W746" s="98"/>
      <c r="X746" s="98"/>
      <c r="Y746" s="97">
        <v>25</v>
      </c>
      <c r="Z746" s="98"/>
      <c r="AB746" s="98"/>
    </row>
    <row r="747" spans="1:28" hidden="1">
      <c r="A747" s="96" t="s">
        <v>2522</v>
      </c>
      <c r="B747" s="96" t="s">
        <v>11</v>
      </c>
      <c r="C747" s="96" t="s">
        <v>2556</v>
      </c>
      <c r="D747" s="96" t="s">
        <v>4345</v>
      </c>
      <c r="E747" s="96" t="s">
        <v>3323</v>
      </c>
      <c r="F747" s="96" t="s">
        <v>3337</v>
      </c>
      <c r="G747" s="96" t="s">
        <v>933</v>
      </c>
      <c r="H747" s="96" t="s">
        <v>2251</v>
      </c>
      <c r="I747" s="96" t="s">
        <v>123</v>
      </c>
      <c r="J747" s="96" t="s">
        <v>73</v>
      </c>
      <c r="K747" s="96" t="s">
        <v>4881</v>
      </c>
      <c r="L747" s="96" t="s">
        <v>3326</v>
      </c>
      <c r="M747" s="97">
        <v>90000</v>
      </c>
      <c r="N747" s="97">
        <v>9753.1200000000008</v>
      </c>
      <c r="O747" s="97">
        <v>2736</v>
      </c>
      <c r="P747" s="97">
        <v>2583</v>
      </c>
      <c r="Q747" s="97">
        <v>34979.129999999997</v>
      </c>
      <c r="R747" s="97">
        <v>55020.87</v>
      </c>
      <c r="S747" s="96" t="s">
        <v>3327</v>
      </c>
      <c r="T747" s="96" t="s">
        <v>4882</v>
      </c>
      <c r="U747" s="98"/>
      <c r="V747" s="98"/>
      <c r="W747" s="97">
        <v>19882.009999999998</v>
      </c>
      <c r="X747" s="98"/>
      <c r="Y747" s="97">
        <v>25</v>
      </c>
      <c r="Z747" s="98"/>
      <c r="AB747" s="98"/>
    </row>
    <row r="748" spans="1:28" hidden="1">
      <c r="A748" s="96" t="s">
        <v>2522</v>
      </c>
      <c r="B748" s="96" t="s">
        <v>11</v>
      </c>
      <c r="C748" s="96" t="s">
        <v>2556</v>
      </c>
      <c r="D748" s="96" t="s">
        <v>4345</v>
      </c>
      <c r="E748" s="96" t="s">
        <v>3323</v>
      </c>
      <c r="F748" s="96" t="s">
        <v>3350</v>
      </c>
      <c r="G748" s="96" t="s">
        <v>640</v>
      </c>
      <c r="H748" s="96" t="s">
        <v>2252</v>
      </c>
      <c r="I748" s="96" t="s">
        <v>15</v>
      </c>
      <c r="J748" s="96" t="s">
        <v>601</v>
      </c>
      <c r="K748" s="96" t="s">
        <v>4883</v>
      </c>
      <c r="L748" s="96" t="s">
        <v>3326</v>
      </c>
      <c r="M748" s="97">
        <v>15000</v>
      </c>
      <c r="N748" s="98">
        <v>0</v>
      </c>
      <c r="O748" s="97">
        <v>456</v>
      </c>
      <c r="P748" s="97">
        <v>430.5</v>
      </c>
      <c r="Q748" s="97">
        <v>2488.9499999999998</v>
      </c>
      <c r="R748" s="97">
        <v>12511.05</v>
      </c>
      <c r="S748" s="96" t="s">
        <v>3327</v>
      </c>
      <c r="T748" s="96" t="s">
        <v>4884</v>
      </c>
      <c r="U748" s="98"/>
      <c r="V748" s="98"/>
      <c r="W748" s="98"/>
      <c r="X748" s="98"/>
      <c r="Y748" s="97">
        <v>25</v>
      </c>
      <c r="Z748" s="98"/>
      <c r="AB748" s="97">
        <v>1577.45</v>
      </c>
    </row>
    <row r="749" spans="1:28" hidden="1">
      <c r="A749" s="96" t="s">
        <v>2522</v>
      </c>
      <c r="B749" s="96" t="s">
        <v>11</v>
      </c>
      <c r="C749" s="96" t="s">
        <v>2556</v>
      </c>
      <c r="D749" s="96" t="s">
        <v>4345</v>
      </c>
      <c r="E749" s="96" t="s">
        <v>3323</v>
      </c>
      <c r="F749" s="96" t="s">
        <v>3337</v>
      </c>
      <c r="G749" s="96" t="s">
        <v>1724</v>
      </c>
      <c r="H749" s="96" t="s">
        <v>2269</v>
      </c>
      <c r="I749" s="96" t="s">
        <v>8</v>
      </c>
      <c r="J749" s="96" t="s">
        <v>106</v>
      </c>
      <c r="K749" s="96" t="s">
        <v>4885</v>
      </c>
      <c r="L749" s="96" t="s">
        <v>3326</v>
      </c>
      <c r="M749" s="97">
        <v>17000</v>
      </c>
      <c r="N749" s="98">
        <v>0</v>
      </c>
      <c r="O749" s="97">
        <v>516.79999999999995</v>
      </c>
      <c r="P749" s="97">
        <v>487.9</v>
      </c>
      <c r="Q749" s="97">
        <v>1029.7</v>
      </c>
      <c r="R749" s="97">
        <v>15970.3</v>
      </c>
      <c r="S749" s="96" t="s">
        <v>3327</v>
      </c>
      <c r="T749" s="96" t="s">
        <v>4886</v>
      </c>
      <c r="U749" s="98"/>
      <c r="V749" s="98"/>
      <c r="W749" s="98"/>
      <c r="X749" s="98"/>
      <c r="Y749" s="97">
        <v>25</v>
      </c>
      <c r="Z749" s="98"/>
      <c r="AB749" s="98"/>
    </row>
    <row r="750" spans="1:28" hidden="1">
      <c r="A750" s="96" t="s">
        <v>2522</v>
      </c>
      <c r="B750" s="96" t="s">
        <v>11</v>
      </c>
      <c r="C750" s="96" t="s">
        <v>2556</v>
      </c>
      <c r="D750" s="96" t="s">
        <v>4345</v>
      </c>
      <c r="E750" s="96" t="s">
        <v>3323</v>
      </c>
      <c r="F750" s="96" t="s">
        <v>3359</v>
      </c>
      <c r="G750" s="96" t="s">
        <v>1005</v>
      </c>
      <c r="H750" s="96" t="s">
        <v>2253</v>
      </c>
      <c r="I750" s="96" t="s">
        <v>169</v>
      </c>
      <c r="J750" s="96" t="s">
        <v>73</v>
      </c>
      <c r="K750" s="96" t="s">
        <v>4887</v>
      </c>
      <c r="L750" s="96" t="s">
        <v>3326</v>
      </c>
      <c r="M750" s="97">
        <v>35000</v>
      </c>
      <c r="N750" s="98">
        <v>0</v>
      </c>
      <c r="O750" s="97">
        <v>1064</v>
      </c>
      <c r="P750" s="97">
        <v>1004.5</v>
      </c>
      <c r="Q750" s="97">
        <v>3189.5</v>
      </c>
      <c r="R750" s="97">
        <v>31810.5</v>
      </c>
      <c r="S750" s="96" t="s">
        <v>3327</v>
      </c>
      <c r="T750" s="96" t="s">
        <v>4888</v>
      </c>
      <c r="U750" s="98"/>
      <c r="V750" s="98"/>
      <c r="W750" s="97">
        <v>1096</v>
      </c>
      <c r="X750" s="98"/>
      <c r="Y750" s="97">
        <v>25</v>
      </c>
      <c r="Z750" s="98"/>
      <c r="AB750" s="98"/>
    </row>
    <row r="751" spans="1:28" hidden="1">
      <c r="A751" s="96" t="s">
        <v>2522</v>
      </c>
      <c r="B751" s="96" t="s">
        <v>11</v>
      </c>
      <c r="C751" s="96" t="s">
        <v>2556</v>
      </c>
      <c r="D751" s="96" t="s">
        <v>4345</v>
      </c>
      <c r="E751" s="96" t="s">
        <v>3323</v>
      </c>
      <c r="F751" s="96" t="s">
        <v>3329</v>
      </c>
      <c r="G751" s="96" t="s">
        <v>2677</v>
      </c>
      <c r="H751" s="96" t="s">
        <v>2705</v>
      </c>
      <c r="I751" s="96" t="s">
        <v>10</v>
      </c>
      <c r="J751" s="96" t="s">
        <v>142</v>
      </c>
      <c r="K751" s="96" t="s">
        <v>4889</v>
      </c>
      <c r="L751" s="96" t="s">
        <v>3326</v>
      </c>
      <c r="M751" s="97">
        <v>30000</v>
      </c>
      <c r="N751" s="98">
        <v>0</v>
      </c>
      <c r="O751" s="97">
        <v>912</v>
      </c>
      <c r="P751" s="97">
        <v>861</v>
      </c>
      <c r="Q751" s="97">
        <v>3844</v>
      </c>
      <c r="R751" s="97">
        <v>26156</v>
      </c>
      <c r="S751" s="96" t="s">
        <v>3327</v>
      </c>
      <c r="T751" s="96" t="s">
        <v>4890</v>
      </c>
      <c r="U751" s="98"/>
      <c r="V751" s="98"/>
      <c r="W751" s="97">
        <v>2046</v>
      </c>
      <c r="X751" s="98"/>
      <c r="Y751" s="97">
        <v>25</v>
      </c>
      <c r="Z751" s="98"/>
      <c r="AB751" s="98"/>
    </row>
    <row r="752" spans="1:28" hidden="1">
      <c r="A752" s="96" t="s">
        <v>2522</v>
      </c>
      <c r="B752" s="96" t="s">
        <v>11</v>
      </c>
      <c r="C752" s="96" t="s">
        <v>2556</v>
      </c>
      <c r="D752" s="96" t="s">
        <v>4345</v>
      </c>
      <c r="E752" s="96" t="s">
        <v>3323</v>
      </c>
      <c r="F752" s="96" t="s">
        <v>3337</v>
      </c>
      <c r="G752" s="96" t="s">
        <v>1723</v>
      </c>
      <c r="H752" s="96" t="s">
        <v>2254</v>
      </c>
      <c r="I752" s="96" t="s">
        <v>8</v>
      </c>
      <c r="J752" s="96" t="s">
        <v>18</v>
      </c>
      <c r="K752" s="96" t="s">
        <v>4891</v>
      </c>
      <c r="L752" s="96" t="s">
        <v>3326</v>
      </c>
      <c r="M752" s="97">
        <v>10000</v>
      </c>
      <c r="N752" s="98">
        <v>0</v>
      </c>
      <c r="O752" s="97">
        <v>304</v>
      </c>
      <c r="P752" s="97">
        <v>287</v>
      </c>
      <c r="Q752" s="97">
        <v>616</v>
      </c>
      <c r="R752" s="97">
        <v>9384</v>
      </c>
      <c r="S752" s="96" t="s">
        <v>3327</v>
      </c>
      <c r="T752" s="96" t="s">
        <v>4892</v>
      </c>
      <c r="U752" s="98"/>
      <c r="V752" s="98"/>
      <c r="W752" s="98"/>
      <c r="X752" s="98"/>
      <c r="Y752" s="97">
        <v>25</v>
      </c>
      <c r="Z752" s="98"/>
      <c r="AB752" s="98"/>
    </row>
    <row r="753" spans="1:28" hidden="1">
      <c r="A753" s="96" t="s">
        <v>2522</v>
      </c>
      <c r="B753" s="96" t="s">
        <v>11</v>
      </c>
      <c r="C753" s="96" t="s">
        <v>2556</v>
      </c>
      <c r="D753" s="96" t="s">
        <v>4345</v>
      </c>
      <c r="E753" s="96" t="s">
        <v>3323</v>
      </c>
      <c r="F753" s="96" t="s">
        <v>3332</v>
      </c>
      <c r="G753" s="96" t="s">
        <v>775</v>
      </c>
      <c r="H753" s="96" t="s">
        <v>2255</v>
      </c>
      <c r="I753" s="96" t="s">
        <v>8</v>
      </c>
      <c r="J753" s="96" t="s">
        <v>697</v>
      </c>
      <c r="K753" s="96" t="s">
        <v>4893</v>
      </c>
      <c r="L753" s="96" t="s">
        <v>3326</v>
      </c>
      <c r="M753" s="97">
        <v>22000</v>
      </c>
      <c r="N753" s="98">
        <v>0</v>
      </c>
      <c r="O753" s="97">
        <v>668.8</v>
      </c>
      <c r="P753" s="97">
        <v>631.4</v>
      </c>
      <c r="Q753" s="97">
        <v>10924.83</v>
      </c>
      <c r="R753" s="97">
        <v>11075.17</v>
      </c>
      <c r="S753" s="96" t="s">
        <v>3327</v>
      </c>
      <c r="T753" s="96" t="s">
        <v>4894</v>
      </c>
      <c r="U753" s="98"/>
      <c r="V753" s="98"/>
      <c r="W753" s="97">
        <v>9499.6299999999992</v>
      </c>
      <c r="X753" s="97">
        <v>100</v>
      </c>
      <c r="Y753" s="97">
        <v>25</v>
      </c>
      <c r="Z753" s="98"/>
      <c r="AB753" s="98"/>
    </row>
    <row r="754" spans="1:28" hidden="1">
      <c r="A754" s="96" t="s">
        <v>2522</v>
      </c>
      <c r="B754" s="96" t="s">
        <v>11</v>
      </c>
      <c r="C754" s="96" t="s">
        <v>2556</v>
      </c>
      <c r="D754" s="96" t="s">
        <v>4345</v>
      </c>
      <c r="E754" s="96" t="s">
        <v>3323</v>
      </c>
      <c r="F754" s="96" t="s">
        <v>3359</v>
      </c>
      <c r="G754" s="96" t="s">
        <v>776</v>
      </c>
      <c r="H754" s="96" t="s">
        <v>2256</v>
      </c>
      <c r="I754" s="96" t="s">
        <v>117</v>
      </c>
      <c r="J754" s="96" t="s">
        <v>697</v>
      </c>
      <c r="K754" s="96" t="s">
        <v>4895</v>
      </c>
      <c r="L754" s="96" t="s">
        <v>3326</v>
      </c>
      <c r="M754" s="97">
        <v>22000</v>
      </c>
      <c r="N754" s="98">
        <v>0</v>
      </c>
      <c r="O754" s="97">
        <v>668.8</v>
      </c>
      <c r="P754" s="97">
        <v>631.4</v>
      </c>
      <c r="Q754" s="97">
        <v>13321.98</v>
      </c>
      <c r="R754" s="97">
        <v>8678.02</v>
      </c>
      <c r="S754" s="96" t="s">
        <v>3327</v>
      </c>
      <c r="T754" s="96" t="s">
        <v>4896</v>
      </c>
      <c r="U754" s="98"/>
      <c r="V754" s="98"/>
      <c r="W754" s="97">
        <v>11996.78</v>
      </c>
      <c r="X754" s="98"/>
      <c r="Y754" s="97">
        <v>25</v>
      </c>
      <c r="Z754" s="98"/>
      <c r="AB754" s="98"/>
    </row>
    <row r="755" spans="1:28">
      <c r="A755" s="96" t="s">
        <v>2522</v>
      </c>
      <c r="B755" s="96" t="s">
        <v>11</v>
      </c>
      <c r="C755" s="96" t="s">
        <v>2556</v>
      </c>
      <c r="D755" s="96" t="s">
        <v>4345</v>
      </c>
      <c r="E755" s="96" t="s">
        <v>3323</v>
      </c>
      <c r="F755" s="96" t="s">
        <v>3337</v>
      </c>
      <c r="G755" s="96" t="s">
        <v>4897</v>
      </c>
      <c r="H755" s="96" t="s">
        <v>4898</v>
      </c>
      <c r="I755" s="96" t="s">
        <v>8</v>
      </c>
      <c r="J755" s="96" t="s">
        <v>468</v>
      </c>
      <c r="K755" s="96" t="s">
        <v>4899</v>
      </c>
      <c r="L755" s="96" t="s">
        <v>3326</v>
      </c>
      <c r="M755" s="97">
        <v>17000</v>
      </c>
      <c r="N755" s="98">
        <v>0</v>
      </c>
      <c r="O755" s="97">
        <v>516.79999999999995</v>
      </c>
      <c r="P755" s="97">
        <v>487.9</v>
      </c>
      <c r="Q755" s="97">
        <v>1029.7</v>
      </c>
      <c r="R755" s="97">
        <v>15970.3</v>
      </c>
      <c r="S755" s="96" t="s">
        <v>3327</v>
      </c>
      <c r="T755" s="96" t="s">
        <v>4900</v>
      </c>
      <c r="U755" s="98"/>
      <c r="V755" s="98"/>
      <c r="W755" s="98"/>
      <c r="X755" s="98"/>
      <c r="Y755" s="97">
        <v>25</v>
      </c>
      <c r="Z755" s="98"/>
      <c r="AB755" s="98"/>
    </row>
    <row r="756" spans="1:28" hidden="1">
      <c r="A756" s="96" t="s">
        <v>2522</v>
      </c>
      <c r="B756" s="96" t="s">
        <v>11</v>
      </c>
      <c r="C756" s="96" t="s">
        <v>2556</v>
      </c>
      <c r="D756" s="96" t="s">
        <v>4345</v>
      </c>
      <c r="E756" s="96" t="s">
        <v>3323</v>
      </c>
      <c r="F756" s="96" t="s">
        <v>3337</v>
      </c>
      <c r="G756" s="96" t="s">
        <v>1047</v>
      </c>
      <c r="H756" s="96" t="s">
        <v>2257</v>
      </c>
      <c r="I756" s="96" t="s">
        <v>55</v>
      </c>
      <c r="J756" s="96" t="s">
        <v>601</v>
      </c>
      <c r="K756" s="96" t="s">
        <v>4901</v>
      </c>
      <c r="L756" s="96" t="s">
        <v>3326</v>
      </c>
      <c r="M756" s="97">
        <v>20000</v>
      </c>
      <c r="N756" s="98">
        <v>0</v>
      </c>
      <c r="O756" s="97">
        <v>608</v>
      </c>
      <c r="P756" s="97">
        <v>574</v>
      </c>
      <c r="Q756" s="97">
        <v>1207</v>
      </c>
      <c r="R756" s="97">
        <v>18793</v>
      </c>
      <c r="S756" s="96" t="s">
        <v>3327</v>
      </c>
      <c r="T756" s="96" t="s">
        <v>4902</v>
      </c>
      <c r="U756" s="98"/>
      <c r="V756" s="98"/>
      <c r="W756" s="98"/>
      <c r="X756" s="98"/>
      <c r="Y756" s="97">
        <v>25</v>
      </c>
      <c r="Z756" s="98"/>
      <c r="AB756" s="98"/>
    </row>
    <row r="757" spans="1:28" hidden="1">
      <c r="A757" s="96" t="s">
        <v>2522</v>
      </c>
      <c r="B757" s="96" t="s">
        <v>11</v>
      </c>
      <c r="C757" s="96" t="s">
        <v>2556</v>
      </c>
      <c r="D757" s="96" t="s">
        <v>4345</v>
      </c>
      <c r="E757" s="96" t="s">
        <v>3323</v>
      </c>
      <c r="F757" s="96" t="s">
        <v>3329</v>
      </c>
      <c r="G757" s="96" t="s">
        <v>71</v>
      </c>
      <c r="H757" s="96" t="s">
        <v>2258</v>
      </c>
      <c r="I757" s="96" t="s">
        <v>72</v>
      </c>
      <c r="J757" s="96" t="s">
        <v>18</v>
      </c>
      <c r="K757" s="96" t="s">
        <v>4903</v>
      </c>
      <c r="L757" s="96" t="s">
        <v>3326</v>
      </c>
      <c r="M757" s="97">
        <v>10000</v>
      </c>
      <c r="N757" s="98">
        <v>0</v>
      </c>
      <c r="O757" s="97">
        <v>304</v>
      </c>
      <c r="P757" s="97">
        <v>287</v>
      </c>
      <c r="Q757" s="97">
        <v>666</v>
      </c>
      <c r="R757" s="97">
        <v>9334</v>
      </c>
      <c r="S757" s="96" t="s">
        <v>3327</v>
      </c>
      <c r="T757" s="96" t="s">
        <v>4904</v>
      </c>
      <c r="U757" s="98"/>
      <c r="V757" s="98"/>
      <c r="W757" s="98"/>
      <c r="X757" s="97">
        <v>50</v>
      </c>
      <c r="Y757" s="97">
        <v>25</v>
      </c>
      <c r="Z757" s="98"/>
      <c r="AB757" s="98"/>
    </row>
    <row r="758" spans="1:28" hidden="1">
      <c r="A758" s="96" t="s">
        <v>2522</v>
      </c>
      <c r="B758" s="96" t="s">
        <v>11</v>
      </c>
      <c r="C758" s="96" t="s">
        <v>2556</v>
      </c>
      <c r="D758" s="96" t="s">
        <v>4345</v>
      </c>
      <c r="E758" s="96" t="s">
        <v>3323</v>
      </c>
      <c r="F758" s="96" t="s">
        <v>3332</v>
      </c>
      <c r="G758" s="96" t="s">
        <v>103</v>
      </c>
      <c r="H758" s="96" t="s">
        <v>2259</v>
      </c>
      <c r="I758" s="96" t="s">
        <v>104</v>
      </c>
      <c r="J758" s="96" t="s">
        <v>73</v>
      </c>
      <c r="K758" s="96" t="s">
        <v>4905</v>
      </c>
      <c r="L758" s="96" t="s">
        <v>3326</v>
      </c>
      <c r="M758" s="97">
        <v>16500</v>
      </c>
      <c r="N758" s="98">
        <v>0</v>
      </c>
      <c r="O758" s="97">
        <v>501.6</v>
      </c>
      <c r="P758" s="97">
        <v>473.55</v>
      </c>
      <c r="Q758" s="97">
        <v>2546.15</v>
      </c>
      <c r="R758" s="97">
        <v>13953.85</v>
      </c>
      <c r="S758" s="96" t="s">
        <v>3327</v>
      </c>
      <c r="T758" s="96" t="s">
        <v>4906</v>
      </c>
      <c r="U758" s="98"/>
      <c r="V758" s="98"/>
      <c r="W758" s="97">
        <v>1546</v>
      </c>
      <c r="X758" s="98"/>
      <c r="Y758" s="97">
        <v>25</v>
      </c>
      <c r="Z758" s="98"/>
      <c r="AB758" s="98"/>
    </row>
    <row r="759" spans="1:28" hidden="1">
      <c r="A759" s="96" t="s">
        <v>3120</v>
      </c>
      <c r="B759" s="96" t="s">
        <v>2831</v>
      </c>
      <c r="C759" s="96" t="s">
        <v>2552</v>
      </c>
      <c r="D759" s="96" t="s">
        <v>3322</v>
      </c>
      <c r="E759" s="96" t="s">
        <v>3323</v>
      </c>
      <c r="F759" s="96" t="s">
        <v>4907</v>
      </c>
      <c r="G759" s="96" t="s">
        <v>1602</v>
      </c>
      <c r="H759" s="96" t="s">
        <v>1603</v>
      </c>
      <c r="I759" s="96" t="s">
        <v>4908</v>
      </c>
      <c r="J759" s="96" t="s">
        <v>4909</v>
      </c>
      <c r="K759" s="96" t="s">
        <v>3392</v>
      </c>
      <c r="L759" s="96" t="s">
        <v>3326</v>
      </c>
      <c r="M759" s="97">
        <v>35000</v>
      </c>
      <c r="N759" s="97">
        <v>8232.8799999999992</v>
      </c>
      <c r="O759" s="97">
        <v>1004.5</v>
      </c>
      <c r="P759" s="97">
        <v>1064</v>
      </c>
      <c r="Q759" s="97">
        <v>10301.379999999999</v>
      </c>
      <c r="R759" s="97">
        <v>24698.62</v>
      </c>
      <c r="S759" s="96" t="s">
        <v>3327</v>
      </c>
      <c r="T759" s="96" t="s">
        <v>4910</v>
      </c>
      <c r="U759" s="98"/>
      <c r="V759" s="98"/>
      <c r="W759" s="98"/>
      <c r="X759" s="98"/>
      <c r="Y759" s="98"/>
      <c r="Z759" s="98"/>
      <c r="AB759" s="98"/>
    </row>
    <row r="760" spans="1:28" hidden="1">
      <c r="A760" s="96" t="s">
        <v>3120</v>
      </c>
      <c r="B760" s="96" t="s">
        <v>2831</v>
      </c>
      <c r="C760" s="96" t="s">
        <v>2552</v>
      </c>
      <c r="D760" s="96" t="s">
        <v>3322</v>
      </c>
      <c r="E760" s="96" t="s">
        <v>3323</v>
      </c>
      <c r="F760" s="96" t="s">
        <v>4911</v>
      </c>
      <c r="G760" s="96" t="s">
        <v>306</v>
      </c>
      <c r="H760" s="96" t="s">
        <v>1104</v>
      </c>
      <c r="I760" s="96" t="s">
        <v>10</v>
      </c>
      <c r="J760" s="96" t="s">
        <v>4912</v>
      </c>
      <c r="K760" s="96" t="s">
        <v>3447</v>
      </c>
      <c r="L760" s="96" t="s">
        <v>3326</v>
      </c>
      <c r="M760" s="97">
        <v>13000</v>
      </c>
      <c r="N760" s="97">
        <v>1571.73</v>
      </c>
      <c r="O760" s="97">
        <v>373.1</v>
      </c>
      <c r="P760" s="97">
        <v>395.2</v>
      </c>
      <c r="Q760" s="97">
        <v>2340.0300000000002</v>
      </c>
      <c r="R760" s="97">
        <v>10659.97</v>
      </c>
      <c r="S760" s="96" t="s">
        <v>3327</v>
      </c>
      <c r="T760" s="96" t="s">
        <v>4913</v>
      </c>
      <c r="U760" s="98"/>
      <c r="V760" s="98"/>
      <c r="W760" s="98"/>
      <c r="X760" s="98"/>
      <c r="Y760" s="98"/>
      <c r="Z760" s="98"/>
      <c r="AB760" s="98"/>
    </row>
    <row r="761" spans="1:28" hidden="1">
      <c r="A761" s="96" t="s">
        <v>3120</v>
      </c>
      <c r="B761" s="96" t="s">
        <v>2831</v>
      </c>
      <c r="C761" s="96" t="s">
        <v>2552</v>
      </c>
      <c r="D761" s="96" t="s">
        <v>3322</v>
      </c>
      <c r="E761" s="96" t="s">
        <v>3323</v>
      </c>
      <c r="F761" s="96" t="s">
        <v>4914</v>
      </c>
      <c r="G761" s="96" t="s">
        <v>150</v>
      </c>
      <c r="H761" s="96" t="s">
        <v>1107</v>
      </c>
      <c r="I761" s="96" t="s">
        <v>10</v>
      </c>
      <c r="J761" s="96" t="s">
        <v>4915</v>
      </c>
      <c r="K761" s="96" t="s">
        <v>3482</v>
      </c>
      <c r="L761" s="96" t="s">
        <v>3326</v>
      </c>
      <c r="M761" s="97">
        <v>25000</v>
      </c>
      <c r="N761" s="97">
        <v>3486.65</v>
      </c>
      <c r="O761" s="97">
        <v>717.5</v>
      </c>
      <c r="P761" s="97">
        <v>760</v>
      </c>
      <c r="Q761" s="97">
        <v>4964.1499999999996</v>
      </c>
      <c r="R761" s="97">
        <v>20035.849999999999</v>
      </c>
      <c r="S761" s="96" t="s">
        <v>3327</v>
      </c>
      <c r="T761" s="96" t="s">
        <v>4916</v>
      </c>
      <c r="U761" s="98"/>
      <c r="V761" s="98"/>
      <c r="W761" s="98"/>
      <c r="X761" s="98"/>
      <c r="Y761" s="98"/>
      <c r="Z761" s="98"/>
      <c r="AB761" s="98"/>
    </row>
    <row r="762" spans="1:28" hidden="1">
      <c r="A762" s="96" t="s">
        <v>3120</v>
      </c>
      <c r="B762" s="96" t="s">
        <v>2831</v>
      </c>
      <c r="C762" s="96" t="s">
        <v>2552</v>
      </c>
      <c r="D762" s="96" t="s">
        <v>3322</v>
      </c>
      <c r="E762" s="96" t="s">
        <v>3323</v>
      </c>
      <c r="F762" s="96" t="s">
        <v>4917</v>
      </c>
      <c r="G762" s="96" t="s">
        <v>377</v>
      </c>
      <c r="H762" s="96" t="s">
        <v>1211</v>
      </c>
      <c r="I762" s="96" t="s">
        <v>338</v>
      </c>
      <c r="J762" s="96" t="s">
        <v>3189</v>
      </c>
      <c r="K762" s="96" t="s">
        <v>3538</v>
      </c>
      <c r="L762" s="96" t="s">
        <v>3326</v>
      </c>
      <c r="M762" s="97">
        <v>22000</v>
      </c>
      <c r="N762" s="97">
        <v>1380.76</v>
      </c>
      <c r="O762" s="97">
        <v>631.4</v>
      </c>
      <c r="P762" s="97">
        <v>668.8</v>
      </c>
      <c r="Q762" s="97">
        <v>2680.96</v>
      </c>
      <c r="R762" s="97">
        <v>19319.04</v>
      </c>
      <c r="S762" s="96" t="s">
        <v>3327</v>
      </c>
      <c r="T762" s="96" t="s">
        <v>4918</v>
      </c>
      <c r="U762" s="98"/>
      <c r="V762" s="98"/>
      <c r="W762" s="98"/>
      <c r="X762" s="98"/>
      <c r="Y762" s="98"/>
      <c r="Z762" s="98"/>
      <c r="AB762" s="98"/>
    </row>
    <row r="763" spans="1:28" hidden="1">
      <c r="A763" s="96" t="s">
        <v>3120</v>
      </c>
      <c r="B763" s="96" t="s">
        <v>2831</v>
      </c>
      <c r="C763" s="96" t="s">
        <v>2552</v>
      </c>
      <c r="D763" s="96" t="s">
        <v>3322</v>
      </c>
      <c r="E763" s="96" t="s">
        <v>3323</v>
      </c>
      <c r="F763" s="96" t="s">
        <v>4919</v>
      </c>
      <c r="G763" s="96" t="s">
        <v>278</v>
      </c>
      <c r="H763" s="96" t="s">
        <v>1120</v>
      </c>
      <c r="I763" s="96" t="s">
        <v>4920</v>
      </c>
      <c r="J763" s="96" t="s">
        <v>4921</v>
      </c>
      <c r="K763" s="96" t="s">
        <v>3661</v>
      </c>
      <c r="L763" s="96" t="s">
        <v>3326</v>
      </c>
      <c r="M763" s="97">
        <v>15000</v>
      </c>
      <c r="N763" s="97">
        <v>2808.78</v>
      </c>
      <c r="O763" s="97">
        <v>430.5</v>
      </c>
      <c r="P763" s="97">
        <v>456</v>
      </c>
      <c r="Q763" s="97">
        <v>3695.28</v>
      </c>
      <c r="R763" s="97">
        <v>11304.72</v>
      </c>
      <c r="S763" s="96" t="s">
        <v>3327</v>
      </c>
      <c r="T763" s="96" t="s">
        <v>4922</v>
      </c>
      <c r="U763" s="98"/>
      <c r="V763" s="98"/>
      <c r="W763" s="98"/>
      <c r="X763" s="98"/>
      <c r="Y763" s="98"/>
      <c r="Z763" s="98"/>
      <c r="AB763" s="98"/>
    </row>
    <row r="764" spans="1:28" hidden="1">
      <c r="A764" s="96" t="s">
        <v>3120</v>
      </c>
      <c r="B764" s="96" t="s">
        <v>2831</v>
      </c>
      <c r="C764" s="96" t="s">
        <v>2552</v>
      </c>
      <c r="D764" s="96" t="s">
        <v>3322</v>
      </c>
      <c r="E764" s="96" t="s">
        <v>3323</v>
      </c>
      <c r="F764" s="96" t="s">
        <v>4923</v>
      </c>
      <c r="G764" s="96" t="s">
        <v>2638</v>
      </c>
      <c r="H764" s="96" t="s">
        <v>2654</v>
      </c>
      <c r="I764" s="96" t="s">
        <v>4924</v>
      </c>
      <c r="J764" s="96" t="s">
        <v>4925</v>
      </c>
      <c r="K764" s="96" t="s">
        <v>3725</v>
      </c>
      <c r="L764" s="96" t="s">
        <v>3326</v>
      </c>
      <c r="M764" s="97">
        <v>30000</v>
      </c>
      <c r="N764" s="97">
        <v>6736.99</v>
      </c>
      <c r="O764" s="97">
        <v>861</v>
      </c>
      <c r="P764" s="97">
        <v>912</v>
      </c>
      <c r="Q764" s="97">
        <v>8509.99</v>
      </c>
      <c r="R764" s="97">
        <v>21490.01</v>
      </c>
      <c r="S764" s="96" t="s">
        <v>3327</v>
      </c>
      <c r="T764" s="96" t="s">
        <v>4926</v>
      </c>
      <c r="U764" s="98"/>
      <c r="V764" s="98"/>
      <c r="W764" s="98"/>
      <c r="X764" s="98"/>
      <c r="Y764" s="98"/>
      <c r="Z764" s="98"/>
      <c r="AB764" s="98"/>
    </row>
    <row r="765" spans="1:28" hidden="1">
      <c r="A765" s="96" t="s">
        <v>3120</v>
      </c>
      <c r="B765" s="96" t="s">
        <v>2831</v>
      </c>
      <c r="C765" s="96" t="s">
        <v>2552</v>
      </c>
      <c r="D765" s="96" t="s">
        <v>3322</v>
      </c>
      <c r="E765" s="96" t="s">
        <v>3323</v>
      </c>
      <c r="F765" s="96" t="s">
        <v>4919</v>
      </c>
      <c r="G765" s="96" t="s">
        <v>280</v>
      </c>
      <c r="H765" s="96" t="s">
        <v>1128</v>
      </c>
      <c r="I765" s="96" t="s">
        <v>4920</v>
      </c>
      <c r="J765" s="96" t="s">
        <v>4921</v>
      </c>
      <c r="K765" s="96" t="s">
        <v>3729</v>
      </c>
      <c r="L765" s="96" t="s">
        <v>3326</v>
      </c>
      <c r="M765" s="97">
        <v>5000</v>
      </c>
      <c r="N765" s="97">
        <v>940.9</v>
      </c>
      <c r="O765" s="97">
        <v>143.5</v>
      </c>
      <c r="P765" s="97">
        <v>152</v>
      </c>
      <c r="Q765" s="97">
        <v>1236.4000000000001</v>
      </c>
      <c r="R765" s="97">
        <v>3763.6</v>
      </c>
      <c r="S765" s="96" t="s">
        <v>3327</v>
      </c>
      <c r="T765" s="96" t="s">
        <v>4927</v>
      </c>
      <c r="U765" s="98"/>
      <c r="V765" s="98"/>
      <c r="W765" s="98"/>
      <c r="X765" s="98"/>
      <c r="Y765" s="98"/>
      <c r="Z765" s="98"/>
      <c r="AB765" s="98"/>
    </row>
    <row r="766" spans="1:28" hidden="1">
      <c r="A766" s="96" t="s">
        <v>3120</v>
      </c>
      <c r="B766" s="96" t="s">
        <v>2831</v>
      </c>
      <c r="C766" s="96" t="s">
        <v>2552</v>
      </c>
      <c r="D766" s="96" t="s">
        <v>3322</v>
      </c>
      <c r="E766" s="96" t="s">
        <v>3323</v>
      </c>
      <c r="F766" s="96" t="s">
        <v>4928</v>
      </c>
      <c r="G766" s="96" t="s">
        <v>229</v>
      </c>
      <c r="H766" s="96" t="s">
        <v>1132</v>
      </c>
      <c r="I766" s="96" t="s">
        <v>4929</v>
      </c>
      <c r="J766" s="96" t="s">
        <v>4930</v>
      </c>
      <c r="K766" s="96" t="s">
        <v>3760</v>
      </c>
      <c r="L766" s="96" t="s">
        <v>3326</v>
      </c>
      <c r="M766" s="97">
        <v>20000</v>
      </c>
      <c r="N766" s="97">
        <v>4704.5</v>
      </c>
      <c r="O766" s="97">
        <v>574</v>
      </c>
      <c r="P766" s="97">
        <v>608</v>
      </c>
      <c r="Q766" s="97">
        <v>5886.5</v>
      </c>
      <c r="R766" s="97">
        <v>14113.5</v>
      </c>
      <c r="S766" s="96" t="s">
        <v>3327</v>
      </c>
      <c r="T766" s="96" t="s">
        <v>4931</v>
      </c>
      <c r="U766" s="98"/>
      <c r="V766" s="98"/>
      <c r="W766" s="98"/>
      <c r="X766" s="98"/>
      <c r="Y766" s="98"/>
      <c r="Z766" s="98"/>
      <c r="AB766" s="98"/>
    </row>
    <row r="767" spans="1:28" hidden="1">
      <c r="A767" s="96" t="s">
        <v>3120</v>
      </c>
      <c r="B767" s="96" t="s">
        <v>2831</v>
      </c>
      <c r="C767" s="96" t="s">
        <v>2552</v>
      </c>
      <c r="D767" s="96" t="s">
        <v>3322</v>
      </c>
      <c r="E767" s="96" t="s">
        <v>3323</v>
      </c>
      <c r="F767" s="96" t="s">
        <v>4932</v>
      </c>
      <c r="G767" s="96" t="s">
        <v>746</v>
      </c>
      <c r="H767" s="96" t="s">
        <v>1331</v>
      </c>
      <c r="I767" s="96" t="s">
        <v>747</v>
      </c>
      <c r="J767" s="96" t="s">
        <v>697</v>
      </c>
      <c r="K767" s="96" t="s">
        <v>4700</v>
      </c>
      <c r="L767" s="96" t="s">
        <v>3326</v>
      </c>
      <c r="M767" s="97">
        <v>20000</v>
      </c>
      <c r="N767" s="97">
        <v>2065.6999999999998</v>
      </c>
      <c r="O767" s="97">
        <v>574</v>
      </c>
      <c r="P767" s="97">
        <v>608</v>
      </c>
      <c r="Q767" s="97">
        <v>3247.7</v>
      </c>
      <c r="R767" s="97">
        <v>16752.3</v>
      </c>
      <c r="S767" s="96" t="s">
        <v>3327</v>
      </c>
      <c r="T767" s="96" t="s">
        <v>4933</v>
      </c>
      <c r="U767" s="98"/>
      <c r="V767" s="98"/>
      <c r="W767" s="98"/>
      <c r="X767" s="98"/>
      <c r="Y767" s="98"/>
      <c r="Z767" s="98"/>
      <c r="AB767" s="98"/>
    </row>
    <row r="768" spans="1:28" hidden="1">
      <c r="A768" s="96" t="s">
        <v>3120</v>
      </c>
      <c r="B768" s="96" t="s">
        <v>2831</v>
      </c>
      <c r="C768" s="96" t="s">
        <v>2552</v>
      </c>
      <c r="D768" s="96" t="s">
        <v>3322</v>
      </c>
      <c r="E768" s="96" t="s">
        <v>3323</v>
      </c>
      <c r="F768" s="96" t="s">
        <v>4934</v>
      </c>
      <c r="G768" s="96" t="s">
        <v>752</v>
      </c>
      <c r="H768" s="96" t="s">
        <v>1338</v>
      </c>
      <c r="I768" s="96" t="s">
        <v>10</v>
      </c>
      <c r="J768" s="96" t="s">
        <v>697</v>
      </c>
      <c r="K768" s="96" t="s">
        <v>4723</v>
      </c>
      <c r="L768" s="96" t="s">
        <v>3326</v>
      </c>
      <c r="M768" s="97">
        <v>35000</v>
      </c>
      <c r="N768" s="97">
        <v>5368.45</v>
      </c>
      <c r="O768" s="97">
        <v>1004.5</v>
      </c>
      <c r="P768" s="97">
        <v>1064</v>
      </c>
      <c r="Q768" s="97">
        <v>7436.95</v>
      </c>
      <c r="R768" s="97">
        <v>27563.05</v>
      </c>
      <c r="S768" s="96" t="s">
        <v>3327</v>
      </c>
      <c r="T768" s="96" t="s">
        <v>4935</v>
      </c>
      <c r="U768" s="98"/>
      <c r="V768" s="98"/>
      <c r="W768" s="98"/>
      <c r="X768" s="98"/>
      <c r="Y768" s="98"/>
      <c r="Z768" s="98"/>
      <c r="AB768" s="98"/>
    </row>
    <row r="769" spans="1:28" hidden="1">
      <c r="A769" s="96" t="s">
        <v>3120</v>
      </c>
      <c r="B769" s="96" t="s">
        <v>2831</v>
      </c>
      <c r="C769" s="96" t="s">
        <v>2552</v>
      </c>
      <c r="D769" s="96" t="s">
        <v>3322</v>
      </c>
      <c r="E769" s="96" t="s">
        <v>3323</v>
      </c>
      <c r="F769" s="96" t="s">
        <v>4936</v>
      </c>
      <c r="G769" s="96" t="s">
        <v>207</v>
      </c>
      <c r="H769" s="96" t="s">
        <v>1154</v>
      </c>
      <c r="I769" s="96" t="s">
        <v>10</v>
      </c>
      <c r="J769" s="96" t="s">
        <v>4937</v>
      </c>
      <c r="K769" s="96" t="s">
        <v>3908</v>
      </c>
      <c r="L769" s="96" t="s">
        <v>3326</v>
      </c>
      <c r="M769" s="97">
        <v>25000</v>
      </c>
      <c r="N769" s="97">
        <v>4220.13</v>
      </c>
      <c r="O769" s="97">
        <v>717.5</v>
      </c>
      <c r="P769" s="97">
        <v>760</v>
      </c>
      <c r="Q769" s="97">
        <v>5697.63</v>
      </c>
      <c r="R769" s="97">
        <v>19302.37</v>
      </c>
      <c r="S769" s="96" t="s">
        <v>3327</v>
      </c>
      <c r="T769" s="96" t="s">
        <v>4938</v>
      </c>
      <c r="U769" s="98"/>
      <c r="V769" s="98"/>
      <c r="W769" s="98"/>
      <c r="X769" s="98"/>
      <c r="Y769" s="98"/>
      <c r="Z769" s="98"/>
      <c r="AB769" s="98"/>
    </row>
    <row r="770" spans="1:28" hidden="1">
      <c r="A770" s="96" t="s">
        <v>3120</v>
      </c>
      <c r="B770" s="96" t="s">
        <v>2831</v>
      </c>
      <c r="C770" s="96" t="s">
        <v>2552</v>
      </c>
      <c r="D770" s="96" t="s">
        <v>3322</v>
      </c>
      <c r="E770" s="96" t="s">
        <v>3323</v>
      </c>
      <c r="F770" s="96" t="s">
        <v>4939</v>
      </c>
      <c r="G770" s="96" t="s">
        <v>565</v>
      </c>
      <c r="H770" s="96" t="s">
        <v>1165</v>
      </c>
      <c r="I770" s="96" t="s">
        <v>10</v>
      </c>
      <c r="J770" s="96" t="s">
        <v>4940</v>
      </c>
      <c r="K770" s="96" t="s">
        <v>4017</v>
      </c>
      <c r="L770" s="96" t="s">
        <v>3326</v>
      </c>
      <c r="M770" s="97">
        <v>15000</v>
      </c>
      <c r="N770" s="97">
        <v>2338.33</v>
      </c>
      <c r="O770" s="97">
        <v>430.5</v>
      </c>
      <c r="P770" s="97">
        <v>456</v>
      </c>
      <c r="Q770" s="97">
        <v>3224.83</v>
      </c>
      <c r="R770" s="97">
        <v>11775.17</v>
      </c>
      <c r="S770" s="96" t="s">
        <v>3327</v>
      </c>
      <c r="T770" s="96" t="s">
        <v>4941</v>
      </c>
      <c r="U770" s="98"/>
      <c r="V770" s="98"/>
      <c r="W770" s="98"/>
      <c r="X770" s="98"/>
      <c r="Y770" s="98"/>
      <c r="Z770" s="98"/>
      <c r="AB770" s="98"/>
    </row>
    <row r="771" spans="1:28">
      <c r="A771" s="96" t="s">
        <v>4942</v>
      </c>
      <c r="B771" s="96" t="s">
        <v>4943</v>
      </c>
      <c r="C771" s="96" t="s">
        <v>2552</v>
      </c>
      <c r="D771" s="96" t="s">
        <v>3322</v>
      </c>
      <c r="E771" s="96" t="s">
        <v>3323</v>
      </c>
      <c r="F771" s="96" t="s">
        <v>3329</v>
      </c>
      <c r="G771" s="96" t="s">
        <v>4944</v>
      </c>
      <c r="H771" s="96" t="s">
        <v>4945</v>
      </c>
      <c r="I771" s="96" t="s">
        <v>4946</v>
      </c>
      <c r="J771" s="96" t="s">
        <v>204</v>
      </c>
      <c r="K771" s="96" t="s">
        <v>4947</v>
      </c>
      <c r="L771" s="96" t="s">
        <v>3326</v>
      </c>
      <c r="M771" s="97">
        <v>70000</v>
      </c>
      <c r="N771" s="97">
        <v>5368.48</v>
      </c>
      <c r="O771" s="97">
        <v>2128</v>
      </c>
      <c r="P771" s="97">
        <v>2009</v>
      </c>
      <c r="Q771" s="97">
        <v>9505.48</v>
      </c>
      <c r="R771" s="97">
        <v>60494.52</v>
      </c>
      <c r="S771" s="96" t="s">
        <v>3327</v>
      </c>
      <c r="T771" s="96" t="s">
        <v>4948</v>
      </c>
      <c r="U771" s="98"/>
      <c r="V771" s="98"/>
      <c r="W771" s="98"/>
      <c r="X771" s="98"/>
      <c r="Y771" s="98"/>
      <c r="Z771" s="98"/>
      <c r="AB771" s="98"/>
    </row>
    <row r="772" spans="1:28" hidden="1">
      <c r="A772" s="96" t="s">
        <v>2521</v>
      </c>
      <c r="B772" s="96" t="s">
        <v>2743</v>
      </c>
      <c r="C772" s="96" t="s">
        <v>2552</v>
      </c>
      <c r="D772" s="96" t="s">
        <v>3322</v>
      </c>
      <c r="E772" s="96" t="s">
        <v>3323</v>
      </c>
      <c r="F772" s="96" t="s">
        <v>3332</v>
      </c>
      <c r="G772" s="96" t="s">
        <v>2833</v>
      </c>
      <c r="H772" s="96" t="s">
        <v>2834</v>
      </c>
      <c r="I772" s="96" t="s">
        <v>75</v>
      </c>
      <c r="J772" s="96" t="s">
        <v>777</v>
      </c>
      <c r="K772" s="96" t="s">
        <v>4949</v>
      </c>
      <c r="L772" s="96" t="s">
        <v>3326</v>
      </c>
      <c r="M772" s="97">
        <v>10000</v>
      </c>
      <c r="N772" s="98">
        <v>0</v>
      </c>
      <c r="O772" s="97">
        <v>304</v>
      </c>
      <c r="P772" s="97">
        <v>287</v>
      </c>
      <c r="Q772" s="97">
        <v>616</v>
      </c>
      <c r="R772" s="97">
        <v>9384</v>
      </c>
      <c r="S772" s="96" t="s">
        <v>3327</v>
      </c>
      <c r="T772" s="96" t="s">
        <v>4950</v>
      </c>
      <c r="U772" s="98"/>
      <c r="V772" s="98"/>
      <c r="W772" s="98"/>
      <c r="X772" s="98"/>
      <c r="Y772" s="97">
        <v>25</v>
      </c>
      <c r="Z772" s="98"/>
      <c r="AB772" s="98"/>
    </row>
    <row r="773" spans="1:28" hidden="1">
      <c r="A773" s="96" t="s">
        <v>2521</v>
      </c>
      <c r="B773" s="96" t="s">
        <v>2743</v>
      </c>
      <c r="C773" s="96" t="s">
        <v>2552</v>
      </c>
      <c r="D773" s="96" t="s">
        <v>3322</v>
      </c>
      <c r="E773" s="96" t="s">
        <v>3323</v>
      </c>
      <c r="F773" s="96" t="s">
        <v>3337</v>
      </c>
      <c r="G773" s="96" t="s">
        <v>2835</v>
      </c>
      <c r="H773" s="96" t="s">
        <v>2836</v>
      </c>
      <c r="I773" s="96" t="s">
        <v>75</v>
      </c>
      <c r="J773" s="96" t="s">
        <v>777</v>
      </c>
      <c r="K773" s="96" t="s">
        <v>4951</v>
      </c>
      <c r="L773" s="96" t="s">
        <v>3326</v>
      </c>
      <c r="M773" s="97">
        <v>15000</v>
      </c>
      <c r="N773" s="98">
        <v>0</v>
      </c>
      <c r="O773" s="97">
        <v>456</v>
      </c>
      <c r="P773" s="97">
        <v>430.5</v>
      </c>
      <c r="Q773" s="97">
        <v>911.5</v>
      </c>
      <c r="R773" s="97">
        <v>14088.5</v>
      </c>
      <c r="S773" s="96" t="s">
        <v>3327</v>
      </c>
      <c r="T773" s="96" t="s">
        <v>4952</v>
      </c>
      <c r="U773" s="98"/>
      <c r="V773" s="98"/>
      <c r="W773" s="98"/>
      <c r="X773" s="98"/>
      <c r="Y773" s="97">
        <v>25</v>
      </c>
      <c r="Z773" s="98"/>
      <c r="AB773" s="98"/>
    </row>
    <row r="774" spans="1:28" hidden="1">
      <c r="A774" s="96" t="s">
        <v>2521</v>
      </c>
      <c r="B774" s="96" t="s">
        <v>2743</v>
      </c>
      <c r="C774" s="96" t="s">
        <v>2552</v>
      </c>
      <c r="D774" s="96" t="s">
        <v>3322</v>
      </c>
      <c r="E774" s="96" t="s">
        <v>3323</v>
      </c>
      <c r="F774" s="96" t="s">
        <v>3337</v>
      </c>
      <c r="G774" s="96" t="s">
        <v>2837</v>
      </c>
      <c r="H774" s="96" t="s">
        <v>2838</v>
      </c>
      <c r="I774" s="96" t="s">
        <v>1539</v>
      </c>
      <c r="J774" s="96" t="s">
        <v>2384</v>
      </c>
      <c r="K774" s="96" t="s">
        <v>4953</v>
      </c>
      <c r="L774" s="96" t="s">
        <v>3326</v>
      </c>
      <c r="M774" s="97">
        <v>36000</v>
      </c>
      <c r="N774" s="98">
        <v>0</v>
      </c>
      <c r="O774" s="97">
        <v>1094.4000000000001</v>
      </c>
      <c r="P774" s="97">
        <v>1033.2</v>
      </c>
      <c r="Q774" s="97">
        <v>2152.6</v>
      </c>
      <c r="R774" s="97">
        <v>33847.4</v>
      </c>
      <c r="S774" s="96" t="s">
        <v>3327</v>
      </c>
      <c r="T774" s="96" t="s">
        <v>4954</v>
      </c>
      <c r="U774" s="98"/>
      <c r="V774" s="98"/>
      <c r="W774" s="98"/>
      <c r="X774" s="98"/>
      <c r="Y774" s="97">
        <v>25</v>
      </c>
      <c r="Z774" s="98"/>
      <c r="AB774" s="98"/>
    </row>
    <row r="775" spans="1:28" hidden="1">
      <c r="A775" s="96" t="s">
        <v>2521</v>
      </c>
      <c r="B775" s="96" t="s">
        <v>2743</v>
      </c>
      <c r="C775" s="96" t="s">
        <v>2552</v>
      </c>
      <c r="D775" s="96" t="s">
        <v>3322</v>
      </c>
      <c r="E775" s="96" t="s">
        <v>3323</v>
      </c>
      <c r="F775" s="96" t="s">
        <v>3337</v>
      </c>
      <c r="G775" s="96" t="s">
        <v>1619</v>
      </c>
      <c r="H775" s="96" t="s">
        <v>2270</v>
      </c>
      <c r="I775" s="96" t="s">
        <v>1620</v>
      </c>
      <c r="J775" s="96" t="s">
        <v>283</v>
      </c>
      <c r="K775" s="96" t="s">
        <v>4955</v>
      </c>
      <c r="L775" s="96" t="s">
        <v>3326</v>
      </c>
      <c r="M775" s="97">
        <v>50000</v>
      </c>
      <c r="N775" s="97">
        <v>1854</v>
      </c>
      <c r="O775" s="97">
        <v>1520</v>
      </c>
      <c r="P775" s="97">
        <v>1435</v>
      </c>
      <c r="Q775" s="97">
        <v>4834</v>
      </c>
      <c r="R775" s="97">
        <v>45166</v>
      </c>
      <c r="S775" s="96" t="s">
        <v>3327</v>
      </c>
      <c r="T775" s="96" t="s">
        <v>4956</v>
      </c>
      <c r="U775" s="98"/>
      <c r="V775" s="98"/>
      <c r="W775" s="98"/>
      <c r="X775" s="98"/>
      <c r="Y775" s="97">
        <v>25</v>
      </c>
      <c r="Z775" s="98"/>
      <c r="AB775" s="98"/>
    </row>
    <row r="776" spans="1:28" hidden="1">
      <c r="A776" s="96" t="s">
        <v>2521</v>
      </c>
      <c r="B776" s="96" t="s">
        <v>2743</v>
      </c>
      <c r="C776" s="96" t="s">
        <v>2552</v>
      </c>
      <c r="D776" s="96" t="s">
        <v>3322</v>
      </c>
      <c r="E776" s="96" t="s">
        <v>3323</v>
      </c>
      <c r="F776" s="96" t="s">
        <v>3359</v>
      </c>
      <c r="G776" s="96" t="s">
        <v>992</v>
      </c>
      <c r="H776" s="96" t="s">
        <v>2271</v>
      </c>
      <c r="I776" s="96" t="s">
        <v>982</v>
      </c>
      <c r="J776" s="96" t="s">
        <v>941</v>
      </c>
      <c r="K776" s="96" t="s">
        <v>4957</v>
      </c>
      <c r="L776" s="96" t="s">
        <v>3326</v>
      </c>
      <c r="M776" s="97">
        <v>40000</v>
      </c>
      <c r="N776" s="97">
        <v>442.65</v>
      </c>
      <c r="O776" s="97">
        <v>1216</v>
      </c>
      <c r="P776" s="97">
        <v>1148</v>
      </c>
      <c r="Q776" s="97">
        <v>2831.65</v>
      </c>
      <c r="R776" s="97">
        <v>37168.35</v>
      </c>
      <c r="S776" s="96" t="s">
        <v>3327</v>
      </c>
      <c r="T776" s="96" t="s">
        <v>4958</v>
      </c>
      <c r="U776" s="98"/>
      <c r="V776" s="98"/>
      <c r="W776" s="98"/>
      <c r="X776" s="98"/>
      <c r="Y776" s="97">
        <v>25</v>
      </c>
      <c r="Z776" s="98"/>
      <c r="AB776" s="98"/>
    </row>
    <row r="777" spans="1:28" hidden="1">
      <c r="A777" s="96" t="s">
        <v>2521</v>
      </c>
      <c r="B777" s="96" t="s">
        <v>2743</v>
      </c>
      <c r="C777" s="96" t="s">
        <v>2552</v>
      </c>
      <c r="D777" s="96" t="s">
        <v>3322</v>
      </c>
      <c r="E777" s="96" t="s">
        <v>3323</v>
      </c>
      <c r="F777" s="96" t="s">
        <v>3337</v>
      </c>
      <c r="G777" s="96" t="s">
        <v>1621</v>
      </c>
      <c r="H777" s="96" t="s">
        <v>2272</v>
      </c>
      <c r="I777" s="96" t="s">
        <v>1620</v>
      </c>
      <c r="J777" s="96" t="s">
        <v>283</v>
      </c>
      <c r="K777" s="96" t="s">
        <v>4959</v>
      </c>
      <c r="L777" s="96" t="s">
        <v>3326</v>
      </c>
      <c r="M777" s="97">
        <v>55000</v>
      </c>
      <c r="N777" s="97">
        <v>2559.6799999999998</v>
      </c>
      <c r="O777" s="97">
        <v>1672</v>
      </c>
      <c r="P777" s="97">
        <v>1578.5</v>
      </c>
      <c r="Q777" s="97">
        <v>5835.18</v>
      </c>
      <c r="R777" s="97">
        <v>49164.82</v>
      </c>
      <c r="S777" s="96" t="s">
        <v>3327</v>
      </c>
      <c r="T777" s="96" t="s">
        <v>4960</v>
      </c>
      <c r="U777" s="98"/>
      <c r="V777" s="98"/>
      <c r="W777" s="98"/>
      <c r="X777" s="98"/>
      <c r="Y777" s="97">
        <v>25</v>
      </c>
      <c r="Z777" s="98"/>
      <c r="AB777" s="98"/>
    </row>
    <row r="778" spans="1:28" hidden="1">
      <c r="A778" s="96" t="s">
        <v>2521</v>
      </c>
      <c r="B778" s="96" t="s">
        <v>2743</v>
      </c>
      <c r="C778" s="96" t="s">
        <v>2552</v>
      </c>
      <c r="D778" s="96" t="s">
        <v>3322</v>
      </c>
      <c r="E778" s="96" t="s">
        <v>3323</v>
      </c>
      <c r="F778" s="96" t="s">
        <v>3337</v>
      </c>
      <c r="G778" s="96" t="s">
        <v>2839</v>
      </c>
      <c r="H778" s="96" t="s">
        <v>2840</v>
      </c>
      <c r="I778" s="96" t="s">
        <v>1539</v>
      </c>
      <c r="J778" s="96" t="s">
        <v>489</v>
      </c>
      <c r="K778" s="96" t="s">
        <v>4961</v>
      </c>
      <c r="L778" s="96" t="s">
        <v>3326</v>
      </c>
      <c r="M778" s="97">
        <v>36000</v>
      </c>
      <c r="N778" s="98">
        <v>0</v>
      </c>
      <c r="O778" s="97">
        <v>1094.4000000000001</v>
      </c>
      <c r="P778" s="97">
        <v>1033.2</v>
      </c>
      <c r="Q778" s="97">
        <v>2152.6</v>
      </c>
      <c r="R778" s="97">
        <v>33847.4</v>
      </c>
      <c r="S778" s="96" t="s">
        <v>3327</v>
      </c>
      <c r="T778" s="96" t="s">
        <v>4962</v>
      </c>
      <c r="U778" s="98"/>
      <c r="V778" s="98"/>
      <c r="W778" s="98"/>
      <c r="X778" s="98"/>
      <c r="Y778" s="97">
        <v>25</v>
      </c>
      <c r="Z778" s="98"/>
      <c r="AB778" s="98"/>
    </row>
    <row r="779" spans="1:28" hidden="1">
      <c r="A779" s="96" t="s">
        <v>2521</v>
      </c>
      <c r="B779" s="96" t="s">
        <v>2743</v>
      </c>
      <c r="C779" s="96" t="s">
        <v>2552</v>
      </c>
      <c r="D779" s="96" t="s">
        <v>3322</v>
      </c>
      <c r="E779" s="96" t="s">
        <v>3323</v>
      </c>
      <c r="F779" s="96" t="s">
        <v>3359</v>
      </c>
      <c r="G779" s="96" t="s">
        <v>4963</v>
      </c>
      <c r="H779" s="96" t="s">
        <v>2841</v>
      </c>
      <c r="I779" s="96" t="s">
        <v>192</v>
      </c>
      <c r="J779" s="96" t="s">
        <v>189</v>
      </c>
      <c r="K779" s="96" t="s">
        <v>4964</v>
      </c>
      <c r="L779" s="96" t="s">
        <v>3326</v>
      </c>
      <c r="M779" s="97">
        <v>35000</v>
      </c>
      <c r="N779" s="98">
        <v>0</v>
      </c>
      <c r="O779" s="97">
        <v>1064</v>
      </c>
      <c r="P779" s="97">
        <v>1004.5</v>
      </c>
      <c r="Q779" s="97">
        <v>4139.5</v>
      </c>
      <c r="R779" s="97">
        <v>30860.5</v>
      </c>
      <c r="S779" s="96" t="s">
        <v>3327</v>
      </c>
      <c r="T779" s="96" t="s">
        <v>4965</v>
      </c>
      <c r="U779" s="98"/>
      <c r="V779" s="98"/>
      <c r="W779" s="97">
        <v>2046</v>
      </c>
      <c r="X779" s="98"/>
      <c r="Y779" s="97">
        <v>25</v>
      </c>
      <c r="Z779" s="98"/>
      <c r="AB779" s="98"/>
    </row>
    <row r="780" spans="1:28" hidden="1">
      <c r="A780" s="96" t="s">
        <v>2521</v>
      </c>
      <c r="B780" s="96" t="s">
        <v>2743</v>
      </c>
      <c r="C780" s="96" t="s">
        <v>2552</v>
      </c>
      <c r="D780" s="96" t="s">
        <v>3322</v>
      </c>
      <c r="E780" s="96" t="s">
        <v>3323</v>
      </c>
      <c r="F780" s="96" t="s">
        <v>3359</v>
      </c>
      <c r="G780" s="96" t="s">
        <v>1623</v>
      </c>
      <c r="H780" s="96" t="s">
        <v>2274</v>
      </c>
      <c r="I780" s="96" t="s">
        <v>129</v>
      </c>
      <c r="J780" s="96" t="s">
        <v>210</v>
      </c>
      <c r="K780" s="96" t="s">
        <v>4966</v>
      </c>
      <c r="L780" s="96" t="s">
        <v>3326</v>
      </c>
      <c r="M780" s="97">
        <v>100000</v>
      </c>
      <c r="N780" s="97">
        <v>12105.37</v>
      </c>
      <c r="O780" s="97">
        <v>3040</v>
      </c>
      <c r="P780" s="97">
        <v>2870</v>
      </c>
      <c r="Q780" s="97">
        <v>24086.37</v>
      </c>
      <c r="R780" s="97">
        <v>75913.63</v>
      </c>
      <c r="S780" s="96" t="s">
        <v>3327</v>
      </c>
      <c r="T780" s="96" t="s">
        <v>4967</v>
      </c>
      <c r="U780" s="98"/>
      <c r="V780" s="98"/>
      <c r="W780" s="97">
        <v>6046</v>
      </c>
      <c r="X780" s="98"/>
      <c r="Y780" s="97">
        <v>25</v>
      </c>
      <c r="Z780" s="98"/>
      <c r="AB780" s="98"/>
    </row>
    <row r="781" spans="1:28">
      <c r="A781" s="96" t="s">
        <v>2521</v>
      </c>
      <c r="B781" s="96" t="s">
        <v>2743</v>
      </c>
      <c r="C781" s="96" t="s">
        <v>2552</v>
      </c>
      <c r="D781" s="96" t="s">
        <v>3322</v>
      </c>
      <c r="E781" s="96" t="s">
        <v>3323</v>
      </c>
      <c r="F781" s="96" t="s">
        <v>3329</v>
      </c>
      <c r="G781" s="96" t="s">
        <v>4968</v>
      </c>
      <c r="H781" s="96" t="s">
        <v>4969</v>
      </c>
      <c r="I781" s="96" t="s">
        <v>285</v>
      </c>
      <c r="J781" s="96" t="s">
        <v>601</v>
      </c>
      <c r="K781" s="96" t="s">
        <v>4970</v>
      </c>
      <c r="L781" s="96" t="s">
        <v>3326</v>
      </c>
      <c r="M781" s="97">
        <v>60000</v>
      </c>
      <c r="N781" s="97">
        <v>3486.68</v>
      </c>
      <c r="O781" s="97">
        <v>1824</v>
      </c>
      <c r="P781" s="97">
        <v>1722</v>
      </c>
      <c r="Q781" s="97">
        <v>7057.68</v>
      </c>
      <c r="R781" s="97">
        <v>52942.32</v>
      </c>
      <c r="S781" s="96" t="s">
        <v>3327</v>
      </c>
      <c r="T781" s="96" t="s">
        <v>4971</v>
      </c>
      <c r="U781" s="98"/>
      <c r="V781" s="98"/>
      <c r="W781" s="98"/>
      <c r="X781" s="98"/>
      <c r="Y781" s="97">
        <v>25</v>
      </c>
      <c r="Z781" s="98"/>
      <c r="AB781" s="98"/>
    </row>
    <row r="782" spans="1:28" hidden="1">
      <c r="A782" s="96" t="s">
        <v>2521</v>
      </c>
      <c r="B782" s="96" t="s">
        <v>2743</v>
      </c>
      <c r="C782" s="96" t="s">
        <v>2552</v>
      </c>
      <c r="D782" s="96" t="s">
        <v>3322</v>
      </c>
      <c r="E782" s="96" t="s">
        <v>3323</v>
      </c>
      <c r="F782" s="96" t="s">
        <v>3337</v>
      </c>
      <c r="G782" s="96" t="s">
        <v>2842</v>
      </c>
      <c r="H782" s="96" t="s">
        <v>2843</v>
      </c>
      <c r="I782" s="96" t="s">
        <v>1397</v>
      </c>
      <c r="J782" s="96" t="s">
        <v>4972</v>
      </c>
      <c r="K782" s="96" t="s">
        <v>4973</v>
      </c>
      <c r="L782" s="96" t="s">
        <v>3326</v>
      </c>
      <c r="M782" s="97">
        <v>50000</v>
      </c>
      <c r="N782" s="97">
        <v>1854</v>
      </c>
      <c r="O782" s="97">
        <v>1520</v>
      </c>
      <c r="P782" s="97">
        <v>1435</v>
      </c>
      <c r="Q782" s="97">
        <v>4834</v>
      </c>
      <c r="R782" s="97">
        <v>45166</v>
      </c>
      <c r="S782" s="96" t="s">
        <v>3327</v>
      </c>
      <c r="T782" s="96" t="s">
        <v>4974</v>
      </c>
      <c r="U782" s="98"/>
      <c r="V782" s="98"/>
      <c r="W782" s="98"/>
      <c r="X782" s="98"/>
      <c r="Y782" s="97">
        <v>25</v>
      </c>
      <c r="Z782" s="98"/>
      <c r="AB782" s="98"/>
    </row>
    <row r="783" spans="1:28" hidden="1">
      <c r="A783" s="96" t="s">
        <v>2521</v>
      </c>
      <c r="B783" s="96" t="s">
        <v>2743</v>
      </c>
      <c r="C783" s="96" t="s">
        <v>2552</v>
      </c>
      <c r="D783" s="96" t="s">
        <v>3322</v>
      </c>
      <c r="E783" s="96" t="s">
        <v>3323</v>
      </c>
      <c r="F783" s="96" t="s">
        <v>3337</v>
      </c>
      <c r="G783" s="96" t="s">
        <v>1626</v>
      </c>
      <c r="H783" s="96" t="s">
        <v>2276</v>
      </c>
      <c r="I783" s="96" t="s">
        <v>285</v>
      </c>
      <c r="J783" s="96" t="s">
        <v>283</v>
      </c>
      <c r="K783" s="96" t="s">
        <v>4975</v>
      </c>
      <c r="L783" s="96" t="s">
        <v>3326</v>
      </c>
      <c r="M783" s="97">
        <v>35000</v>
      </c>
      <c r="N783" s="98">
        <v>0</v>
      </c>
      <c r="O783" s="97">
        <v>1064</v>
      </c>
      <c r="P783" s="97">
        <v>1004.5</v>
      </c>
      <c r="Q783" s="97">
        <v>5739.5</v>
      </c>
      <c r="R783" s="97">
        <v>29260.5</v>
      </c>
      <c r="S783" s="96" t="s">
        <v>3327</v>
      </c>
      <c r="T783" s="96" t="s">
        <v>4976</v>
      </c>
      <c r="U783" s="98"/>
      <c r="V783" s="98"/>
      <c r="W783" s="97">
        <v>3646</v>
      </c>
      <c r="X783" s="98"/>
      <c r="Y783" s="97">
        <v>25</v>
      </c>
      <c r="Z783" s="98"/>
      <c r="AB783" s="98"/>
    </row>
    <row r="784" spans="1:28" hidden="1">
      <c r="A784" s="96" t="s">
        <v>2521</v>
      </c>
      <c r="B784" s="96" t="s">
        <v>2743</v>
      </c>
      <c r="C784" s="96" t="s">
        <v>2552</v>
      </c>
      <c r="D784" s="96" t="s">
        <v>3322</v>
      </c>
      <c r="E784" s="96" t="s">
        <v>3323</v>
      </c>
      <c r="F784" s="96" t="s">
        <v>3337</v>
      </c>
      <c r="G784" s="96" t="s">
        <v>1627</v>
      </c>
      <c r="H784" s="96" t="s">
        <v>2277</v>
      </c>
      <c r="I784" s="96" t="s">
        <v>292</v>
      </c>
      <c r="J784" s="96" t="s">
        <v>326</v>
      </c>
      <c r="K784" s="96" t="s">
        <v>4977</v>
      </c>
      <c r="L784" s="96" t="s">
        <v>3326</v>
      </c>
      <c r="M784" s="97">
        <v>70000</v>
      </c>
      <c r="N784" s="97">
        <v>5368.48</v>
      </c>
      <c r="O784" s="97">
        <v>2128</v>
      </c>
      <c r="P784" s="97">
        <v>2009</v>
      </c>
      <c r="Q784" s="97">
        <v>9530.48</v>
      </c>
      <c r="R784" s="97">
        <v>60469.52</v>
      </c>
      <c r="S784" s="96" t="s">
        <v>3327</v>
      </c>
      <c r="T784" s="96" t="s">
        <v>4978</v>
      </c>
      <c r="U784" s="98"/>
      <c r="V784" s="98"/>
      <c r="W784" s="98"/>
      <c r="X784" s="98"/>
      <c r="Y784" s="97">
        <v>25</v>
      </c>
      <c r="Z784" s="98"/>
      <c r="AB784" s="98"/>
    </row>
    <row r="785" spans="1:28" hidden="1">
      <c r="A785" s="96" t="s">
        <v>2521</v>
      </c>
      <c r="B785" s="96" t="s">
        <v>2743</v>
      </c>
      <c r="C785" s="96" t="s">
        <v>2552</v>
      </c>
      <c r="D785" s="96" t="s">
        <v>3322</v>
      </c>
      <c r="E785" s="96" t="s">
        <v>3323</v>
      </c>
      <c r="F785" s="96" t="s">
        <v>3359</v>
      </c>
      <c r="G785" s="96" t="s">
        <v>990</v>
      </c>
      <c r="H785" s="96" t="s">
        <v>2278</v>
      </c>
      <c r="I785" s="96" t="s">
        <v>982</v>
      </c>
      <c r="J785" s="96" t="s">
        <v>941</v>
      </c>
      <c r="K785" s="96" t="s">
        <v>4979</v>
      </c>
      <c r="L785" s="96" t="s">
        <v>3326</v>
      </c>
      <c r="M785" s="97">
        <v>40000</v>
      </c>
      <c r="N785" s="97">
        <v>442.65</v>
      </c>
      <c r="O785" s="97">
        <v>1216</v>
      </c>
      <c r="P785" s="97">
        <v>1148</v>
      </c>
      <c r="Q785" s="97">
        <v>2831.65</v>
      </c>
      <c r="R785" s="97">
        <v>37168.35</v>
      </c>
      <c r="S785" s="96" t="s">
        <v>3327</v>
      </c>
      <c r="T785" s="96" t="s">
        <v>4980</v>
      </c>
      <c r="U785" s="98"/>
      <c r="V785" s="98"/>
      <c r="W785" s="98"/>
      <c r="X785" s="98"/>
      <c r="Y785" s="97">
        <v>25</v>
      </c>
      <c r="Z785" s="98"/>
      <c r="AB785" s="98"/>
    </row>
    <row r="786" spans="1:28" hidden="1">
      <c r="A786" s="96" t="s">
        <v>2521</v>
      </c>
      <c r="B786" s="96" t="s">
        <v>2743</v>
      </c>
      <c r="C786" s="96" t="s">
        <v>2552</v>
      </c>
      <c r="D786" s="96" t="s">
        <v>3322</v>
      </c>
      <c r="E786" s="96" t="s">
        <v>3323</v>
      </c>
      <c r="F786" s="96" t="s">
        <v>3329</v>
      </c>
      <c r="G786" s="96" t="s">
        <v>1577</v>
      </c>
      <c r="H786" s="96" t="s">
        <v>2279</v>
      </c>
      <c r="I786" s="96" t="s">
        <v>285</v>
      </c>
      <c r="J786" s="96" t="s">
        <v>283</v>
      </c>
      <c r="K786" s="96" t="s">
        <v>4981</v>
      </c>
      <c r="L786" s="96" t="s">
        <v>3326</v>
      </c>
      <c r="M786" s="97">
        <v>50000</v>
      </c>
      <c r="N786" s="97">
        <v>1854</v>
      </c>
      <c r="O786" s="97">
        <v>1520</v>
      </c>
      <c r="P786" s="97">
        <v>1435</v>
      </c>
      <c r="Q786" s="97">
        <v>4834</v>
      </c>
      <c r="R786" s="97">
        <v>45166</v>
      </c>
      <c r="S786" s="96" t="s">
        <v>3327</v>
      </c>
      <c r="T786" s="96" t="s">
        <v>4982</v>
      </c>
      <c r="U786" s="98"/>
      <c r="V786" s="98"/>
      <c r="W786" s="98"/>
      <c r="X786" s="98"/>
      <c r="Y786" s="97">
        <v>25</v>
      </c>
      <c r="Z786" s="98"/>
      <c r="AB786" s="98"/>
    </row>
    <row r="787" spans="1:28" hidden="1">
      <c r="A787" s="96" t="s">
        <v>2521</v>
      </c>
      <c r="B787" s="96" t="s">
        <v>2743</v>
      </c>
      <c r="C787" s="96" t="s">
        <v>2552</v>
      </c>
      <c r="D787" s="96" t="s">
        <v>3322</v>
      </c>
      <c r="E787" s="96" t="s">
        <v>3323</v>
      </c>
      <c r="F787" s="96" t="s">
        <v>3329</v>
      </c>
      <c r="G787" s="96" t="s">
        <v>1399</v>
      </c>
      <c r="H787" s="96" t="s">
        <v>2280</v>
      </c>
      <c r="I787" s="96" t="s">
        <v>1372</v>
      </c>
      <c r="J787" s="96" t="s">
        <v>142</v>
      </c>
      <c r="K787" s="96" t="s">
        <v>4983</v>
      </c>
      <c r="L787" s="96" t="s">
        <v>3326</v>
      </c>
      <c r="M787" s="97">
        <v>10000</v>
      </c>
      <c r="N787" s="98">
        <v>0</v>
      </c>
      <c r="O787" s="97">
        <v>304</v>
      </c>
      <c r="P787" s="97">
        <v>287</v>
      </c>
      <c r="Q787" s="97">
        <v>616</v>
      </c>
      <c r="R787" s="97">
        <v>9384</v>
      </c>
      <c r="S787" s="96" t="s">
        <v>3327</v>
      </c>
      <c r="T787" s="96" t="s">
        <v>4984</v>
      </c>
      <c r="U787" s="98"/>
      <c r="V787" s="98"/>
      <c r="W787" s="98"/>
      <c r="X787" s="98"/>
      <c r="Y787" s="97">
        <v>25</v>
      </c>
      <c r="Z787" s="98"/>
      <c r="AB787" s="98"/>
    </row>
    <row r="788" spans="1:28" hidden="1">
      <c r="A788" s="96" t="s">
        <v>2521</v>
      </c>
      <c r="B788" s="96" t="s">
        <v>2743</v>
      </c>
      <c r="C788" s="96" t="s">
        <v>2552</v>
      </c>
      <c r="D788" s="96" t="s">
        <v>3322</v>
      </c>
      <c r="E788" s="96" t="s">
        <v>3323</v>
      </c>
      <c r="F788" s="96" t="s">
        <v>3329</v>
      </c>
      <c r="G788" s="96" t="s">
        <v>1400</v>
      </c>
      <c r="H788" s="96" t="s">
        <v>2281</v>
      </c>
      <c r="I788" s="96" t="s">
        <v>1372</v>
      </c>
      <c r="J788" s="96" t="s">
        <v>142</v>
      </c>
      <c r="K788" s="96" t="s">
        <v>4985</v>
      </c>
      <c r="L788" s="96" t="s">
        <v>3326</v>
      </c>
      <c r="M788" s="97">
        <v>10000</v>
      </c>
      <c r="N788" s="98">
        <v>0</v>
      </c>
      <c r="O788" s="97">
        <v>304</v>
      </c>
      <c r="P788" s="97">
        <v>287</v>
      </c>
      <c r="Q788" s="97">
        <v>616</v>
      </c>
      <c r="R788" s="97">
        <v>9384</v>
      </c>
      <c r="S788" s="96" t="s">
        <v>3327</v>
      </c>
      <c r="T788" s="96" t="s">
        <v>4986</v>
      </c>
      <c r="U788" s="98"/>
      <c r="V788" s="98"/>
      <c r="W788" s="98"/>
      <c r="X788" s="98"/>
      <c r="Y788" s="97">
        <v>25</v>
      </c>
      <c r="Z788" s="98"/>
      <c r="AB788" s="98"/>
    </row>
    <row r="789" spans="1:28" hidden="1">
      <c r="A789" s="96" t="s">
        <v>2521</v>
      </c>
      <c r="B789" s="96" t="s">
        <v>2743</v>
      </c>
      <c r="C789" s="96" t="s">
        <v>2552</v>
      </c>
      <c r="D789" s="96" t="s">
        <v>3322</v>
      </c>
      <c r="E789" s="96" t="s">
        <v>3323</v>
      </c>
      <c r="F789" s="96" t="s">
        <v>3329</v>
      </c>
      <c r="G789" s="96" t="s">
        <v>2844</v>
      </c>
      <c r="H789" s="96" t="s">
        <v>2845</v>
      </c>
      <c r="I789" s="96" t="s">
        <v>256</v>
      </c>
      <c r="J789" s="96" t="s">
        <v>777</v>
      </c>
      <c r="K789" s="96" t="s">
        <v>4987</v>
      </c>
      <c r="L789" s="96" t="s">
        <v>3326</v>
      </c>
      <c r="M789" s="97">
        <v>70000</v>
      </c>
      <c r="N789" s="97">
        <v>5368.48</v>
      </c>
      <c r="O789" s="97">
        <v>2128</v>
      </c>
      <c r="P789" s="97">
        <v>2009</v>
      </c>
      <c r="Q789" s="97">
        <v>9530.48</v>
      </c>
      <c r="R789" s="97">
        <v>60469.52</v>
      </c>
      <c r="S789" s="96" t="s">
        <v>3327</v>
      </c>
      <c r="T789" s="96" t="s">
        <v>4988</v>
      </c>
      <c r="U789" s="98"/>
      <c r="V789" s="98"/>
      <c r="W789" s="98"/>
      <c r="X789" s="98"/>
      <c r="Y789" s="97">
        <v>25</v>
      </c>
      <c r="Z789" s="98"/>
      <c r="AB789" s="98"/>
    </row>
    <row r="790" spans="1:28" hidden="1">
      <c r="A790" s="96" t="s">
        <v>2521</v>
      </c>
      <c r="B790" s="96" t="s">
        <v>2743</v>
      </c>
      <c r="C790" s="96" t="s">
        <v>2552</v>
      </c>
      <c r="D790" s="96" t="s">
        <v>3322</v>
      </c>
      <c r="E790" s="96" t="s">
        <v>3323</v>
      </c>
      <c r="F790" s="96" t="s">
        <v>3332</v>
      </c>
      <c r="G790" s="96" t="s">
        <v>989</v>
      </c>
      <c r="H790" s="96" t="s">
        <v>2282</v>
      </c>
      <c r="I790" s="96" t="s">
        <v>254</v>
      </c>
      <c r="J790" s="96" t="s">
        <v>181</v>
      </c>
      <c r="K790" s="96" t="s">
        <v>4989</v>
      </c>
      <c r="L790" s="96" t="s">
        <v>3326</v>
      </c>
      <c r="M790" s="97">
        <v>60000</v>
      </c>
      <c r="N790" s="97">
        <v>3171.19</v>
      </c>
      <c r="O790" s="97">
        <v>1824</v>
      </c>
      <c r="P790" s="97">
        <v>1722</v>
      </c>
      <c r="Q790" s="97">
        <v>8319.64</v>
      </c>
      <c r="R790" s="97">
        <v>51680.36</v>
      </c>
      <c r="S790" s="96" t="s">
        <v>3327</v>
      </c>
      <c r="T790" s="96" t="s">
        <v>4990</v>
      </c>
      <c r="U790" s="98"/>
      <c r="V790" s="98"/>
      <c r="W790" s="98"/>
      <c r="X790" s="98"/>
      <c r="Y790" s="97">
        <v>25</v>
      </c>
      <c r="Z790" s="98"/>
      <c r="AB790" s="97">
        <v>1577.45</v>
      </c>
    </row>
    <row r="791" spans="1:28" hidden="1">
      <c r="A791" s="96" t="s">
        <v>2521</v>
      </c>
      <c r="B791" s="96" t="s">
        <v>2743</v>
      </c>
      <c r="C791" s="96" t="s">
        <v>2552</v>
      </c>
      <c r="D791" s="96" t="s">
        <v>3322</v>
      </c>
      <c r="E791" s="96" t="s">
        <v>3323</v>
      </c>
      <c r="F791" s="96" t="s">
        <v>3337</v>
      </c>
      <c r="G791" s="96" t="s">
        <v>2846</v>
      </c>
      <c r="H791" s="96" t="s">
        <v>2847</v>
      </c>
      <c r="I791" s="96" t="s">
        <v>279</v>
      </c>
      <c r="J791" s="96" t="s">
        <v>273</v>
      </c>
      <c r="K791" s="96" t="s">
        <v>4991</v>
      </c>
      <c r="L791" s="96" t="s">
        <v>3326</v>
      </c>
      <c r="M791" s="97">
        <v>50000</v>
      </c>
      <c r="N791" s="97">
        <v>1854</v>
      </c>
      <c r="O791" s="97">
        <v>1520</v>
      </c>
      <c r="P791" s="97">
        <v>1435</v>
      </c>
      <c r="Q791" s="97">
        <v>9380</v>
      </c>
      <c r="R791" s="97">
        <v>40620</v>
      </c>
      <c r="S791" s="96" t="s">
        <v>3327</v>
      </c>
      <c r="T791" s="96" t="s">
        <v>4992</v>
      </c>
      <c r="U791" s="98"/>
      <c r="V791" s="98"/>
      <c r="W791" s="97">
        <v>4546</v>
      </c>
      <c r="X791" s="98"/>
      <c r="Y791" s="97">
        <v>25</v>
      </c>
      <c r="Z791" s="98"/>
      <c r="AB791" s="98"/>
    </row>
    <row r="792" spans="1:28" hidden="1">
      <c r="A792" s="96" t="s">
        <v>2521</v>
      </c>
      <c r="B792" s="96" t="s">
        <v>2743</v>
      </c>
      <c r="C792" s="96" t="s">
        <v>2552</v>
      </c>
      <c r="D792" s="96" t="s">
        <v>3322</v>
      </c>
      <c r="E792" s="96" t="s">
        <v>3323</v>
      </c>
      <c r="F792" s="96" t="s">
        <v>3359</v>
      </c>
      <c r="G792" s="96" t="s">
        <v>1401</v>
      </c>
      <c r="H792" s="96" t="s">
        <v>2283</v>
      </c>
      <c r="I792" s="96" t="s">
        <v>1372</v>
      </c>
      <c r="J792" s="96" t="s">
        <v>142</v>
      </c>
      <c r="K792" s="96" t="s">
        <v>4993</v>
      </c>
      <c r="L792" s="96" t="s">
        <v>3326</v>
      </c>
      <c r="M792" s="97">
        <v>35000</v>
      </c>
      <c r="N792" s="98">
        <v>0</v>
      </c>
      <c r="O792" s="97">
        <v>1064</v>
      </c>
      <c r="P792" s="97">
        <v>1004.5</v>
      </c>
      <c r="Q792" s="97">
        <v>2093.5</v>
      </c>
      <c r="R792" s="97">
        <v>32906.5</v>
      </c>
      <c r="S792" s="96" t="s">
        <v>3327</v>
      </c>
      <c r="T792" s="96" t="s">
        <v>4994</v>
      </c>
      <c r="U792" s="98"/>
      <c r="V792" s="98"/>
      <c r="W792" s="98"/>
      <c r="X792" s="98"/>
      <c r="Y792" s="97">
        <v>25</v>
      </c>
      <c r="Z792" s="98"/>
      <c r="AB792" s="98"/>
    </row>
    <row r="793" spans="1:28" hidden="1">
      <c r="A793" s="96" t="s">
        <v>2521</v>
      </c>
      <c r="B793" s="96" t="s">
        <v>2743</v>
      </c>
      <c r="C793" s="96" t="s">
        <v>2552</v>
      </c>
      <c r="D793" s="96" t="s">
        <v>3322</v>
      </c>
      <c r="E793" s="96" t="s">
        <v>3323</v>
      </c>
      <c r="F793" s="96" t="s">
        <v>3337</v>
      </c>
      <c r="G793" s="96" t="s">
        <v>2674</v>
      </c>
      <c r="H793" s="96" t="s">
        <v>2703</v>
      </c>
      <c r="I793" s="96" t="s">
        <v>1513</v>
      </c>
      <c r="J793" s="96" t="s">
        <v>601</v>
      </c>
      <c r="K793" s="96" t="s">
        <v>4995</v>
      </c>
      <c r="L793" s="96" t="s">
        <v>3326</v>
      </c>
      <c r="M793" s="97">
        <v>50000</v>
      </c>
      <c r="N793" s="97">
        <v>1854</v>
      </c>
      <c r="O793" s="97">
        <v>1520</v>
      </c>
      <c r="P793" s="97">
        <v>1435</v>
      </c>
      <c r="Q793" s="97">
        <v>4834</v>
      </c>
      <c r="R793" s="97">
        <v>45166</v>
      </c>
      <c r="S793" s="96" t="s">
        <v>3327</v>
      </c>
      <c r="T793" s="96" t="s">
        <v>4996</v>
      </c>
      <c r="U793" s="98"/>
      <c r="V793" s="98"/>
      <c r="W793" s="98"/>
      <c r="X793" s="98"/>
      <c r="Y793" s="97">
        <v>25</v>
      </c>
      <c r="Z793" s="98"/>
      <c r="AB793" s="98"/>
    </row>
    <row r="794" spans="1:28" hidden="1">
      <c r="A794" s="96" t="s">
        <v>2521</v>
      </c>
      <c r="B794" s="96" t="s">
        <v>2743</v>
      </c>
      <c r="C794" s="96" t="s">
        <v>2552</v>
      </c>
      <c r="D794" s="96" t="s">
        <v>3322</v>
      </c>
      <c r="E794" s="96" t="s">
        <v>3323</v>
      </c>
      <c r="F794" s="96" t="s">
        <v>3337</v>
      </c>
      <c r="G794" s="96" t="s">
        <v>2848</v>
      </c>
      <c r="H794" s="96" t="s">
        <v>2849</v>
      </c>
      <c r="I794" s="96" t="s">
        <v>75</v>
      </c>
      <c r="J794" s="96" t="s">
        <v>777</v>
      </c>
      <c r="K794" s="96" t="s">
        <v>4997</v>
      </c>
      <c r="L794" s="96" t="s">
        <v>3326</v>
      </c>
      <c r="M794" s="97">
        <v>10000</v>
      </c>
      <c r="N794" s="98">
        <v>0</v>
      </c>
      <c r="O794" s="97">
        <v>304</v>
      </c>
      <c r="P794" s="97">
        <v>287</v>
      </c>
      <c r="Q794" s="97">
        <v>616</v>
      </c>
      <c r="R794" s="97">
        <v>9384</v>
      </c>
      <c r="S794" s="96" t="s">
        <v>3327</v>
      </c>
      <c r="T794" s="96" t="s">
        <v>4998</v>
      </c>
      <c r="U794" s="98"/>
      <c r="V794" s="98"/>
      <c r="W794" s="98"/>
      <c r="X794" s="98"/>
      <c r="Y794" s="97">
        <v>25</v>
      </c>
      <c r="Z794" s="98"/>
      <c r="AB794" s="98"/>
    </row>
    <row r="795" spans="1:28" hidden="1">
      <c r="A795" s="96" t="s">
        <v>2521</v>
      </c>
      <c r="B795" s="96" t="s">
        <v>2743</v>
      </c>
      <c r="C795" s="96" t="s">
        <v>2552</v>
      </c>
      <c r="D795" s="96" t="s">
        <v>3322</v>
      </c>
      <c r="E795" s="96" t="s">
        <v>3323</v>
      </c>
      <c r="F795" s="96" t="s">
        <v>3337</v>
      </c>
      <c r="G795" s="96" t="s">
        <v>2850</v>
      </c>
      <c r="H795" s="96" t="s">
        <v>2851</v>
      </c>
      <c r="I795" s="96" t="s">
        <v>2852</v>
      </c>
      <c r="J795" s="96" t="s">
        <v>697</v>
      </c>
      <c r="K795" s="96" t="s">
        <v>4999</v>
      </c>
      <c r="L795" s="96" t="s">
        <v>3326</v>
      </c>
      <c r="M795" s="97">
        <v>36000</v>
      </c>
      <c r="N795" s="98">
        <v>0</v>
      </c>
      <c r="O795" s="97">
        <v>1094.4000000000001</v>
      </c>
      <c r="P795" s="97">
        <v>1033.2</v>
      </c>
      <c r="Q795" s="97">
        <v>2152.6</v>
      </c>
      <c r="R795" s="97">
        <v>33847.4</v>
      </c>
      <c r="S795" s="96" t="s">
        <v>3327</v>
      </c>
      <c r="T795" s="96" t="s">
        <v>5000</v>
      </c>
      <c r="U795" s="98"/>
      <c r="V795" s="98"/>
      <c r="W795" s="98"/>
      <c r="X795" s="98"/>
      <c r="Y795" s="97">
        <v>25</v>
      </c>
      <c r="Z795" s="98"/>
      <c r="AB795" s="98"/>
    </row>
    <row r="796" spans="1:28" hidden="1">
      <c r="A796" s="96" t="s">
        <v>2521</v>
      </c>
      <c r="B796" s="96" t="s">
        <v>2743</v>
      </c>
      <c r="C796" s="96" t="s">
        <v>2552</v>
      </c>
      <c r="D796" s="96" t="s">
        <v>3322</v>
      </c>
      <c r="E796" s="96" t="s">
        <v>3323</v>
      </c>
      <c r="F796" s="96" t="s">
        <v>3359</v>
      </c>
      <c r="G796" s="96" t="s">
        <v>1664</v>
      </c>
      <c r="H796" s="96" t="s">
        <v>2284</v>
      </c>
      <c r="I796" s="96" t="s">
        <v>982</v>
      </c>
      <c r="J796" s="96" t="s">
        <v>941</v>
      </c>
      <c r="K796" s="96" t="s">
        <v>5001</v>
      </c>
      <c r="L796" s="96" t="s">
        <v>3326</v>
      </c>
      <c r="M796" s="97">
        <v>40000</v>
      </c>
      <c r="N796" s="97">
        <v>442.65</v>
      </c>
      <c r="O796" s="97">
        <v>1216</v>
      </c>
      <c r="P796" s="97">
        <v>1148</v>
      </c>
      <c r="Q796" s="97">
        <v>2831.65</v>
      </c>
      <c r="R796" s="97">
        <v>37168.35</v>
      </c>
      <c r="S796" s="96" t="s">
        <v>3327</v>
      </c>
      <c r="T796" s="96" t="s">
        <v>5002</v>
      </c>
      <c r="U796" s="98"/>
      <c r="V796" s="98"/>
      <c r="W796" s="98"/>
      <c r="X796" s="98"/>
      <c r="Y796" s="97">
        <v>25</v>
      </c>
      <c r="Z796" s="98"/>
      <c r="AB796" s="98"/>
    </row>
    <row r="797" spans="1:28" hidden="1">
      <c r="A797" s="96" t="s">
        <v>2521</v>
      </c>
      <c r="B797" s="96" t="s">
        <v>2743</v>
      </c>
      <c r="C797" s="96" t="s">
        <v>2552</v>
      </c>
      <c r="D797" s="96" t="s">
        <v>3322</v>
      </c>
      <c r="E797" s="96" t="s">
        <v>3323</v>
      </c>
      <c r="F797" s="96" t="s">
        <v>3337</v>
      </c>
      <c r="G797" s="96" t="s">
        <v>2853</v>
      </c>
      <c r="H797" s="96" t="s">
        <v>2854</v>
      </c>
      <c r="I797" s="96" t="s">
        <v>982</v>
      </c>
      <c r="J797" s="96" t="s">
        <v>941</v>
      </c>
      <c r="K797" s="96" t="s">
        <v>5003</v>
      </c>
      <c r="L797" s="96" t="s">
        <v>3326</v>
      </c>
      <c r="M797" s="97">
        <v>35000</v>
      </c>
      <c r="N797" s="98">
        <v>0</v>
      </c>
      <c r="O797" s="97">
        <v>1064</v>
      </c>
      <c r="P797" s="97">
        <v>1004.5</v>
      </c>
      <c r="Q797" s="97">
        <v>2093.5</v>
      </c>
      <c r="R797" s="97">
        <v>32906.5</v>
      </c>
      <c r="S797" s="96" t="s">
        <v>3327</v>
      </c>
      <c r="T797" s="96" t="s">
        <v>5004</v>
      </c>
      <c r="U797" s="98"/>
      <c r="V797" s="98"/>
      <c r="W797" s="98"/>
      <c r="X797" s="98"/>
      <c r="Y797" s="97">
        <v>25</v>
      </c>
      <c r="Z797" s="98"/>
      <c r="AB797" s="98"/>
    </row>
    <row r="798" spans="1:28" hidden="1">
      <c r="A798" s="96" t="s">
        <v>2521</v>
      </c>
      <c r="B798" s="96" t="s">
        <v>2743</v>
      </c>
      <c r="C798" s="96" t="s">
        <v>2552</v>
      </c>
      <c r="D798" s="96" t="s">
        <v>3322</v>
      </c>
      <c r="E798" s="96" t="s">
        <v>3323</v>
      </c>
      <c r="F798" s="96" t="s">
        <v>3337</v>
      </c>
      <c r="G798" s="96" t="s">
        <v>1721</v>
      </c>
      <c r="H798" s="96" t="s">
        <v>2285</v>
      </c>
      <c r="I798" s="96" t="s">
        <v>1693</v>
      </c>
      <c r="J798" s="96" t="s">
        <v>106</v>
      </c>
      <c r="K798" s="96" t="s">
        <v>5005</v>
      </c>
      <c r="L798" s="96" t="s">
        <v>3326</v>
      </c>
      <c r="M798" s="97">
        <v>45000</v>
      </c>
      <c r="N798" s="97">
        <v>1148.33</v>
      </c>
      <c r="O798" s="97">
        <v>1368</v>
      </c>
      <c r="P798" s="97">
        <v>1291.5</v>
      </c>
      <c r="Q798" s="97">
        <v>5878.83</v>
      </c>
      <c r="R798" s="97">
        <v>39121.17</v>
      </c>
      <c r="S798" s="96" t="s">
        <v>3327</v>
      </c>
      <c r="T798" s="96" t="s">
        <v>5006</v>
      </c>
      <c r="U798" s="98"/>
      <c r="V798" s="98"/>
      <c r="W798" s="97">
        <v>2046</v>
      </c>
      <c r="X798" s="98"/>
      <c r="Y798" s="97">
        <v>25</v>
      </c>
      <c r="Z798" s="98"/>
      <c r="AB798" s="98"/>
    </row>
    <row r="799" spans="1:28" hidden="1">
      <c r="A799" s="96" t="s">
        <v>2521</v>
      </c>
      <c r="B799" s="96" t="s">
        <v>2743</v>
      </c>
      <c r="C799" s="96" t="s">
        <v>2552</v>
      </c>
      <c r="D799" s="96" t="s">
        <v>3322</v>
      </c>
      <c r="E799" s="96" t="s">
        <v>3323</v>
      </c>
      <c r="F799" s="96" t="s">
        <v>3359</v>
      </c>
      <c r="G799" s="96" t="s">
        <v>2856</v>
      </c>
      <c r="H799" s="96" t="s">
        <v>2857</v>
      </c>
      <c r="I799" s="96" t="s">
        <v>279</v>
      </c>
      <c r="J799" s="96" t="s">
        <v>295</v>
      </c>
      <c r="K799" s="96" t="s">
        <v>5007</v>
      </c>
      <c r="L799" s="96" t="s">
        <v>3326</v>
      </c>
      <c r="M799" s="97">
        <v>45000</v>
      </c>
      <c r="N799" s="97">
        <v>1148.33</v>
      </c>
      <c r="O799" s="97">
        <v>1368</v>
      </c>
      <c r="P799" s="97">
        <v>1291.5</v>
      </c>
      <c r="Q799" s="97">
        <v>3832.83</v>
      </c>
      <c r="R799" s="97">
        <v>41167.17</v>
      </c>
      <c r="S799" s="96" t="s">
        <v>3327</v>
      </c>
      <c r="T799" s="96" t="s">
        <v>5008</v>
      </c>
      <c r="U799" s="98"/>
      <c r="V799" s="98"/>
      <c r="W799" s="98"/>
      <c r="X799" s="98"/>
      <c r="Y799" s="97">
        <v>25</v>
      </c>
      <c r="Z799" s="98"/>
      <c r="AB799" s="98"/>
    </row>
    <row r="800" spans="1:28" hidden="1">
      <c r="A800" s="96" t="s">
        <v>2521</v>
      </c>
      <c r="B800" s="96" t="s">
        <v>2743</v>
      </c>
      <c r="C800" s="96" t="s">
        <v>2552</v>
      </c>
      <c r="D800" s="96" t="s">
        <v>3322</v>
      </c>
      <c r="E800" s="96" t="s">
        <v>3323</v>
      </c>
      <c r="F800" s="96" t="s">
        <v>3329</v>
      </c>
      <c r="G800" s="96" t="s">
        <v>1402</v>
      </c>
      <c r="H800" s="96" t="s">
        <v>2286</v>
      </c>
      <c r="I800" s="96" t="s">
        <v>1372</v>
      </c>
      <c r="J800" s="96" t="s">
        <v>142</v>
      </c>
      <c r="K800" s="96" t="s">
        <v>5009</v>
      </c>
      <c r="L800" s="96" t="s">
        <v>3326</v>
      </c>
      <c r="M800" s="97">
        <v>10000</v>
      </c>
      <c r="N800" s="98">
        <v>0</v>
      </c>
      <c r="O800" s="97">
        <v>304</v>
      </c>
      <c r="P800" s="97">
        <v>287</v>
      </c>
      <c r="Q800" s="97">
        <v>616</v>
      </c>
      <c r="R800" s="97">
        <v>9384</v>
      </c>
      <c r="S800" s="96" t="s">
        <v>3327</v>
      </c>
      <c r="T800" s="96" t="s">
        <v>5010</v>
      </c>
      <c r="U800" s="98"/>
      <c r="V800" s="98"/>
      <c r="W800" s="98"/>
      <c r="X800" s="98"/>
      <c r="Y800" s="97">
        <v>25</v>
      </c>
      <c r="Z800" s="98"/>
      <c r="AB800" s="98"/>
    </row>
    <row r="801" spans="1:28" hidden="1">
      <c r="A801" s="96" t="s">
        <v>2521</v>
      </c>
      <c r="B801" s="96" t="s">
        <v>2743</v>
      </c>
      <c r="C801" s="96" t="s">
        <v>2552</v>
      </c>
      <c r="D801" s="96" t="s">
        <v>3322</v>
      </c>
      <c r="E801" s="96" t="s">
        <v>3323</v>
      </c>
      <c r="F801" s="96" t="s">
        <v>3324</v>
      </c>
      <c r="G801" s="96" t="s">
        <v>1403</v>
      </c>
      <c r="H801" s="96" t="s">
        <v>2287</v>
      </c>
      <c r="I801" s="96" t="s">
        <v>102</v>
      </c>
      <c r="J801" s="96" t="s">
        <v>777</v>
      </c>
      <c r="K801" s="96" t="s">
        <v>5011</v>
      </c>
      <c r="L801" s="96" t="s">
        <v>3326</v>
      </c>
      <c r="M801" s="97">
        <v>13200</v>
      </c>
      <c r="N801" s="98">
        <v>0</v>
      </c>
      <c r="O801" s="97">
        <v>401.28</v>
      </c>
      <c r="P801" s="97">
        <v>378.84</v>
      </c>
      <c r="Q801" s="97">
        <v>805.12</v>
      </c>
      <c r="R801" s="97">
        <v>12394.88</v>
      </c>
      <c r="S801" s="96" t="s">
        <v>3327</v>
      </c>
      <c r="T801" s="96" t="s">
        <v>5012</v>
      </c>
      <c r="U801" s="98"/>
      <c r="V801" s="98"/>
      <c r="W801" s="98"/>
      <c r="X801" s="98"/>
      <c r="Y801" s="97">
        <v>25</v>
      </c>
      <c r="Z801" s="98"/>
      <c r="AB801" s="98"/>
    </row>
    <row r="802" spans="1:28" hidden="1">
      <c r="A802" s="96" t="s">
        <v>2521</v>
      </c>
      <c r="B802" s="96" t="s">
        <v>2743</v>
      </c>
      <c r="C802" s="96" t="s">
        <v>2552</v>
      </c>
      <c r="D802" s="96" t="s">
        <v>3322</v>
      </c>
      <c r="E802" s="96" t="s">
        <v>3323</v>
      </c>
      <c r="F802" s="96" t="s">
        <v>3337</v>
      </c>
      <c r="G802" s="96" t="s">
        <v>2858</v>
      </c>
      <c r="H802" s="96" t="s">
        <v>2859</v>
      </c>
      <c r="I802" s="96" t="s">
        <v>2860</v>
      </c>
      <c r="J802" s="96" t="s">
        <v>18</v>
      </c>
      <c r="K802" s="96" t="s">
        <v>5013</v>
      </c>
      <c r="L802" s="96" t="s">
        <v>3326</v>
      </c>
      <c r="M802" s="97">
        <v>35000</v>
      </c>
      <c r="N802" s="98">
        <v>0</v>
      </c>
      <c r="O802" s="97">
        <v>1064</v>
      </c>
      <c r="P802" s="97">
        <v>1004.5</v>
      </c>
      <c r="Q802" s="97">
        <v>2093.5</v>
      </c>
      <c r="R802" s="97">
        <v>32906.5</v>
      </c>
      <c r="S802" s="96" t="s">
        <v>3327</v>
      </c>
      <c r="T802" s="96" t="s">
        <v>5014</v>
      </c>
      <c r="U802" s="98"/>
      <c r="V802" s="98"/>
      <c r="W802" s="98"/>
      <c r="X802" s="98"/>
      <c r="Y802" s="97">
        <v>25</v>
      </c>
      <c r="Z802" s="98"/>
      <c r="AB802" s="98"/>
    </row>
    <row r="803" spans="1:28" hidden="1">
      <c r="A803" s="96" t="s">
        <v>2521</v>
      </c>
      <c r="B803" s="96" t="s">
        <v>2743</v>
      </c>
      <c r="C803" s="96" t="s">
        <v>2552</v>
      </c>
      <c r="D803" s="96" t="s">
        <v>3322</v>
      </c>
      <c r="E803" s="96" t="s">
        <v>3323</v>
      </c>
      <c r="F803" s="96" t="s">
        <v>3337</v>
      </c>
      <c r="G803" s="96" t="s">
        <v>2744</v>
      </c>
      <c r="H803" s="96" t="s">
        <v>2745</v>
      </c>
      <c r="I803" s="96" t="s">
        <v>2632</v>
      </c>
      <c r="J803" s="96" t="s">
        <v>18</v>
      </c>
      <c r="K803" s="96" t="s">
        <v>5015</v>
      </c>
      <c r="L803" s="96" t="s">
        <v>3326</v>
      </c>
      <c r="M803" s="97">
        <v>50000</v>
      </c>
      <c r="N803" s="97">
        <v>1854</v>
      </c>
      <c r="O803" s="97">
        <v>1520</v>
      </c>
      <c r="P803" s="97">
        <v>1435</v>
      </c>
      <c r="Q803" s="97">
        <v>4834</v>
      </c>
      <c r="R803" s="97">
        <v>45166</v>
      </c>
      <c r="S803" s="96" t="s">
        <v>3327</v>
      </c>
      <c r="T803" s="96" t="s">
        <v>5016</v>
      </c>
      <c r="U803" s="98"/>
      <c r="V803" s="98"/>
      <c r="W803" s="98"/>
      <c r="X803" s="98"/>
      <c r="Y803" s="97">
        <v>25</v>
      </c>
      <c r="Z803" s="98"/>
      <c r="AB803" s="98"/>
    </row>
    <row r="804" spans="1:28" hidden="1">
      <c r="A804" s="96" t="s">
        <v>2521</v>
      </c>
      <c r="B804" s="96" t="s">
        <v>2743</v>
      </c>
      <c r="C804" s="96" t="s">
        <v>2552</v>
      </c>
      <c r="D804" s="96" t="s">
        <v>3322</v>
      </c>
      <c r="E804" s="96" t="s">
        <v>3323</v>
      </c>
      <c r="F804" s="96" t="s">
        <v>3359</v>
      </c>
      <c r="G804" s="96" t="s">
        <v>988</v>
      </c>
      <c r="H804" s="96" t="s">
        <v>2288</v>
      </c>
      <c r="I804" s="96" t="s">
        <v>981</v>
      </c>
      <c r="J804" s="96" t="s">
        <v>980</v>
      </c>
      <c r="K804" s="96" t="s">
        <v>5017</v>
      </c>
      <c r="L804" s="96" t="s">
        <v>3326</v>
      </c>
      <c r="M804" s="97">
        <v>40000</v>
      </c>
      <c r="N804" s="97">
        <v>442.65</v>
      </c>
      <c r="O804" s="97">
        <v>1216</v>
      </c>
      <c r="P804" s="97">
        <v>1148</v>
      </c>
      <c r="Q804" s="97">
        <v>2831.65</v>
      </c>
      <c r="R804" s="97">
        <v>37168.35</v>
      </c>
      <c r="S804" s="96" t="s">
        <v>3327</v>
      </c>
      <c r="T804" s="96" t="s">
        <v>5018</v>
      </c>
      <c r="U804" s="98"/>
      <c r="V804" s="98"/>
      <c r="W804" s="98"/>
      <c r="X804" s="98"/>
      <c r="Y804" s="97">
        <v>25</v>
      </c>
      <c r="Z804" s="98"/>
      <c r="AB804" s="98"/>
    </row>
    <row r="805" spans="1:28" hidden="1">
      <c r="A805" s="96" t="s">
        <v>2521</v>
      </c>
      <c r="B805" s="96" t="s">
        <v>2743</v>
      </c>
      <c r="C805" s="96" t="s">
        <v>2552</v>
      </c>
      <c r="D805" s="96" t="s">
        <v>3322</v>
      </c>
      <c r="E805" s="96" t="s">
        <v>3323</v>
      </c>
      <c r="F805" s="96" t="s">
        <v>3337</v>
      </c>
      <c r="G805" s="96" t="s">
        <v>2863</v>
      </c>
      <c r="H805" s="96" t="s">
        <v>2864</v>
      </c>
      <c r="I805" s="96" t="s">
        <v>59</v>
      </c>
      <c r="J805" s="96" t="s">
        <v>5019</v>
      </c>
      <c r="K805" s="96" t="s">
        <v>5020</v>
      </c>
      <c r="L805" s="96" t="s">
        <v>3326</v>
      </c>
      <c r="M805" s="97">
        <v>145000</v>
      </c>
      <c r="N805" s="97">
        <v>22690.49</v>
      </c>
      <c r="O805" s="97">
        <v>4408</v>
      </c>
      <c r="P805" s="97">
        <v>4161.5</v>
      </c>
      <c r="Q805" s="97">
        <v>31284.99</v>
      </c>
      <c r="R805" s="97">
        <v>113715.01</v>
      </c>
      <c r="S805" s="96" t="s">
        <v>3327</v>
      </c>
      <c r="T805" s="96" t="s">
        <v>5021</v>
      </c>
      <c r="U805" s="98"/>
      <c r="V805" s="98"/>
      <c r="W805" s="98"/>
      <c r="X805" s="98"/>
      <c r="Y805" s="97">
        <v>25</v>
      </c>
      <c r="Z805" s="98"/>
      <c r="AB805" s="98"/>
    </row>
    <row r="806" spans="1:28" hidden="1">
      <c r="A806" s="96" t="s">
        <v>2521</v>
      </c>
      <c r="B806" s="96" t="s">
        <v>2743</v>
      </c>
      <c r="C806" s="96" t="s">
        <v>2552</v>
      </c>
      <c r="D806" s="96" t="s">
        <v>3322</v>
      </c>
      <c r="E806" s="96" t="s">
        <v>3323</v>
      </c>
      <c r="F806" s="96" t="s">
        <v>3332</v>
      </c>
      <c r="G806" s="96" t="s">
        <v>2865</v>
      </c>
      <c r="H806" s="96" t="s">
        <v>2866</v>
      </c>
      <c r="I806" s="96" t="s">
        <v>192</v>
      </c>
      <c r="J806" s="96" t="s">
        <v>304</v>
      </c>
      <c r="K806" s="96" t="s">
        <v>5022</v>
      </c>
      <c r="L806" s="96" t="s">
        <v>3326</v>
      </c>
      <c r="M806" s="97">
        <v>50000</v>
      </c>
      <c r="N806" s="97">
        <v>1854</v>
      </c>
      <c r="O806" s="97">
        <v>1520</v>
      </c>
      <c r="P806" s="97">
        <v>1435</v>
      </c>
      <c r="Q806" s="97">
        <v>4834</v>
      </c>
      <c r="R806" s="97">
        <v>45166</v>
      </c>
      <c r="S806" s="96" t="s">
        <v>3327</v>
      </c>
      <c r="T806" s="96" t="s">
        <v>5023</v>
      </c>
      <c r="U806" s="98"/>
      <c r="V806" s="98"/>
      <c r="W806" s="98"/>
      <c r="X806" s="98"/>
      <c r="Y806" s="97">
        <v>25</v>
      </c>
      <c r="Z806" s="98"/>
      <c r="AB806" s="98"/>
    </row>
    <row r="807" spans="1:28" hidden="1">
      <c r="A807" s="96" t="s">
        <v>2521</v>
      </c>
      <c r="B807" s="96" t="s">
        <v>2743</v>
      </c>
      <c r="C807" s="96" t="s">
        <v>2552</v>
      </c>
      <c r="D807" s="96" t="s">
        <v>3322</v>
      </c>
      <c r="E807" s="96" t="s">
        <v>3323</v>
      </c>
      <c r="F807" s="96" t="s">
        <v>3337</v>
      </c>
      <c r="G807" s="96" t="s">
        <v>1628</v>
      </c>
      <c r="H807" s="96" t="s">
        <v>2289</v>
      </c>
      <c r="I807" s="96" t="s">
        <v>192</v>
      </c>
      <c r="J807" s="96" t="s">
        <v>552</v>
      </c>
      <c r="K807" s="96" t="s">
        <v>5024</v>
      </c>
      <c r="L807" s="96" t="s">
        <v>3326</v>
      </c>
      <c r="M807" s="97">
        <v>35000</v>
      </c>
      <c r="N807" s="98">
        <v>0</v>
      </c>
      <c r="O807" s="97">
        <v>1064</v>
      </c>
      <c r="P807" s="97">
        <v>1004.5</v>
      </c>
      <c r="Q807" s="97">
        <v>2093.5</v>
      </c>
      <c r="R807" s="97">
        <v>32906.5</v>
      </c>
      <c r="S807" s="96" t="s">
        <v>3327</v>
      </c>
      <c r="T807" s="96" t="s">
        <v>5025</v>
      </c>
      <c r="U807" s="98"/>
      <c r="V807" s="98"/>
      <c r="W807" s="98"/>
      <c r="X807" s="98"/>
      <c r="Y807" s="97">
        <v>25</v>
      </c>
      <c r="Z807" s="98"/>
      <c r="AB807" s="98"/>
    </row>
    <row r="808" spans="1:28" hidden="1">
      <c r="A808" s="96" t="s">
        <v>2521</v>
      </c>
      <c r="B808" s="96" t="s">
        <v>2743</v>
      </c>
      <c r="C808" s="96" t="s">
        <v>2552</v>
      </c>
      <c r="D808" s="96" t="s">
        <v>3322</v>
      </c>
      <c r="E808" s="96" t="s">
        <v>3323</v>
      </c>
      <c r="F808" s="96" t="s">
        <v>3337</v>
      </c>
      <c r="G808" s="96" t="s">
        <v>2867</v>
      </c>
      <c r="H808" s="96" t="s">
        <v>2868</v>
      </c>
      <c r="I808" s="96" t="s">
        <v>1514</v>
      </c>
      <c r="J808" s="96" t="s">
        <v>142</v>
      </c>
      <c r="K808" s="96" t="s">
        <v>5026</v>
      </c>
      <c r="L808" s="96" t="s">
        <v>3326</v>
      </c>
      <c r="M808" s="97">
        <v>50000</v>
      </c>
      <c r="N808" s="97">
        <v>1854</v>
      </c>
      <c r="O808" s="97">
        <v>1520</v>
      </c>
      <c r="P808" s="97">
        <v>1435</v>
      </c>
      <c r="Q808" s="97">
        <v>7880</v>
      </c>
      <c r="R808" s="97">
        <v>42120</v>
      </c>
      <c r="S808" s="96" t="s">
        <v>3327</v>
      </c>
      <c r="T808" s="96" t="s">
        <v>5027</v>
      </c>
      <c r="U808" s="98"/>
      <c r="V808" s="98"/>
      <c r="W808" s="97">
        <v>3046</v>
      </c>
      <c r="X808" s="98"/>
      <c r="Y808" s="97">
        <v>25</v>
      </c>
      <c r="Z808" s="98"/>
      <c r="AB808" s="98"/>
    </row>
    <row r="809" spans="1:28" hidden="1">
      <c r="A809" s="96" t="s">
        <v>2521</v>
      </c>
      <c r="B809" s="96" t="s">
        <v>2743</v>
      </c>
      <c r="C809" s="96" t="s">
        <v>2552</v>
      </c>
      <c r="D809" s="96" t="s">
        <v>3322</v>
      </c>
      <c r="E809" s="96" t="s">
        <v>3323</v>
      </c>
      <c r="F809" s="96" t="s">
        <v>3337</v>
      </c>
      <c r="G809" s="96" t="s">
        <v>2869</v>
      </c>
      <c r="H809" s="96" t="s">
        <v>2870</v>
      </c>
      <c r="I809" s="96" t="s">
        <v>1539</v>
      </c>
      <c r="J809" s="96" t="s">
        <v>489</v>
      </c>
      <c r="K809" s="96" t="s">
        <v>5028</v>
      </c>
      <c r="L809" s="96" t="s">
        <v>3326</v>
      </c>
      <c r="M809" s="97">
        <v>36000</v>
      </c>
      <c r="N809" s="98">
        <v>0</v>
      </c>
      <c r="O809" s="97">
        <v>1094.4000000000001</v>
      </c>
      <c r="P809" s="97">
        <v>1033.2</v>
      </c>
      <c r="Q809" s="97">
        <v>2152.6</v>
      </c>
      <c r="R809" s="97">
        <v>33847.4</v>
      </c>
      <c r="S809" s="96" t="s">
        <v>3327</v>
      </c>
      <c r="T809" s="96" t="s">
        <v>5029</v>
      </c>
      <c r="U809" s="98"/>
      <c r="V809" s="98"/>
      <c r="W809" s="98"/>
      <c r="X809" s="98"/>
      <c r="Y809" s="97">
        <v>25</v>
      </c>
      <c r="Z809" s="98"/>
      <c r="AB809" s="98"/>
    </row>
    <row r="810" spans="1:28" hidden="1">
      <c r="A810" s="96" t="s">
        <v>2521</v>
      </c>
      <c r="B810" s="96" t="s">
        <v>2743</v>
      </c>
      <c r="C810" s="96" t="s">
        <v>2552</v>
      </c>
      <c r="D810" s="96" t="s">
        <v>3322</v>
      </c>
      <c r="E810" s="96" t="s">
        <v>3323</v>
      </c>
      <c r="F810" s="96" t="s">
        <v>3337</v>
      </c>
      <c r="G810" s="96" t="s">
        <v>2746</v>
      </c>
      <c r="H810" s="96" t="s">
        <v>2747</v>
      </c>
      <c r="I810" s="96" t="s">
        <v>256</v>
      </c>
      <c r="J810" s="96" t="s">
        <v>591</v>
      </c>
      <c r="K810" s="96" t="s">
        <v>5030</v>
      </c>
      <c r="L810" s="96" t="s">
        <v>3326</v>
      </c>
      <c r="M810" s="97">
        <v>60000</v>
      </c>
      <c r="N810" s="97">
        <v>3486.68</v>
      </c>
      <c r="O810" s="97">
        <v>1824</v>
      </c>
      <c r="P810" s="97">
        <v>1722</v>
      </c>
      <c r="Q810" s="97">
        <v>7057.68</v>
      </c>
      <c r="R810" s="97">
        <v>52942.32</v>
      </c>
      <c r="S810" s="96" t="s">
        <v>3327</v>
      </c>
      <c r="T810" s="96" t="s">
        <v>5031</v>
      </c>
      <c r="U810" s="98"/>
      <c r="V810" s="98"/>
      <c r="W810" s="98"/>
      <c r="X810" s="98"/>
      <c r="Y810" s="97">
        <v>25</v>
      </c>
      <c r="Z810" s="98"/>
      <c r="AB810" s="98"/>
    </row>
    <row r="811" spans="1:28" hidden="1">
      <c r="A811" s="96" t="s">
        <v>2521</v>
      </c>
      <c r="B811" s="96" t="s">
        <v>2743</v>
      </c>
      <c r="C811" s="96" t="s">
        <v>2552</v>
      </c>
      <c r="D811" s="96" t="s">
        <v>3322</v>
      </c>
      <c r="E811" s="96" t="s">
        <v>3323</v>
      </c>
      <c r="F811" s="96" t="s">
        <v>3359</v>
      </c>
      <c r="G811" s="96" t="s">
        <v>2290</v>
      </c>
      <c r="H811" s="96" t="s">
        <v>2291</v>
      </c>
      <c r="I811" s="96" t="s">
        <v>1397</v>
      </c>
      <c r="J811" s="96" t="s">
        <v>314</v>
      </c>
      <c r="K811" s="96" t="s">
        <v>5032</v>
      </c>
      <c r="L811" s="96" t="s">
        <v>3326</v>
      </c>
      <c r="M811" s="97">
        <v>65000</v>
      </c>
      <c r="N811" s="97">
        <v>4427.58</v>
      </c>
      <c r="O811" s="97">
        <v>1976</v>
      </c>
      <c r="P811" s="97">
        <v>1865.5</v>
      </c>
      <c r="Q811" s="97">
        <v>8294.08</v>
      </c>
      <c r="R811" s="97">
        <v>56705.919999999998</v>
      </c>
      <c r="S811" s="96" t="s">
        <v>3327</v>
      </c>
      <c r="T811" s="96" t="s">
        <v>5033</v>
      </c>
      <c r="U811" s="98"/>
      <c r="V811" s="98"/>
      <c r="W811" s="98"/>
      <c r="X811" s="98"/>
      <c r="Y811" s="97">
        <v>25</v>
      </c>
      <c r="Z811" s="98"/>
      <c r="AB811" s="98"/>
    </row>
    <row r="812" spans="1:28" hidden="1">
      <c r="A812" s="96" t="s">
        <v>2521</v>
      </c>
      <c r="B812" s="96" t="s">
        <v>2743</v>
      </c>
      <c r="C812" s="96" t="s">
        <v>2552</v>
      </c>
      <c r="D812" s="96" t="s">
        <v>3322</v>
      </c>
      <c r="E812" s="96" t="s">
        <v>3323</v>
      </c>
      <c r="F812" s="96" t="s">
        <v>3359</v>
      </c>
      <c r="G812" s="96" t="s">
        <v>1538</v>
      </c>
      <c r="H812" s="96" t="s">
        <v>2292</v>
      </c>
      <c r="I812" s="96" t="s">
        <v>129</v>
      </c>
      <c r="J812" s="96" t="s">
        <v>3180</v>
      </c>
      <c r="K812" s="96" t="s">
        <v>5034</v>
      </c>
      <c r="L812" s="96" t="s">
        <v>3326</v>
      </c>
      <c r="M812" s="97">
        <v>115000</v>
      </c>
      <c r="N812" s="97">
        <v>15633.74</v>
      </c>
      <c r="O812" s="97">
        <v>3496</v>
      </c>
      <c r="P812" s="97">
        <v>3300.5</v>
      </c>
      <c r="Q812" s="97">
        <v>22455.24</v>
      </c>
      <c r="R812" s="97">
        <v>92544.76</v>
      </c>
      <c r="S812" s="96" t="s">
        <v>3327</v>
      </c>
      <c r="T812" s="96" t="s">
        <v>5035</v>
      </c>
      <c r="U812" s="98"/>
      <c r="V812" s="98"/>
      <c r="W812" s="98"/>
      <c r="X812" s="98"/>
      <c r="Y812" s="97">
        <v>25</v>
      </c>
      <c r="Z812" s="98"/>
      <c r="AB812" s="98"/>
    </row>
    <row r="813" spans="1:28" hidden="1">
      <c r="A813" s="96" t="s">
        <v>2521</v>
      </c>
      <c r="B813" s="96" t="s">
        <v>2743</v>
      </c>
      <c r="C813" s="96" t="s">
        <v>2552</v>
      </c>
      <c r="D813" s="96" t="s">
        <v>3322</v>
      </c>
      <c r="E813" s="96" t="s">
        <v>3323</v>
      </c>
      <c r="F813" s="96" t="s">
        <v>3332</v>
      </c>
      <c r="G813" s="96" t="s">
        <v>1369</v>
      </c>
      <c r="H813" s="96" t="s">
        <v>2293</v>
      </c>
      <c r="I813" s="96" t="s">
        <v>110</v>
      </c>
      <c r="J813" s="96" t="s">
        <v>73</v>
      </c>
      <c r="K813" s="96" t="s">
        <v>5036</v>
      </c>
      <c r="L813" s="96" t="s">
        <v>3326</v>
      </c>
      <c r="M813" s="97">
        <v>16500</v>
      </c>
      <c r="N813" s="98">
        <v>0</v>
      </c>
      <c r="O813" s="97">
        <v>501.6</v>
      </c>
      <c r="P813" s="97">
        <v>473.55</v>
      </c>
      <c r="Q813" s="97">
        <v>1546.15</v>
      </c>
      <c r="R813" s="97">
        <v>14953.85</v>
      </c>
      <c r="S813" s="96" t="s">
        <v>3327</v>
      </c>
      <c r="T813" s="96" t="s">
        <v>5037</v>
      </c>
      <c r="U813" s="98"/>
      <c r="V813" s="98"/>
      <c r="W813" s="97">
        <v>546</v>
      </c>
      <c r="X813" s="98"/>
      <c r="Y813" s="97">
        <v>25</v>
      </c>
      <c r="Z813" s="98"/>
      <c r="AB813" s="98"/>
    </row>
    <row r="814" spans="1:28">
      <c r="A814" s="96" t="s">
        <v>2521</v>
      </c>
      <c r="B814" s="96" t="s">
        <v>2743</v>
      </c>
      <c r="C814" s="96" t="s">
        <v>2552</v>
      </c>
      <c r="D814" s="96" t="s">
        <v>3322</v>
      </c>
      <c r="E814" s="96" t="s">
        <v>3323</v>
      </c>
      <c r="F814" s="96" t="s">
        <v>3337</v>
      </c>
      <c r="G814" s="96" t="s">
        <v>5038</v>
      </c>
      <c r="H814" s="96" t="s">
        <v>5039</v>
      </c>
      <c r="I814" s="96" t="s">
        <v>129</v>
      </c>
      <c r="J814" s="96" t="s">
        <v>5040</v>
      </c>
      <c r="K814" s="96" t="s">
        <v>5041</v>
      </c>
      <c r="L814" s="96" t="s">
        <v>3326</v>
      </c>
      <c r="M814" s="97">
        <v>95000</v>
      </c>
      <c r="N814" s="97">
        <v>10929.24</v>
      </c>
      <c r="O814" s="97">
        <v>2888</v>
      </c>
      <c r="P814" s="97">
        <v>2726.5</v>
      </c>
      <c r="Q814" s="97">
        <v>16568.740000000002</v>
      </c>
      <c r="R814" s="97">
        <v>78431.259999999995</v>
      </c>
      <c r="S814" s="96" t="s">
        <v>3327</v>
      </c>
      <c r="T814" s="96" t="s">
        <v>5042</v>
      </c>
      <c r="U814" s="98"/>
      <c r="V814" s="98"/>
      <c r="W814" s="98"/>
      <c r="X814" s="98"/>
      <c r="Y814" s="97">
        <v>25</v>
      </c>
      <c r="Z814" s="98"/>
      <c r="AB814" s="98"/>
    </row>
    <row r="815" spans="1:28" hidden="1">
      <c r="A815" s="96" t="s">
        <v>2521</v>
      </c>
      <c r="B815" s="96" t="s">
        <v>2743</v>
      </c>
      <c r="C815" s="96" t="s">
        <v>2552</v>
      </c>
      <c r="D815" s="96" t="s">
        <v>3322</v>
      </c>
      <c r="E815" s="96" t="s">
        <v>3323</v>
      </c>
      <c r="F815" s="96" t="s">
        <v>3337</v>
      </c>
      <c r="G815" s="96" t="s">
        <v>2666</v>
      </c>
      <c r="H815" s="96" t="s">
        <v>2698</v>
      </c>
      <c r="I815" s="96" t="s">
        <v>2667</v>
      </c>
      <c r="J815" s="96" t="s">
        <v>821</v>
      </c>
      <c r="K815" s="96" t="s">
        <v>5043</v>
      </c>
      <c r="L815" s="96" t="s">
        <v>3326</v>
      </c>
      <c r="M815" s="97">
        <v>36000</v>
      </c>
      <c r="N815" s="98">
        <v>0</v>
      </c>
      <c r="O815" s="97">
        <v>1094.4000000000001</v>
      </c>
      <c r="P815" s="97">
        <v>1033.2</v>
      </c>
      <c r="Q815" s="97">
        <v>12198.6</v>
      </c>
      <c r="R815" s="97">
        <v>23801.4</v>
      </c>
      <c r="S815" s="96" t="s">
        <v>3327</v>
      </c>
      <c r="T815" s="96" t="s">
        <v>5044</v>
      </c>
      <c r="U815" s="98"/>
      <c r="V815" s="98"/>
      <c r="W815" s="97">
        <v>10046</v>
      </c>
      <c r="X815" s="98"/>
      <c r="Y815" s="97">
        <v>25</v>
      </c>
      <c r="Z815" s="98"/>
      <c r="AB815" s="98"/>
    </row>
    <row r="816" spans="1:28" hidden="1">
      <c r="A816" s="96" t="s">
        <v>2521</v>
      </c>
      <c r="B816" s="96" t="s">
        <v>2743</v>
      </c>
      <c r="C816" s="96" t="s">
        <v>2552</v>
      </c>
      <c r="D816" s="96" t="s">
        <v>3322</v>
      </c>
      <c r="E816" s="96" t="s">
        <v>3323</v>
      </c>
      <c r="F816" s="96" t="s">
        <v>3359</v>
      </c>
      <c r="G816" s="96" t="s">
        <v>1081</v>
      </c>
      <c r="H816" s="96" t="s">
        <v>2294</v>
      </c>
      <c r="I816" s="96" t="s">
        <v>100</v>
      </c>
      <c r="J816" s="96" t="s">
        <v>283</v>
      </c>
      <c r="K816" s="96" t="s">
        <v>5045</v>
      </c>
      <c r="L816" s="96" t="s">
        <v>3326</v>
      </c>
      <c r="M816" s="97">
        <v>55000</v>
      </c>
      <c r="N816" s="97">
        <v>2559.6799999999998</v>
      </c>
      <c r="O816" s="97">
        <v>1672</v>
      </c>
      <c r="P816" s="97">
        <v>1578.5</v>
      </c>
      <c r="Q816" s="97">
        <v>10881.18</v>
      </c>
      <c r="R816" s="97">
        <v>44118.82</v>
      </c>
      <c r="S816" s="96" t="s">
        <v>3327</v>
      </c>
      <c r="T816" s="96" t="s">
        <v>5046</v>
      </c>
      <c r="U816" s="98"/>
      <c r="V816" s="98"/>
      <c r="W816" s="97">
        <v>5046</v>
      </c>
      <c r="X816" s="98"/>
      <c r="Y816" s="97">
        <v>25</v>
      </c>
      <c r="Z816" s="98"/>
      <c r="AB816" s="98"/>
    </row>
    <row r="817" spans="1:28" hidden="1">
      <c r="A817" s="96" t="s">
        <v>2521</v>
      </c>
      <c r="B817" s="96" t="s">
        <v>2743</v>
      </c>
      <c r="C817" s="96" t="s">
        <v>2552</v>
      </c>
      <c r="D817" s="96" t="s">
        <v>3322</v>
      </c>
      <c r="E817" s="96" t="s">
        <v>3323</v>
      </c>
      <c r="F817" s="96" t="s">
        <v>3350</v>
      </c>
      <c r="G817" s="96" t="s">
        <v>1404</v>
      </c>
      <c r="H817" s="96" t="s">
        <v>2295</v>
      </c>
      <c r="I817" s="96" t="s">
        <v>1397</v>
      </c>
      <c r="J817" s="96" t="s">
        <v>601</v>
      </c>
      <c r="K817" s="96" t="s">
        <v>5047</v>
      </c>
      <c r="L817" s="96" t="s">
        <v>3326</v>
      </c>
      <c r="M817" s="97">
        <v>60000</v>
      </c>
      <c r="N817" s="97">
        <v>3171.19</v>
      </c>
      <c r="O817" s="97">
        <v>1824</v>
      </c>
      <c r="P817" s="97">
        <v>1722</v>
      </c>
      <c r="Q817" s="97">
        <v>8319.64</v>
      </c>
      <c r="R817" s="97">
        <v>51680.36</v>
      </c>
      <c r="S817" s="96" t="s">
        <v>3327</v>
      </c>
      <c r="T817" s="96" t="s">
        <v>5048</v>
      </c>
      <c r="U817" s="98"/>
      <c r="V817" s="98"/>
      <c r="W817" s="98"/>
      <c r="X817" s="98"/>
      <c r="Y817" s="97">
        <v>25</v>
      </c>
      <c r="Z817" s="98"/>
      <c r="AB817" s="97">
        <v>1577.45</v>
      </c>
    </row>
    <row r="818" spans="1:28" hidden="1">
      <c r="A818" s="96" t="s">
        <v>2521</v>
      </c>
      <c r="B818" s="96" t="s">
        <v>2743</v>
      </c>
      <c r="C818" s="96" t="s">
        <v>2552</v>
      </c>
      <c r="D818" s="96" t="s">
        <v>3322</v>
      </c>
      <c r="E818" s="96" t="s">
        <v>3323</v>
      </c>
      <c r="F818" s="96" t="s">
        <v>3332</v>
      </c>
      <c r="G818" s="96" t="s">
        <v>880</v>
      </c>
      <c r="H818" s="96" t="s">
        <v>2296</v>
      </c>
      <c r="I818" s="96" t="s">
        <v>5049</v>
      </c>
      <c r="J818" s="96" t="s">
        <v>227</v>
      </c>
      <c r="K818" s="96" t="s">
        <v>5050</v>
      </c>
      <c r="L818" s="96" t="s">
        <v>3326</v>
      </c>
      <c r="M818" s="97">
        <v>70000</v>
      </c>
      <c r="N818" s="97">
        <v>5052.99</v>
      </c>
      <c r="O818" s="97">
        <v>2128</v>
      </c>
      <c r="P818" s="97">
        <v>2009</v>
      </c>
      <c r="Q818" s="97">
        <v>10792.44</v>
      </c>
      <c r="R818" s="97">
        <v>59207.56</v>
      </c>
      <c r="S818" s="96" t="s">
        <v>3327</v>
      </c>
      <c r="T818" s="96" t="s">
        <v>5051</v>
      </c>
      <c r="U818" s="98"/>
      <c r="V818" s="98"/>
      <c r="W818" s="98"/>
      <c r="X818" s="98"/>
      <c r="Y818" s="97">
        <v>25</v>
      </c>
      <c r="Z818" s="98"/>
      <c r="AB818" s="97">
        <v>1577.45</v>
      </c>
    </row>
    <row r="819" spans="1:28" hidden="1">
      <c r="A819" s="96" t="s">
        <v>2521</v>
      </c>
      <c r="B819" s="96" t="s">
        <v>2743</v>
      </c>
      <c r="C819" s="96" t="s">
        <v>2552</v>
      </c>
      <c r="D819" s="96" t="s">
        <v>3322</v>
      </c>
      <c r="E819" s="96" t="s">
        <v>3323</v>
      </c>
      <c r="F819" s="96" t="s">
        <v>3337</v>
      </c>
      <c r="G819" s="96" t="s">
        <v>2871</v>
      </c>
      <c r="H819" s="96" t="s">
        <v>2872</v>
      </c>
      <c r="I819" s="96" t="s">
        <v>256</v>
      </c>
      <c r="J819" s="96" t="s">
        <v>942</v>
      </c>
      <c r="K819" s="96" t="s">
        <v>5052</v>
      </c>
      <c r="L819" s="96" t="s">
        <v>3326</v>
      </c>
      <c r="M819" s="97">
        <v>60000</v>
      </c>
      <c r="N819" s="97">
        <v>3486.68</v>
      </c>
      <c r="O819" s="97">
        <v>1824</v>
      </c>
      <c r="P819" s="97">
        <v>1722</v>
      </c>
      <c r="Q819" s="97">
        <v>7057.68</v>
      </c>
      <c r="R819" s="97">
        <v>52942.32</v>
      </c>
      <c r="S819" s="96" t="s">
        <v>3327</v>
      </c>
      <c r="T819" s="96" t="s">
        <v>5053</v>
      </c>
      <c r="U819" s="98"/>
      <c r="V819" s="98"/>
      <c r="W819" s="98"/>
      <c r="X819" s="98"/>
      <c r="Y819" s="97">
        <v>25</v>
      </c>
      <c r="Z819" s="98"/>
      <c r="AB819" s="98"/>
    </row>
    <row r="820" spans="1:28" hidden="1">
      <c r="A820" s="96" t="s">
        <v>2521</v>
      </c>
      <c r="B820" s="96" t="s">
        <v>2743</v>
      </c>
      <c r="C820" s="96" t="s">
        <v>2552</v>
      </c>
      <c r="D820" s="96" t="s">
        <v>3322</v>
      </c>
      <c r="E820" s="96" t="s">
        <v>3323</v>
      </c>
      <c r="F820" s="96" t="s">
        <v>3337</v>
      </c>
      <c r="G820" s="96" t="s">
        <v>2873</v>
      </c>
      <c r="H820" s="96" t="s">
        <v>2874</v>
      </c>
      <c r="I820" s="96" t="s">
        <v>192</v>
      </c>
      <c r="J820" s="96" t="s">
        <v>814</v>
      </c>
      <c r="K820" s="96" t="s">
        <v>5054</v>
      </c>
      <c r="L820" s="96" t="s">
        <v>3326</v>
      </c>
      <c r="M820" s="97">
        <v>35000</v>
      </c>
      <c r="N820" s="98">
        <v>0</v>
      </c>
      <c r="O820" s="97">
        <v>1064</v>
      </c>
      <c r="P820" s="97">
        <v>1004.5</v>
      </c>
      <c r="Q820" s="97">
        <v>2093.5</v>
      </c>
      <c r="R820" s="97">
        <v>32906.5</v>
      </c>
      <c r="S820" s="96" t="s">
        <v>3327</v>
      </c>
      <c r="T820" s="96" t="s">
        <v>5055</v>
      </c>
      <c r="U820" s="98"/>
      <c r="V820" s="98"/>
      <c r="W820" s="98"/>
      <c r="X820" s="98"/>
      <c r="Y820" s="97">
        <v>25</v>
      </c>
      <c r="Z820" s="98"/>
      <c r="AB820" s="98"/>
    </row>
    <row r="821" spans="1:28" hidden="1">
      <c r="A821" s="96" t="s">
        <v>2521</v>
      </c>
      <c r="B821" s="96" t="s">
        <v>2743</v>
      </c>
      <c r="C821" s="96" t="s">
        <v>2552</v>
      </c>
      <c r="D821" s="96" t="s">
        <v>3322</v>
      </c>
      <c r="E821" s="96" t="s">
        <v>3323</v>
      </c>
      <c r="F821" s="96" t="s">
        <v>3329</v>
      </c>
      <c r="G821" s="96" t="s">
        <v>2748</v>
      </c>
      <c r="H821" s="96" t="s">
        <v>2749</v>
      </c>
      <c r="I821" s="96" t="s">
        <v>1539</v>
      </c>
      <c r="J821" s="96" t="s">
        <v>2384</v>
      </c>
      <c r="K821" s="96" t="s">
        <v>5056</v>
      </c>
      <c r="L821" s="96" t="s">
        <v>3326</v>
      </c>
      <c r="M821" s="97">
        <v>36000</v>
      </c>
      <c r="N821" s="98">
        <v>0</v>
      </c>
      <c r="O821" s="97">
        <v>1094.4000000000001</v>
      </c>
      <c r="P821" s="97">
        <v>1033.2</v>
      </c>
      <c r="Q821" s="97">
        <v>2152.6</v>
      </c>
      <c r="R821" s="97">
        <v>33847.4</v>
      </c>
      <c r="S821" s="96" t="s">
        <v>3327</v>
      </c>
      <c r="T821" s="96" t="s">
        <v>5057</v>
      </c>
      <c r="U821" s="98"/>
      <c r="V821" s="98"/>
      <c r="W821" s="98"/>
      <c r="X821" s="98"/>
      <c r="Y821" s="97">
        <v>25</v>
      </c>
      <c r="Z821" s="98"/>
      <c r="AB821" s="98"/>
    </row>
    <row r="822" spans="1:28" hidden="1">
      <c r="A822" s="96" t="s">
        <v>2521</v>
      </c>
      <c r="B822" s="96" t="s">
        <v>2743</v>
      </c>
      <c r="C822" s="96" t="s">
        <v>2552</v>
      </c>
      <c r="D822" s="96" t="s">
        <v>3322</v>
      </c>
      <c r="E822" s="96" t="s">
        <v>3323</v>
      </c>
      <c r="F822" s="96" t="s">
        <v>3332</v>
      </c>
      <c r="G822" s="96" t="s">
        <v>890</v>
      </c>
      <c r="H822" s="96" t="s">
        <v>2297</v>
      </c>
      <c r="I822" s="96" t="s">
        <v>4946</v>
      </c>
      <c r="J822" s="96" t="s">
        <v>601</v>
      </c>
      <c r="K822" s="96" t="s">
        <v>5058</v>
      </c>
      <c r="L822" s="96" t="s">
        <v>3326</v>
      </c>
      <c r="M822" s="97">
        <v>45000</v>
      </c>
      <c r="N822" s="97">
        <v>911.71</v>
      </c>
      <c r="O822" s="97">
        <v>1368</v>
      </c>
      <c r="P822" s="97">
        <v>1291.5</v>
      </c>
      <c r="Q822" s="97">
        <v>5173.66</v>
      </c>
      <c r="R822" s="97">
        <v>39826.339999999997</v>
      </c>
      <c r="S822" s="96" t="s">
        <v>3327</v>
      </c>
      <c r="T822" s="96" t="s">
        <v>5059</v>
      </c>
      <c r="U822" s="98"/>
      <c r="V822" s="98"/>
      <c r="W822" s="98"/>
      <c r="X822" s="98"/>
      <c r="Y822" s="97">
        <v>25</v>
      </c>
      <c r="Z822" s="98"/>
      <c r="AB822" s="97">
        <v>1577.45</v>
      </c>
    </row>
    <row r="823" spans="1:28" hidden="1">
      <c r="A823" s="96" t="s">
        <v>2521</v>
      </c>
      <c r="B823" s="96" t="s">
        <v>2743</v>
      </c>
      <c r="C823" s="96" t="s">
        <v>2552</v>
      </c>
      <c r="D823" s="96" t="s">
        <v>3322</v>
      </c>
      <c r="E823" s="96" t="s">
        <v>3323</v>
      </c>
      <c r="F823" s="96" t="s">
        <v>3337</v>
      </c>
      <c r="G823" s="96" t="s">
        <v>2875</v>
      </c>
      <c r="H823" s="96" t="s">
        <v>2876</v>
      </c>
      <c r="I823" s="96" t="s">
        <v>982</v>
      </c>
      <c r="J823" s="96" t="s">
        <v>552</v>
      </c>
      <c r="K823" s="96" t="s">
        <v>5060</v>
      </c>
      <c r="L823" s="96" t="s">
        <v>3326</v>
      </c>
      <c r="M823" s="97">
        <v>40000</v>
      </c>
      <c r="N823" s="97">
        <v>442.65</v>
      </c>
      <c r="O823" s="97">
        <v>1216</v>
      </c>
      <c r="P823" s="97">
        <v>1148</v>
      </c>
      <c r="Q823" s="97">
        <v>2831.65</v>
      </c>
      <c r="R823" s="97">
        <v>37168.35</v>
      </c>
      <c r="S823" s="96" t="s">
        <v>3327</v>
      </c>
      <c r="T823" s="96" t="s">
        <v>5061</v>
      </c>
      <c r="U823" s="98"/>
      <c r="V823" s="98"/>
      <c r="W823" s="98"/>
      <c r="X823" s="98"/>
      <c r="Y823" s="97">
        <v>25</v>
      </c>
      <c r="Z823" s="98"/>
      <c r="AB823" s="98"/>
    </row>
    <row r="824" spans="1:28" hidden="1">
      <c r="A824" s="96" t="s">
        <v>2521</v>
      </c>
      <c r="B824" s="96" t="s">
        <v>2743</v>
      </c>
      <c r="C824" s="96" t="s">
        <v>2552</v>
      </c>
      <c r="D824" s="96" t="s">
        <v>3322</v>
      </c>
      <c r="E824" s="96" t="s">
        <v>3323</v>
      </c>
      <c r="F824" s="96" t="s">
        <v>3329</v>
      </c>
      <c r="G824" s="96" t="s">
        <v>1629</v>
      </c>
      <c r="H824" s="96" t="s">
        <v>2298</v>
      </c>
      <c r="I824" s="96" t="s">
        <v>100</v>
      </c>
      <c r="J824" s="96" t="s">
        <v>283</v>
      </c>
      <c r="K824" s="96" t="s">
        <v>5062</v>
      </c>
      <c r="L824" s="96" t="s">
        <v>3326</v>
      </c>
      <c r="M824" s="97">
        <v>60000</v>
      </c>
      <c r="N824" s="97">
        <v>3486.68</v>
      </c>
      <c r="O824" s="97">
        <v>1824</v>
      </c>
      <c r="P824" s="97">
        <v>1722</v>
      </c>
      <c r="Q824" s="97">
        <v>7057.68</v>
      </c>
      <c r="R824" s="97">
        <v>52942.32</v>
      </c>
      <c r="S824" s="96" t="s">
        <v>3327</v>
      </c>
      <c r="T824" s="96" t="s">
        <v>5063</v>
      </c>
      <c r="U824" s="98"/>
      <c r="V824" s="98"/>
      <c r="W824" s="98"/>
      <c r="X824" s="98"/>
      <c r="Y824" s="97">
        <v>25</v>
      </c>
      <c r="Z824" s="98"/>
      <c r="AB824" s="98"/>
    </row>
    <row r="825" spans="1:28" hidden="1">
      <c r="A825" s="96" t="s">
        <v>2521</v>
      </c>
      <c r="B825" s="96" t="s">
        <v>2743</v>
      </c>
      <c r="C825" s="96" t="s">
        <v>2552</v>
      </c>
      <c r="D825" s="96" t="s">
        <v>3322</v>
      </c>
      <c r="E825" s="96" t="s">
        <v>3323</v>
      </c>
      <c r="F825" s="96" t="s">
        <v>3329</v>
      </c>
      <c r="G825" s="96" t="s">
        <v>1741</v>
      </c>
      <c r="H825" s="96" t="s">
        <v>2299</v>
      </c>
      <c r="I825" s="96" t="s">
        <v>129</v>
      </c>
      <c r="J825" s="96" t="s">
        <v>1078</v>
      </c>
      <c r="K825" s="96" t="s">
        <v>5064</v>
      </c>
      <c r="L825" s="96" t="s">
        <v>3326</v>
      </c>
      <c r="M825" s="97">
        <v>100000</v>
      </c>
      <c r="N825" s="97">
        <v>12105.37</v>
      </c>
      <c r="O825" s="97">
        <v>3040</v>
      </c>
      <c r="P825" s="97">
        <v>2870</v>
      </c>
      <c r="Q825" s="97">
        <v>18040.37</v>
      </c>
      <c r="R825" s="97">
        <v>81959.63</v>
      </c>
      <c r="S825" s="96" t="s">
        <v>3327</v>
      </c>
      <c r="T825" s="96" t="s">
        <v>5065</v>
      </c>
      <c r="U825" s="98"/>
      <c r="V825" s="98"/>
      <c r="W825" s="98"/>
      <c r="X825" s="98"/>
      <c r="Y825" s="97">
        <v>25</v>
      </c>
      <c r="Z825" s="98"/>
      <c r="AB825" s="98"/>
    </row>
    <row r="826" spans="1:28" hidden="1">
      <c r="A826" s="96" t="s">
        <v>2521</v>
      </c>
      <c r="B826" s="96" t="s">
        <v>2743</v>
      </c>
      <c r="C826" s="96" t="s">
        <v>2552</v>
      </c>
      <c r="D826" s="96" t="s">
        <v>3322</v>
      </c>
      <c r="E826" s="96" t="s">
        <v>3323</v>
      </c>
      <c r="F826" s="96" t="s">
        <v>3350</v>
      </c>
      <c r="G826" s="96" t="s">
        <v>1405</v>
      </c>
      <c r="H826" s="96" t="s">
        <v>2300</v>
      </c>
      <c r="I826" s="96" t="s">
        <v>4946</v>
      </c>
      <c r="J826" s="96" t="s">
        <v>204</v>
      </c>
      <c r="K826" s="96" t="s">
        <v>5066</v>
      </c>
      <c r="L826" s="96" t="s">
        <v>3326</v>
      </c>
      <c r="M826" s="97">
        <v>65000</v>
      </c>
      <c r="N826" s="97">
        <v>4112.09</v>
      </c>
      <c r="O826" s="97">
        <v>1976</v>
      </c>
      <c r="P826" s="97">
        <v>1865.5</v>
      </c>
      <c r="Q826" s="97">
        <v>9856.0400000000009</v>
      </c>
      <c r="R826" s="97">
        <v>55143.96</v>
      </c>
      <c r="S826" s="96" t="s">
        <v>3327</v>
      </c>
      <c r="T826" s="96" t="s">
        <v>5067</v>
      </c>
      <c r="U826" s="98"/>
      <c r="V826" s="97">
        <v>300</v>
      </c>
      <c r="W826" s="98"/>
      <c r="X826" s="98"/>
      <c r="Y826" s="97">
        <v>25</v>
      </c>
      <c r="Z826" s="98"/>
      <c r="AB826" s="97">
        <v>1577.45</v>
      </c>
    </row>
    <row r="827" spans="1:28" hidden="1">
      <c r="A827" s="96" t="s">
        <v>2521</v>
      </c>
      <c r="B827" s="96" t="s">
        <v>2743</v>
      </c>
      <c r="C827" s="96" t="s">
        <v>2552</v>
      </c>
      <c r="D827" s="96" t="s">
        <v>3322</v>
      </c>
      <c r="E827" s="96" t="s">
        <v>3323</v>
      </c>
      <c r="F827" s="96" t="s">
        <v>3332</v>
      </c>
      <c r="G827" s="96" t="s">
        <v>2878</v>
      </c>
      <c r="H827" s="96" t="s">
        <v>2879</v>
      </c>
      <c r="I827" s="96" t="s">
        <v>192</v>
      </c>
      <c r="J827" s="96" t="s">
        <v>106</v>
      </c>
      <c r="K827" s="96" t="s">
        <v>5068</v>
      </c>
      <c r="L827" s="96" t="s">
        <v>3326</v>
      </c>
      <c r="M827" s="97">
        <v>50000</v>
      </c>
      <c r="N827" s="97">
        <v>1854</v>
      </c>
      <c r="O827" s="97">
        <v>1520</v>
      </c>
      <c r="P827" s="97">
        <v>1435</v>
      </c>
      <c r="Q827" s="97">
        <v>4834</v>
      </c>
      <c r="R827" s="97">
        <v>45166</v>
      </c>
      <c r="S827" s="96" t="s">
        <v>3327</v>
      </c>
      <c r="T827" s="96" t="s">
        <v>5069</v>
      </c>
      <c r="U827" s="98"/>
      <c r="V827" s="98"/>
      <c r="W827" s="98"/>
      <c r="X827" s="98"/>
      <c r="Y827" s="97">
        <v>25</v>
      </c>
      <c r="Z827" s="98"/>
      <c r="AB827" s="98"/>
    </row>
    <row r="828" spans="1:28" hidden="1">
      <c r="A828" s="96" t="s">
        <v>2521</v>
      </c>
      <c r="B828" s="96" t="s">
        <v>2743</v>
      </c>
      <c r="C828" s="96" t="s">
        <v>2552</v>
      </c>
      <c r="D828" s="96" t="s">
        <v>3322</v>
      </c>
      <c r="E828" s="96" t="s">
        <v>3323</v>
      </c>
      <c r="F828" s="96" t="s">
        <v>3337</v>
      </c>
      <c r="G828" s="96" t="s">
        <v>2880</v>
      </c>
      <c r="H828" s="96" t="s">
        <v>2881</v>
      </c>
      <c r="I828" s="96" t="s">
        <v>256</v>
      </c>
      <c r="J828" s="96" t="s">
        <v>941</v>
      </c>
      <c r="K828" s="96" t="s">
        <v>5070</v>
      </c>
      <c r="L828" s="96" t="s">
        <v>3326</v>
      </c>
      <c r="M828" s="97">
        <v>50000</v>
      </c>
      <c r="N828" s="97">
        <v>1854</v>
      </c>
      <c r="O828" s="97">
        <v>1520</v>
      </c>
      <c r="P828" s="97">
        <v>1435</v>
      </c>
      <c r="Q828" s="97">
        <v>4834</v>
      </c>
      <c r="R828" s="97">
        <v>45166</v>
      </c>
      <c r="S828" s="96" t="s">
        <v>3327</v>
      </c>
      <c r="T828" s="96" t="s">
        <v>5071</v>
      </c>
      <c r="U828" s="98"/>
      <c r="V828" s="98"/>
      <c r="W828" s="98"/>
      <c r="X828" s="98"/>
      <c r="Y828" s="97">
        <v>25</v>
      </c>
      <c r="Z828" s="98"/>
      <c r="AB828" s="98"/>
    </row>
    <row r="829" spans="1:28" hidden="1">
      <c r="A829" s="96" t="s">
        <v>2521</v>
      </c>
      <c r="B829" s="96" t="s">
        <v>2743</v>
      </c>
      <c r="C829" s="96" t="s">
        <v>2552</v>
      </c>
      <c r="D829" s="96" t="s">
        <v>3322</v>
      </c>
      <c r="E829" s="96" t="s">
        <v>3323</v>
      </c>
      <c r="F829" s="96" t="s">
        <v>3332</v>
      </c>
      <c r="G829" s="96" t="s">
        <v>882</v>
      </c>
      <c r="H829" s="96" t="s">
        <v>2301</v>
      </c>
      <c r="I829" s="96" t="s">
        <v>235</v>
      </c>
      <c r="J829" s="96" t="s">
        <v>241</v>
      </c>
      <c r="K829" s="96" t="s">
        <v>5072</v>
      </c>
      <c r="L829" s="96" t="s">
        <v>3326</v>
      </c>
      <c r="M829" s="97">
        <v>45000</v>
      </c>
      <c r="N829" s="97">
        <v>1148.33</v>
      </c>
      <c r="O829" s="97">
        <v>1368</v>
      </c>
      <c r="P829" s="97">
        <v>1291.5</v>
      </c>
      <c r="Q829" s="97">
        <v>3832.83</v>
      </c>
      <c r="R829" s="97">
        <v>41167.17</v>
      </c>
      <c r="S829" s="96" t="s">
        <v>3327</v>
      </c>
      <c r="T829" s="96" t="s">
        <v>5073</v>
      </c>
      <c r="U829" s="98"/>
      <c r="V829" s="98"/>
      <c r="W829" s="98"/>
      <c r="X829" s="98"/>
      <c r="Y829" s="97">
        <v>25</v>
      </c>
      <c r="Z829" s="98"/>
      <c r="AB829" s="98"/>
    </row>
    <row r="830" spans="1:28" hidden="1">
      <c r="A830" s="96" t="s">
        <v>2521</v>
      </c>
      <c r="B830" s="96" t="s">
        <v>2743</v>
      </c>
      <c r="C830" s="96" t="s">
        <v>2552</v>
      </c>
      <c r="D830" s="96" t="s">
        <v>3322</v>
      </c>
      <c r="E830" s="96" t="s">
        <v>3323</v>
      </c>
      <c r="F830" s="96" t="s">
        <v>3337</v>
      </c>
      <c r="G830" s="96" t="s">
        <v>2882</v>
      </c>
      <c r="H830" s="96" t="s">
        <v>2883</v>
      </c>
      <c r="I830" s="96" t="s">
        <v>982</v>
      </c>
      <c r="J830" s="96" t="s">
        <v>941</v>
      </c>
      <c r="K830" s="96" t="s">
        <v>5074</v>
      </c>
      <c r="L830" s="96" t="s">
        <v>3326</v>
      </c>
      <c r="M830" s="97">
        <v>70000</v>
      </c>
      <c r="N830" s="97">
        <v>5368.48</v>
      </c>
      <c r="O830" s="97">
        <v>2128</v>
      </c>
      <c r="P830" s="97">
        <v>2009</v>
      </c>
      <c r="Q830" s="97">
        <v>9530.48</v>
      </c>
      <c r="R830" s="97">
        <v>60469.52</v>
      </c>
      <c r="S830" s="96" t="s">
        <v>3327</v>
      </c>
      <c r="T830" s="96" t="s">
        <v>5075</v>
      </c>
      <c r="U830" s="98"/>
      <c r="V830" s="98"/>
      <c r="W830" s="98"/>
      <c r="X830" s="98"/>
      <c r="Y830" s="97">
        <v>25</v>
      </c>
      <c r="Z830" s="98"/>
      <c r="AB830" s="98"/>
    </row>
    <row r="831" spans="1:28" hidden="1">
      <c r="A831" s="96" t="s">
        <v>2521</v>
      </c>
      <c r="B831" s="96" t="s">
        <v>2743</v>
      </c>
      <c r="C831" s="96" t="s">
        <v>2552</v>
      </c>
      <c r="D831" s="96" t="s">
        <v>3322</v>
      </c>
      <c r="E831" s="96" t="s">
        <v>3323</v>
      </c>
      <c r="F831" s="96" t="s">
        <v>3337</v>
      </c>
      <c r="G831" s="96" t="s">
        <v>2750</v>
      </c>
      <c r="H831" s="96" t="s">
        <v>2751</v>
      </c>
      <c r="I831" s="96" t="s">
        <v>129</v>
      </c>
      <c r="J831" s="96" t="s">
        <v>572</v>
      </c>
      <c r="K831" s="96" t="s">
        <v>5076</v>
      </c>
      <c r="L831" s="96" t="s">
        <v>3326</v>
      </c>
      <c r="M831" s="97">
        <v>75000</v>
      </c>
      <c r="N831" s="97">
        <v>6309.38</v>
      </c>
      <c r="O831" s="97">
        <v>2280</v>
      </c>
      <c r="P831" s="97">
        <v>2152.5</v>
      </c>
      <c r="Q831" s="97">
        <v>15812.88</v>
      </c>
      <c r="R831" s="97">
        <v>59187.12</v>
      </c>
      <c r="S831" s="96" t="s">
        <v>3327</v>
      </c>
      <c r="T831" s="96" t="s">
        <v>5077</v>
      </c>
      <c r="U831" s="98"/>
      <c r="V831" s="98"/>
      <c r="W831" s="97">
        <v>5046</v>
      </c>
      <c r="X831" s="98"/>
      <c r="Y831" s="97">
        <v>25</v>
      </c>
      <c r="Z831" s="98"/>
      <c r="AB831" s="98"/>
    </row>
    <row r="832" spans="1:28" hidden="1">
      <c r="A832" s="96" t="s">
        <v>2521</v>
      </c>
      <c r="B832" s="96" t="s">
        <v>2743</v>
      </c>
      <c r="C832" s="96" t="s">
        <v>2552</v>
      </c>
      <c r="D832" s="96" t="s">
        <v>3322</v>
      </c>
      <c r="E832" s="96" t="s">
        <v>3323</v>
      </c>
      <c r="F832" s="96" t="s">
        <v>3329</v>
      </c>
      <c r="G832" s="96" t="s">
        <v>2884</v>
      </c>
      <c r="H832" s="96" t="s">
        <v>2885</v>
      </c>
      <c r="I832" s="96" t="s">
        <v>466</v>
      </c>
      <c r="J832" s="96" t="s">
        <v>231</v>
      </c>
      <c r="K832" s="96" t="s">
        <v>5078</v>
      </c>
      <c r="L832" s="96" t="s">
        <v>3326</v>
      </c>
      <c r="M832" s="97">
        <v>31500</v>
      </c>
      <c r="N832" s="98">
        <v>0</v>
      </c>
      <c r="O832" s="97">
        <v>957.6</v>
      </c>
      <c r="P832" s="97">
        <v>904.05</v>
      </c>
      <c r="Q832" s="97">
        <v>1886.65</v>
      </c>
      <c r="R832" s="97">
        <v>29613.35</v>
      </c>
      <c r="S832" s="96" t="s">
        <v>3327</v>
      </c>
      <c r="T832" s="96" t="s">
        <v>5079</v>
      </c>
      <c r="U832" s="98"/>
      <c r="V832" s="98"/>
      <c r="W832" s="98"/>
      <c r="X832" s="98"/>
      <c r="Y832" s="97">
        <v>25</v>
      </c>
      <c r="Z832" s="98"/>
      <c r="AB832" s="98"/>
    </row>
    <row r="833" spans="1:28" hidden="1">
      <c r="A833" s="96" t="s">
        <v>2521</v>
      </c>
      <c r="B833" s="96" t="s">
        <v>2743</v>
      </c>
      <c r="C833" s="96" t="s">
        <v>2552</v>
      </c>
      <c r="D833" s="96" t="s">
        <v>3322</v>
      </c>
      <c r="E833" s="96" t="s">
        <v>3323</v>
      </c>
      <c r="F833" s="96" t="s">
        <v>3337</v>
      </c>
      <c r="G833" s="96" t="s">
        <v>2729</v>
      </c>
      <c r="H833" s="96" t="s">
        <v>2302</v>
      </c>
      <c r="I833" s="96" t="s">
        <v>129</v>
      </c>
      <c r="J833" s="96" t="s">
        <v>261</v>
      </c>
      <c r="K833" s="96" t="s">
        <v>5080</v>
      </c>
      <c r="L833" s="96" t="s">
        <v>3326</v>
      </c>
      <c r="M833" s="97">
        <v>110000</v>
      </c>
      <c r="N833" s="98">
        <v>0</v>
      </c>
      <c r="O833" s="97">
        <v>3344</v>
      </c>
      <c r="P833" s="97">
        <v>3157</v>
      </c>
      <c r="Q833" s="97">
        <v>8080.48</v>
      </c>
      <c r="R833" s="97">
        <v>101919.52</v>
      </c>
      <c r="S833" s="96" t="s">
        <v>3327</v>
      </c>
      <c r="T833" s="96" t="s">
        <v>5081</v>
      </c>
      <c r="U833" s="98"/>
      <c r="V833" s="97">
        <v>1554.48</v>
      </c>
      <c r="W833" s="98"/>
      <c r="X833" s="98"/>
      <c r="Y833" s="97">
        <v>25</v>
      </c>
      <c r="Z833" s="98"/>
      <c r="AB833" s="98"/>
    </row>
    <row r="834" spans="1:28" hidden="1">
      <c r="A834" s="96" t="s">
        <v>2521</v>
      </c>
      <c r="B834" s="96" t="s">
        <v>2743</v>
      </c>
      <c r="C834" s="96" t="s">
        <v>2552</v>
      </c>
      <c r="D834" s="96" t="s">
        <v>3322</v>
      </c>
      <c r="E834" s="96" t="s">
        <v>3323</v>
      </c>
      <c r="F834" s="96" t="s">
        <v>3337</v>
      </c>
      <c r="G834" s="96" t="s">
        <v>2886</v>
      </c>
      <c r="H834" s="96" t="s">
        <v>2887</v>
      </c>
      <c r="I834" s="96" t="s">
        <v>256</v>
      </c>
      <c r="J834" s="96" t="s">
        <v>189</v>
      </c>
      <c r="K834" s="96" t="s">
        <v>5082</v>
      </c>
      <c r="L834" s="96" t="s">
        <v>3326</v>
      </c>
      <c r="M834" s="97">
        <v>70000</v>
      </c>
      <c r="N834" s="97">
        <v>5368.48</v>
      </c>
      <c r="O834" s="97">
        <v>2128</v>
      </c>
      <c r="P834" s="97">
        <v>2009</v>
      </c>
      <c r="Q834" s="97">
        <v>9530.48</v>
      </c>
      <c r="R834" s="97">
        <v>60469.52</v>
      </c>
      <c r="S834" s="96" t="s">
        <v>3327</v>
      </c>
      <c r="T834" s="96" t="s">
        <v>5083</v>
      </c>
      <c r="U834" s="98"/>
      <c r="V834" s="98"/>
      <c r="W834" s="98"/>
      <c r="X834" s="98"/>
      <c r="Y834" s="97">
        <v>25</v>
      </c>
      <c r="Z834" s="98"/>
      <c r="AB834" s="98"/>
    </row>
    <row r="835" spans="1:28" hidden="1">
      <c r="A835" s="96" t="s">
        <v>2521</v>
      </c>
      <c r="B835" s="96" t="s">
        <v>2743</v>
      </c>
      <c r="C835" s="96" t="s">
        <v>2552</v>
      </c>
      <c r="D835" s="96" t="s">
        <v>3322</v>
      </c>
      <c r="E835" s="96" t="s">
        <v>3323</v>
      </c>
      <c r="F835" s="96" t="s">
        <v>3337</v>
      </c>
      <c r="G835" s="96" t="s">
        <v>3266</v>
      </c>
      <c r="H835" s="96" t="s">
        <v>3267</v>
      </c>
      <c r="I835" s="96" t="s">
        <v>5049</v>
      </c>
      <c r="J835" s="96" t="s">
        <v>227</v>
      </c>
      <c r="K835" s="96" t="s">
        <v>5084</v>
      </c>
      <c r="L835" s="96" t="s">
        <v>3326</v>
      </c>
      <c r="M835" s="97">
        <v>50000</v>
      </c>
      <c r="N835" s="97">
        <v>1854</v>
      </c>
      <c r="O835" s="97">
        <v>1520</v>
      </c>
      <c r="P835" s="97">
        <v>1435</v>
      </c>
      <c r="Q835" s="97">
        <v>6380</v>
      </c>
      <c r="R835" s="97">
        <v>43620</v>
      </c>
      <c r="S835" s="96" t="s">
        <v>3327</v>
      </c>
      <c r="T835" s="96" t="s">
        <v>5085</v>
      </c>
      <c r="U835" s="98"/>
      <c r="V835" s="98"/>
      <c r="W835" s="97">
        <v>1546</v>
      </c>
      <c r="X835" s="98"/>
      <c r="Y835" s="97">
        <v>25</v>
      </c>
      <c r="Z835" s="98"/>
      <c r="AB835" s="98"/>
    </row>
    <row r="836" spans="1:28" hidden="1">
      <c r="A836" s="96" t="s">
        <v>2521</v>
      </c>
      <c r="B836" s="96" t="s">
        <v>2743</v>
      </c>
      <c r="C836" s="96" t="s">
        <v>2552</v>
      </c>
      <c r="D836" s="96" t="s">
        <v>3322</v>
      </c>
      <c r="E836" s="96" t="s">
        <v>3323</v>
      </c>
      <c r="F836" s="96" t="s">
        <v>3337</v>
      </c>
      <c r="G836" s="96" t="s">
        <v>2888</v>
      </c>
      <c r="H836" s="96" t="s">
        <v>2889</v>
      </c>
      <c r="I836" s="96" t="s">
        <v>75</v>
      </c>
      <c r="J836" s="96" t="s">
        <v>777</v>
      </c>
      <c r="K836" s="96" t="s">
        <v>5086</v>
      </c>
      <c r="L836" s="96" t="s">
        <v>3326</v>
      </c>
      <c r="M836" s="97">
        <v>15000</v>
      </c>
      <c r="N836" s="98">
        <v>0</v>
      </c>
      <c r="O836" s="97">
        <v>456</v>
      </c>
      <c r="P836" s="97">
        <v>430.5</v>
      </c>
      <c r="Q836" s="97">
        <v>911.5</v>
      </c>
      <c r="R836" s="97">
        <v>14088.5</v>
      </c>
      <c r="S836" s="96" t="s">
        <v>3327</v>
      </c>
      <c r="T836" s="96" t="s">
        <v>5087</v>
      </c>
      <c r="U836" s="98"/>
      <c r="V836" s="98"/>
      <c r="W836" s="98"/>
      <c r="X836" s="98"/>
      <c r="Y836" s="97">
        <v>25</v>
      </c>
      <c r="Z836" s="98"/>
      <c r="AB836" s="98"/>
    </row>
    <row r="837" spans="1:28" hidden="1">
      <c r="A837" s="96" t="s">
        <v>2521</v>
      </c>
      <c r="B837" s="96" t="s">
        <v>2743</v>
      </c>
      <c r="C837" s="96" t="s">
        <v>2552</v>
      </c>
      <c r="D837" s="96" t="s">
        <v>3322</v>
      </c>
      <c r="E837" s="96" t="s">
        <v>3323</v>
      </c>
      <c r="F837" s="96" t="s">
        <v>3337</v>
      </c>
      <c r="G837" s="96" t="s">
        <v>1631</v>
      </c>
      <c r="H837" s="96" t="s">
        <v>2303</v>
      </c>
      <c r="I837" s="96" t="s">
        <v>1513</v>
      </c>
      <c r="J837" s="96" t="s">
        <v>18</v>
      </c>
      <c r="K837" s="96" t="s">
        <v>5088</v>
      </c>
      <c r="L837" s="96" t="s">
        <v>3326</v>
      </c>
      <c r="M837" s="97">
        <v>45000</v>
      </c>
      <c r="N837" s="97">
        <v>1148.33</v>
      </c>
      <c r="O837" s="97">
        <v>1368</v>
      </c>
      <c r="P837" s="97">
        <v>1291.5</v>
      </c>
      <c r="Q837" s="97">
        <v>3832.83</v>
      </c>
      <c r="R837" s="97">
        <v>41167.17</v>
      </c>
      <c r="S837" s="96" t="s">
        <v>3327</v>
      </c>
      <c r="T837" s="96" t="s">
        <v>5089</v>
      </c>
      <c r="U837" s="98"/>
      <c r="V837" s="98"/>
      <c r="W837" s="98"/>
      <c r="X837" s="98"/>
      <c r="Y837" s="97">
        <v>25</v>
      </c>
      <c r="Z837" s="98"/>
      <c r="AB837" s="98"/>
    </row>
    <row r="838" spans="1:28" hidden="1">
      <c r="A838" s="96" t="s">
        <v>2521</v>
      </c>
      <c r="B838" s="96" t="s">
        <v>2743</v>
      </c>
      <c r="C838" s="96" t="s">
        <v>2552</v>
      </c>
      <c r="D838" s="96" t="s">
        <v>3322</v>
      </c>
      <c r="E838" s="96" t="s">
        <v>3323</v>
      </c>
      <c r="F838" s="96" t="s">
        <v>3347</v>
      </c>
      <c r="G838" s="96" t="s">
        <v>1657</v>
      </c>
      <c r="H838" s="96" t="s">
        <v>2304</v>
      </c>
      <c r="I838" s="96" t="s">
        <v>1514</v>
      </c>
      <c r="J838" s="96" t="s">
        <v>474</v>
      </c>
      <c r="K838" s="96" t="s">
        <v>5090</v>
      </c>
      <c r="L838" s="96" t="s">
        <v>3326</v>
      </c>
      <c r="M838" s="97">
        <v>70000</v>
      </c>
      <c r="N838" s="97">
        <v>5368.48</v>
      </c>
      <c r="O838" s="97">
        <v>2128</v>
      </c>
      <c r="P838" s="97">
        <v>2009</v>
      </c>
      <c r="Q838" s="97">
        <v>9530.48</v>
      </c>
      <c r="R838" s="97">
        <v>60469.52</v>
      </c>
      <c r="S838" s="96" t="s">
        <v>3327</v>
      </c>
      <c r="T838" s="96" t="s">
        <v>5091</v>
      </c>
      <c r="U838" s="98"/>
      <c r="V838" s="98"/>
      <c r="W838" s="98"/>
      <c r="X838" s="98"/>
      <c r="Y838" s="97">
        <v>25</v>
      </c>
      <c r="Z838" s="98"/>
      <c r="AB838" s="98"/>
    </row>
    <row r="839" spans="1:28" hidden="1">
      <c r="A839" s="96" t="s">
        <v>2521</v>
      </c>
      <c r="B839" s="96" t="s">
        <v>2743</v>
      </c>
      <c r="C839" s="96" t="s">
        <v>2552</v>
      </c>
      <c r="D839" s="96" t="s">
        <v>3322</v>
      </c>
      <c r="E839" s="96" t="s">
        <v>3323</v>
      </c>
      <c r="F839" s="96" t="s">
        <v>3337</v>
      </c>
      <c r="G839" s="96" t="s">
        <v>2890</v>
      </c>
      <c r="H839" s="96" t="s">
        <v>2891</v>
      </c>
      <c r="I839" s="96" t="s">
        <v>1004</v>
      </c>
      <c r="J839" s="96" t="s">
        <v>860</v>
      </c>
      <c r="K839" s="96" t="s">
        <v>5092</v>
      </c>
      <c r="L839" s="96" t="s">
        <v>3326</v>
      </c>
      <c r="M839" s="97">
        <v>50000</v>
      </c>
      <c r="N839" s="97">
        <v>1854</v>
      </c>
      <c r="O839" s="97">
        <v>1520</v>
      </c>
      <c r="P839" s="97">
        <v>1435</v>
      </c>
      <c r="Q839" s="97">
        <v>4834</v>
      </c>
      <c r="R839" s="97">
        <v>45166</v>
      </c>
      <c r="S839" s="96" t="s">
        <v>3327</v>
      </c>
      <c r="T839" s="96" t="s">
        <v>5093</v>
      </c>
      <c r="U839" s="98"/>
      <c r="V839" s="98"/>
      <c r="W839" s="98"/>
      <c r="X839" s="98"/>
      <c r="Y839" s="97">
        <v>25</v>
      </c>
      <c r="Z839" s="98"/>
      <c r="AB839" s="98"/>
    </row>
    <row r="840" spans="1:28" hidden="1">
      <c r="A840" s="96" t="s">
        <v>2521</v>
      </c>
      <c r="B840" s="96" t="s">
        <v>2743</v>
      </c>
      <c r="C840" s="96" t="s">
        <v>2552</v>
      </c>
      <c r="D840" s="96" t="s">
        <v>3322</v>
      </c>
      <c r="E840" s="96" t="s">
        <v>3323</v>
      </c>
      <c r="F840" s="96" t="s">
        <v>3337</v>
      </c>
      <c r="G840" s="96" t="s">
        <v>2892</v>
      </c>
      <c r="H840" s="96" t="s">
        <v>2893</v>
      </c>
      <c r="I840" s="96" t="s">
        <v>982</v>
      </c>
      <c r="J840" s="96" t="s">
        <v>941</v>
      </c>
      <c r="K840" s="96" t="s">
        <v>5094</v>
      </c>
      <c r="L840" s="96" t="s">
        <v>3326</v>
      </c>
      <c r="M840" s="97">
        <v>35000</v>
      </c>
      <c r="N840" s="98">
        <v>0</v>
      </c>
      <c r="O840" s="97">
        <v>1064</v>
      </c>
      <c r="P840" s="97">
        <v>1004.5</v>
      </c>
      <c r="Q840" s="97">
        <v>2093.5</v>
      </c>
      <c r="R840" s="97">
        <v>32906.5</v>
      </c>
      <c r="S840" s="96" t="s">
        <v>3327</v>
      </c>
      <c r="T840" s="96" t="s">
        <v>5095</v>
      </c>
      <c r="U840" s="98"/>
      <c r="V840" s="98"/>
      <c r="W840" s="98"/>
      <c r="X840" s="98"/>
      <c r="Y840" s="97">
        <v>25</v>
      </c>
      <c r="Z840" s="98"/>
      <c r="AB840" s="98"/>
    </row>
    <row r="841" spans="1:28" hidden="1">
      <c r="A841" s="96" t="s">
        <v>2521</v>
      </c>
      <c r="B841" s="96" t="s">
        <v>2743</v>
      </c>
      <c r="C841" s="96" t="s">
        <v>2552</v>
      </c>
      <c r="D841" s="96" t="s">
        <v>3322</v>
      </c>
      <c r="E841" s="96" t="s">
        <v>3323</v>
      </c>
      <c r="F841" s="96" t="s">
        <v>3329</v>
      </c>
      <c r="G841" s="96" t="s">
        <v>1406</v>
      </c>
      <c r="H841" s="96" t="s">
        <v>2305</v>
      </c>
      <c r="I841" s="96" t="s">
        <v>100</v>
      </c>
      <c r="J841" s="96" t="s">
        <v>678</v>
      </c>
      <c r="K841" s="96" t="s">
        <v>5096</v>
      </c>
      <c r="L841" s="96" t="s">
        <v>3326</v>
      </c>
      <c r="M841" s="97">
        <v>45000</v>
      </c>
      <c r="N841" s="97">
        <v>1148.33</v>
      </c>
      <c r="O841" s="97">
        <v>1368</v>
      </c>
      <c r="P841" s="97">
        <v>1291.5</v>
      </c>
      <c r="Q841" s="97">
        <v>3832.83</v>
      </c>
      <c r="R841" s="97">
        <v>41167.17</v>
      </c>
      <c r="S841" s="96" t="s">
        <v>3327</v>
      </c>
      <c r="T841" s="96" t="s">
        <v>5097</v>
      </c>
      <c r="U841" s="98"/>
      <c r="V841" s="98"/>
      <c r="W841" s="98"/>
      <c r="X841" s="98"/>
      <c r="Y841" s="97">
        <v>25</v>
      </c>
      <c r="Z841" s="98"/>
      <c r="AB841" s="98"/>
    </row>
    <row r="842" spans="1:28" hidden="1">
      <c r="A842" s="96" t="s">
        <v>2521</v>
      </c>
      <c r="B842" s="96" t="s">
        <v>2743</v>
      </c>
      <c r="C842" s="96" t="s">
        <v>2552</v>
      </c>
      <c r="D842" s="96" t="s">
        <v>3322</v>
      </c>
      <c r="E842" s="96" t="s">
        <v>3323</v>
      </c>
      <c r="F842" s="96" t="s">
        <v>3337</v>
      </c>
      <c r="G842" s="96" t="s">
        <v>5098</v>
      </c>
      <c r="H842" s="96" t="s">
        <v>2895</v>
      </c>
      <c r="I842" s="96" t="s">
        <v>453</v>
      </c>
      <c r="J842" s="96" t="s">
        <v>601</v>
      </c>
      <c r="K842" s="96" t="s">
        <v>5099</v>
      </c>
      <c r="L842" s="96" t="s">
        <v>3326</v>
      </c>
      <c r="M842" s="97">
        <v>30000</v>
      </c>
      <c r="N842" s="98">
        <v>0</v>
      </c>
      <c r="O842" s="97">
        <v>912</v>
      </c>
      <c r="P842" s="97">
        <v>861</v>
      </c>
      <c r="Q842" s="97">
        <v>1798</v>
      </c>
      <c r="R842" s="97">
        <v>28202</v>
      </c>
      <c r="S842" s="96" t="s">
        <v>3327</v>
      </c>
      <c r="T842" s="96" t="s">
        <v>5100</v>
      </c>
      <c r="U842" s="98"/>
      <c r="V842" s="98"/>
      <c r="W842" s="98"/>
      <c r="X842" s="98"/>
      <c r="Y842" s="97">
        <v>25</v>
      </c>
      <c r="Z842" s="98"/>
      <c r="AB842" s="98"/>
    </row>
    <row r="843" spans="1:28" hidden="1">
      <c r="A843" s="96" t="s">
        <v>2521</v>
      </c>
      <c r="B843" s="96" t="s">
        <v>2743</v>
      </c>
      <c r="C843" s="96" t="s">
        <v>2552</v>
      </c>
      <c r="D843" s="96" t="s">
        <v>3322</v>
      </c>
      <c r="E843" s="96" t="s">
        <v>3323</v>
      </c>
      <c r="F843" s="96" t="s">
        <v>3332</v>
      </c>
      <c r="G843" s="96" t="s">
        <v>2631</v>
      </c>
      <c r="H843" s="96" t="s">
        <v>2648</v>
      </c>
      <c r="I843" s="96" t="s">
        <v>59</v>
      </c>
      <c r="J843" s="96" t="s">
        <v>333</v>
      </c>
      <c r="K843" s="96" t="s">
        <v>5101</v>
      </c>
      <c r="L843" s="96" t="s">
        <v>3326</v>
      </c>
      <c r="M843" s="97">
        <v>175000</v>
      </c>
      <c r="N843" s="97">
        <v>29747.24</v>
      </c>
      <c r="O843" s="97">
        <v>5320</v>
      </c>
      <c r="P843" s="97">
        <v>5022.5</v>
      </c>
      <c r="Q843" s="97">
        <v>40114.74</v>
      </c>
      <c r="R843" s="97">
        <v>134885.26</v>
      </c>
      <c r="S843" s="96" t="s">
        <v>3327</v>
      </c>
      <c r="T843" s="96" t="s">
        <v>5102</v>
      </c>
      <c r="U843" s="98"/>
      <c r="V843" s="98"/>
      <c r="W843" s="98"/>
      <c r="X843" s="98"/>
      <c r="Y843" s="97">
        <v>25</v>
      </c>
      <c r="Z843" s="98"/>
      <c r="AB843" s="98"/>
    </row>
    <row r="844" spans="1:28" hidden="1">
      <c r="A844" s="96" t="s">
        <v>2521</v>
      </c>
      <c r="B844" s="96" t="s">
        <v>2743</v>
      </c>
      <c r="C844" s="96" t="s">
        <v>2552</v>
      </c>
      <c r="D844" s="96" t="s">
        <v>3322</v>
      </c>
      <c r="E844" s="96" t="s">
        <v>3323</v>
      </c>
      <c r="F844" s="96" t="s">
        <v>3337</v>
      </c>
      <c r="G844" s="96" t="s">
        <v>2896</v>
      </c>
      <c r="H844" s="96" t="s">
        <v>2897</v>
      </c>
      <c r="I844" s="96" t="s">
        <v>256</v>
      </c>
      <c r="J844" s="96" t="s">
        <v>601</v>
      </c>
      <c r="K844" s="96" t="s">
        <v>5103</v>
      </c>
      <c r="L844" s="96" t="s">
        <v>3326</v>
      </c>
      <c r="M844" s="97">
        <v>70000</v>
      </c>
      <c r="N844" s="97">
        <v>5368.48</v>
      </c>
      <c r="O844" s="97">
        <v>2128</v>
      </c>
      <c r="P844" s="97">
        <v>2009</v>
      </c>
      <c r="Q844" s="97">
        <v>9530.48</v>
      </c>
      <c r="R844" s="97">
        <v>60469.52</v>
      </c>
      <c r="S844" s="96" t="s">
        <v>3327</v>
      </c>
      <c r="T844" s="96" t="s">
        <v>5104</v>
      </c>
      <c r="U844" s="98"/>
      <c r="V844" s="98"/>
      <c r="W844" s="98"/>
      <c r="X844" s="98"/>
      <c r="Y844" s="97">
        <v>25</v>
      </c>
      <c r="Z844" s="98"/>
      <c r="AB844" s="98"/>
    </row>
    <row r="845" spans="1:28" hidden="1">
      <c r="A845" s="96" t="s">
        <v>2521</v>
      </c>
      <c r="B845" s="96" t="s">
        <v>2743</v>
      </c>
      <c r="C845" s="96" t="s">
        <v>2552</v>
      </c>
      <c r="D845" s="96" t="s">
        <v>3322</v>
      </c>
      <c r="E845" s="96" t="s">
        <v>3323</v>
      </c>
      <c r="F845" s="96" t="s">
        <v>3329</v>
      </c>
      <c r="G845" s="96" t="s">
        <v>2898</v>
      </c>
      <c r="H845" s="96" t="s">
        <v>2899</v>
      </c>
      <c r="I845" s="96" t="s">
        <v>192</v>
      </c>
      <c r="J845" s="96" t="s">
        <v>860</v>
      </c>
      <c r="K845" s="96" t="s">
        <v>5105</v>
      </c>
      <c r="L845" s="96" t="s">
        <v>3326</v>
      </c>
      <c r="M845" s="97">
        <v>35000</v>
      </c>
      <c r="N845" s="98">
        <v>0</v>
      </c>
      <c r="O845" s="97">
        <v>1064</v>
      </c>
      <c r="P845" s="97">
        <v>1004.5</v>
      </c>
      <c r="Q845" s="97">
        <v>5289.5</v>
      </c>
      <c r="R845" s="97">
        <v>29710.5</v>
      </c>
      <c r="S845" s="96" t="s">
        <v>3327</v>
      </c>
      <c r="T845" s="96" t="s">
        <v>5106</v>
      </c>
      <c r="U845" s="98"/>
      <c r="V845" s="98"/>
      <c r="W845" s="97">
        <v>3196</v>
      </c>
      <c r="X845" s="98"/>
      <c r="Y845" s="97">
        <v>25</v>
      </c>
      <c r="Z845" s="98"/>
      <c r="AB845" s="98"/>
    </row>
    <row r="846" spans="1:28" hidden="1">
      <c r="A846" s="96" t="s">
        <v>2521</v>
      </c>
      <c r="B846" s="96" t="s">
        <v>2743</v>
      </c>
      <c r="C846" s="96" t="s">
        <v>2552</v>
      </c>
      <c r="D846" s="96" t="s">
        <v>3322</v>
      </c>
      <c r="E846" s="96" t="s">
        <v>3323</v>
      </c>
      <c r="F846" s="96" t="s">
        <v>3329</v>
      </c>
      <c r="G846" s="96" t="s">
        <v>1407</v>
      </c>
      <c r="H846" s="96" t="s">
        <v>2307</v>
      </c>
      <c r="I846" s="96" t="s">
        <v>1372</v>
      </c>
      <c r="J846" s="96" t="s">
        <v>142</v>
      </c>
      <c r="K846" s="96" t="s">
        <v>5107</v>
      </c>
      <c r="L846" s="96" t="s">
        <v>3326</v>
      </c>
      <c r="M846" s="97">
        <v>10000</v>
      </c>
      <c r="N846" s="98">
        <v>0</v>
      </c>
      <c r="O846" s="97">
        <v>304</v>
      </c>
      <c r="P846" s="97">
        <v>287</v>
      </c>
      <c r="Q846" s="97">
        <v>616</v>
      </c>
      <c r="R846" s="97">
        <v>9384</v>
      </c>
      <c r="S846" s="96" t="s">
        <v>3327</v>
      </c>
      <c r="T846" s="96" t="s">
        <v>5108</v>
      </c>
      <c r="U846" s="98"/>
      <c r="V846" s="98"/>
      <c r="W846" s="98"/>
      <c r="X846" s="98"/>
      <c r="Y846" s="97">
        <v>25</v>
      </c>
      <c r="Z846" s="98"/>
      <c r="AB846" s="98"/>
    </row>
    <row r="847" spans="1:28" hidden="1">
      <c r="A847" s="96" t="s">
        <v>2521</v>
      </c>
      <c r="B847" s="96" t="s">
        <v>2743</v>
      </c>
      <c r="C847" s="96" t="s">
        <v>2552</v>
      </c>
      <c r="D847" s="96" t="s">
        <v>3322</v>
      </c>
      <c r="E847" s="96" t="s">
        <v>3323</v>
      </c>
      <c r="F847" s="96" t="s">
        <v>3337</v>
      </c>
      <c r="G847" s="96" t="s">
        <v>2900</v>
      </c>
      <c r="H847" s="96" t="s">
        <v>2901</v>
      </c>
      <c r="I847" s="96" t="s">
        <v>75</v>
      </c>
      <c r="J847" s="96" t="s">
        <v>777</v>
      </c>
      <c r="K847" s="96" t="s">
        <v>5109</v>
      </c>
      <c r="L847" s="96" t="s">
        <v>3326</v>
      </c>
      <c r="M847" s="97">
        <v>15000</v>
      </c>
      <c r="N847" s="98">
        <v>0</v>
      </c>
      <c r="O847" s="97">
        <v>456</v>
      </c>
      <c r="P847" s="97">
        <v>430.5</v>
      </c>
      <c r="Q847" s="97">
        <v>911.5</v>
      </c>
      <c r="R847" s="97">
        <v>14088.5</v>
      </c>
      <c r="S847" s="96" t="s">
        <v>3327</v>
      </c>
      <c r="T847" s="96" t="s">
        <v>5110</v>
      </c>
      <c r="U847" s="98"/>
      <c r="V847" s="98"/>
      <c r="W847" s="98"/>
      <c r="X847" s="98"/>
      <c r="Y847" s="97">
        <v>25</v>
      </c>
      <c r="Z847" s="98"/>
      <c r="AB847" s="98"/>
    </row>
    <row r="848" spans="1:28" hidden="1">
      <c r="A848" s="96" t="s">
        <v>2521</v>
      </c>
      <c r="B848" s="96" t="s">
        <v>2743</v>
      </c>
      <c r="C848" s="96" t="s">
        <v>2552</v>
      </c>
      <c r="D848" s="96" t="s">
        <v>3322</v>
      </c>
      <c r="E848" s="96" t="s">
        <v>3323</v>
      </c>
      <c r="F848" s="96" t="s">
        <v>3347</v>
      </c>
      <c r="G848" s="96" t="s">
        <v>2902</v>
      </c>
      <c r="H848" s="96" t="s">
        <v>2903</v>
      </c>
      <c r="I848" s="96" t="s">
        <v>1620</v>
      </c>
      <c r="J848" s="96" t="s">
        <v>283</v>
      </c>
      <c r="K848" s="96" t="s">
        <v>5111</v>
      </c>
      <c r="L848" s="96" t="s">
        <v>3326</v>
      </c>
      <c r="M848" s="97">
        <v>70000</v>
      </c>
      <c r="N848" s="97">
        <v>5368.48</v>
      </c>
      <c r="O848" s="97">
        <v>2128</v>
      </c>
      <c r="P848" s="97">
        <v>2009</v>
      </c>
      <c r="Q848" s="97">
        <v>9530.48</v>
      </c>
      <c r="R848" s="97">
        <v>60469.52</v>
      </c>
      <c r="S848" s="96" t="s">
        <v>3327</v>
      </c>
      <c r="T848" s="96" t="s">
        <v>5112</v>
      </c>
      <c r="U848" s="98"/>
      <c r="V848" s="98"/>
      <c r="W848" s="98"/>
      <c r="X848" s="98"/>
      <c r="Y848" s="97">
        <v>25</v>
      </c>
      <c r="Z848" s="98"/>
      <c r="AB848" s="98"/>
    </row>
    <row r="849" spans="1:28">
      <c r="A849" s="96" t="s">
        <v>2521</v>
      </c>
      <c r="B849" s="96" t="s">
        <v>2743</v>
      </c>
      <c r="C849" s="96" t="s">
        <v>2552</v>
      </c>
      <c r="D849" s="96" t="s">
        <v>3322</v>
      </c>
      <c r="E849" s="96" t="s">
        <v>3323</v>
      </c>
      <c r="F849" s="96" t="s">
        <v>3337</v>
      </c>
      <c r="G849" s="96" t="s">
        <v>5113</v>
      </c>
      <c r="H849" s="96" t="s">
        <v>5114</v>
      </c>
      <c r="I849" s="96" t="s">
        <v>100</v>
      </c>
      <c r="J849" s="96" t="s">
        <v>181</v>
      </c>
      <c r="K849" s="96" t="s">
        <v>5115</v>
      </c>
      <c r="L849" s="96" t="s">
        <v>3326</v>
      </c>
      <c r="M849" s="97">
        <v>55000</v>
      </c>
      <c r="N849" s="97">
        <v>2559.6799999999998</v>
      </c>
      <c r="O849" s="97">
        <v>1672</v>
      </c>
      <c r="P849" s="97">
        <v>1578.5</v>
      </c>
      <c r="Q849" s="97">
        <v>5835.18</v>
      </c>
      <c r="R849" s="97">
        <v>49164.82</v>
      </c>
      <c r="S849" s="96" t="s">
        <v>3327</v>
      </c>
      <c r="T849" s="96" t="s">
        <v>5116</v>
      </c>
      <c r="U849" s="98"/>
      <c r="V849" s="98"/>
      <c r="W849" s="98"/>
      <c r="X849" s="98"/>
      <c r="Y849" s="97">
        <v>25</v>
      </c>
      <c r="Z849" s="98"/>
      <c r="AB849" s="98"/>
    </row>
    <row r="850" spans="1:28" hidden="1">
      <c r="A850" s="96" t="s">
        <v>2521</v>
      </c>
      <c r="B850" s="96" t="s">
        <v>2743</v>
      </c>
      <c r="C850" s="96" t="s">
        <v>2552</v>
      </c>
      <c r="D850" s="96" t="s">
        <v>3322</v>
      </c>
      <c r="E850" s="96" t="s">
        <v>3323</v>
      </c>
      <c r="F850" s="96" t="s">
        <v>3329</v>
      </c>
      <c r="G850" s="96" t="s">
        <v>1632</v>
      </c>
      <c r="H850" s="96" t="s">
        <v>2308</v>
      </c>
      <c r="I850" s="96" t="s">
        <v>192</v>
      </c>
      <c r="J850" s="96" t="s">
        <v>860</v>
      </c>
      <c r="K850" s="96" t="s">
        <v>5117</v>
      </c>
      <c r="L850" s="96" t="s">
        <v>3326</v>
      </c>
      <c r="M850" s="97">
        <v>70000</v>
      </c>
      <c r="N850" s="97">
        <v>5368.48</v>
      </c>
      <c r="O850" s="97">
        <v>2128</v>
      </c>
      <c r="P850" s="97">
        <v>2009</v>
      </c>
      <c r="Q850" s="97">
        <v>23122.76</v>
      </c>
      <c r="R850" s="97">
        <v>46877.24</v>
      </c>
      <c r="S850" s="96" t="s">
        <v>3327</v>
      </c>
      <c r="T850" s="96" t="s">
        <v>5118</v>
      </c>
      <c r="U850" s="98"/>
      <c r="V850" s="98"/>
      <c r="W850" s="97">
        <v>13592.28</v>
      </c>
      <c r="X850" s="98"/>
      <c r="Y850" s="97">
        <v>25</v>
      </c>
      <c r="Z850" s="98"/>
      <c r="AB850" s="98"/>
    </row>
    <row r="851" spans="1:28" hidden="1">
      <c r="A851" s="96" t="s">
        <v>2521</v>
      </c>
      <c r="B851" s="96" t="s">
        <v>2743</v>
      </c>
      <c r="C851" s="96" t="s">
        <v>2552</v>
      </c>
      <c r="D851" s="96" t="s">
        <v>3322</v>
      </c>
      <c r="E851" s="96" t="s">
        <v>3323</v>
      </c>
      <c r="F851" s="96" t="s">
        <v>3337</v>
      </c>
      <c r="G851" s="96" t="s">
        <v>2905</v>
      </c>
      <c r="H851" s="96" t="s">
        <v>2906</v>
      </c>
      <c r="I851" s="96" t="s">
        <v>1514</v>
      </c>
      <c r="J851" s="96" t="s">
        <v>474</v>
      </c>
      <c r="K851" s="96" t="s">
        <v>5119</v>
      </c>
      <c r="L851" s="96" t="s">
        <v>3326</v>
      </c>
      <c r="M851" s="97">
        <v>60000</v>
      </c>
      <c r="N851" s="97">
        <v>3486.68</v>
      </c>
      <c r="O851" s="97">
        <v>1824</v>
      </c>
      <c r="P851" s="97">
        <v>1722</v>
      </c>
      <c r="Q851" s="97">
        <v>9603.68</v>
      </c>
      <c r="R851" s="97">
        <v>50396.32</v>
      </c>
      <c r="S851" s="96" t="s">
        <v>3327</v>
      </c>
      <c r="T851" s="96" t="s">
        <v>5120</v>
      </c>
      <c r="U851" s="98"/>
      <c r="V851" s="98"/>
      <c r="W851" s="97">
        <v>2546</v>
      </c>
      <c r="X851" s="98"/>
      <c r="Y851" s="97">
        <v>25</v>
      </c>
      <c r="Z851" s="98"/>
      <c r="AB851" s="98"/>
    </row>
    <row r="852" spans="1:28" hidden="1">
      <c r="A852" s="96" t="s">
        <v>2521</v>
      </c>
      <c r="B852" s="96" t="s">
        <v>2743</v>
      </c>
      <c r="C852" s="96" t="s">
        <v>2552</v>
      </c>
      <c r="D852" s="96" t="s">
        <v>3322</v>
      </c>
      <c r="E852" s="96" t="s">
        <v>3323</v>
      </c>
      <c r="F852" s="96" t="s">
        <v>3329</v>
      </c>
      <c r="G852" s="96" t="s">
        <v>1408</v>
      </c>
      <c r="H852" s="96" t="s">
        <v>2309</v>
      </c>
      <c r="I852" s="96" t="s">
        <v>192</v>
      </c>
      <c r="J852" s="96" t="s">
        <v>552</v>
      </c>
      <c r="K852" s="96" t="s">
        <v>5121</v>
      </c>
      <c r="L852" s="96" t="s">
        <v>3326</v>
      </c>
      <c r="M852" s="97">
        <v>35000</v>
      </c>
      <c r="N852" s="98">
        <v>0</v>
      </c>
      <c r="O852" s="97">
        <v>1064</v>
      </c>
      <c r="P852" s="97">
        <v>1004.5</v>
      </c>
      <c r="Q852" s="97">
        <v>2093.5</v>
      </c>
      <c r="R852" s="97">
        <v>32906.5</v>
      </c>
      <c r="S852" s="96" t="s">
        <v>3327</v>
      </c>
      <c r="T852" s="96" t="s">
        <v>5122</v>
      </c>
      <c r="U852" s="98"/>
      <c r="V852" s="98"/>
      <c r="W852" s="98"/>
      <c r="X852" s="98"/>
      <c r="Y852" s="97">
        <v>25</v>
      </c>
      <c r="Z852" s="98"/>
      <c r="AB852" s="98"/>
    </row>
    <row r="853" spans="1:28" hidden="1">
      <c r="A853" s="96" t="s">
        <v>2521</v>
      </c>
      <c r="B853" s="96" t="s">
        <v>2743</v>
      </c>
      <c r="C853" s="96" t="s">
        <v>2552</v>
      </c>
      <c r="D853" s="96" t="s">
        <v>3322</v>
      </c>
      <c r="E853" s="96" t="s">
        <v>3323</v>
      </c>
      <c r="F853" s="96" t="s">
        <v>3337</v>
      </c>
      <c r="G853" s="96" t="s">
        <v>2907</v>
      </c>
      <c r="H853" s="96" t="s">
        <v>2908</v>
      </c>
      <c r="I853" s="96" t="s">
        <v>2909</v>
      </c>
      <c r="J853" s="96" t="s">
        <v>1732</v>
      </c>
      <c r="K853" s="96" t="s">
        <v>5123</v>
      </c>
      <c r="L853" s="96" t="s">
        <v>3326</v>
      </c>
      <c r="M853" s="97">
        <v>70000</v>
      </c>
      <c r="N853" s="97">
        <v>5368.48</v>
      </c>
      <c r="O853" s="97">
        <v>2128</v>
      </c>
      <c r="P853" s="97">
        <v>2009</v>
      </c>
      <c r="Q853" s="97">
        <v>9530.48</v>
      </c>
      <c r="R853" s="97">
        <v>60469.52</v>
      </c>
      <c r="S853" s="96" t="s">
        <v>3327</v>
      </c>
      <c r="T853" s="96" t="s">
        <v>5124</v>
      </c>
      <c r="U853" s="98"/>
      <c r="V853" s="98"/>
      <c r="W853" s="98"/>
      <c r="X853" s="98"/>
      <c r="Y853" s="97">
        <v>25</v>
      </c>
      <c r="Z853" s="98"/>
      <c r="AB853" s="98"/>
    </row>
    <row r="854" spans="1:28" hidden="1">
      <c r="A854" s="96" t="s">
        <v>2521</v>
      </c>
      <c r="B854" s="96" t="s">
        <v>2743</v>
      </c>
      <c r="C854" s="96" t="s">
        <v>2552</v>
      </c>
      <c r="D854" s="96" t="s">
        <v>3322</v>
      </c>
      <c r="E854" s="96" t="s">
        <v>3323</v>
      </c>
      <c r="F854" s="96" t="s">
        <v>3332</v>
      </c>
      <c r="G854" s="96" t="s">
        <v>2910</v>
      </c>
      <c r="H854" s="96" t="s">
        <v>2911</v>
      </c>
      <c r="I854" s="96" t="s">
        <v>129</v>
      </c>
      <c r="J854" s="96" t="s">
        <v>3174</v>
      </c>
      <c r="K854" s="96" t="s">
        <v>5125</v>
      </c>
      <c r="L854" s="96" t="s">
        <v>3326</v>
      </c>
      <c r="M854" s="97">
        <v>130000</v>
      </c>
      <c r="N854" s="97">
        <v>19162.12</v>
      </c>
      <c r="O854" s="97">
        <v>3952</v>
      </c>
      <c r="P854" s="97">
        <v>3731</v>
      </c>
      <c r="Q854" s="97">
        <v>26870.12</v>
      </c>
      <c r="R854" s="97">
        <v>103129.88</v>
      </c>
      <c r="S854" s="96" t="s">
        <v>3327</v>
      </c>
      <c r="T854" s="96" t="s">
        <v>5126</v>
      </c>
      <c r="U854" s="98"/>
      <c r="V854" s="98"/>
      <c r="W854" s="98"/>
      <c r="X854" s="98"/>
      <c r="Y854" s="97">
        <v>25</v>
      </c>
      <c r="Z854" s="98"/>
      <c r="AB854" s="98"/>
    </row>
    <row r="855" spans="1:28" hidden="1">
      <c r="A855" s="96" t="s">
        <v>2521</v>
      </c>
      <c r="B855" s="96" t="s">
        <v>2743</v>
      </c>
      <c r="C855" s="96" t="s">
        <v>2552</v>
      </c>
      <c r="D855" s="96" t="s">
        <v>3322</v>
      </c>
      <c r="E855" s="96" t="s">
        <v>3323</v>
      </c>
      <c r="F855" s="96" t="s">
        <v>3337</v>
      </c>
      <c r="G855" s="96" t="s">
        <v>3167</v>
      </c>
      <c r="H855" s="96" t="s">
        <v>3147</v>
      </c>
      <c r="I855" s="96" t="s">
        <v>2667</v>
      </c>
      <c r="J855" s="96" t="s">
        <v>821</v>
      </c>
      <c r="K855" s="96" t="s">
        <v>5127</v>
      </c>
      <c r="L855" s="96" t="s">
        <v>3326</v>
      </c>
      <c r="M855" s="97">
        <v>36000</v>
      </c>
      <c r="N855" s="98">
        <v>0</v>
      </c>
      <c r="O855" s="97">
        <v>1094.4000000000001</v>
      </c>
      <c r="P855" s="97">
        <v>1033.2</v>
      </c>
      <c r="Q855" s="97">
        <v>2152.6</v>
      </c>
      <c r="R855" s="97">
        <v>33847.4</v>
      </c>
      <c r="S855" s="96" t="s">
        <v>3327</v>
      </c>
      <c r="T855" s="96" t="s">
        <v>5128</v>
      </c>
      <c r="U855" s="98"/>
      <c r="V855" s="98"/>
      <c r="W855" s="98"/>
      <c r="X855" s="98"/>
      <c r="Y855" s="97">
        <v>25</v>
      </c>
      <c r="Z855" s="98"/>
      <c r="AB855" s="98"/>
    </row>
    <row r="856" spans="1:28" hidden="1">
      <c r="A856" s="96" t="s">
        <v>2521</v>
      </c>
      <c r="B856" s="96" t="s">
        <v>2743</v>
      </c>
      <c r="C856" s="96" t="s">
        <v>2552</v>
      </c>
      <c r="D856" s="96" t="s">
        <v>3322</v>
      </c>
      <c r="E856" s="96" t="s">
        <v>3323</v>
      </c>
      <c r="F856" s="96" t="s">
        <v>3337</v>
      </c>
      <c r="G856" s="96" t="s">
        <v>2912</v>
      </c>
      <c r="H856" s="96" t="s">
        <v>2913</v>
      </c>
      <c r="I856" s="96" t="s">
        <v>192</v>
      </c>
      <c r="J856" s="96" t="s">
        <v>552</v>
      </c>
      <c r="K856" s="96" t="s">
        <v>5129</v>
      </c>
      <c r="L856" s="96" t="s">
        <v>3326</v>
      </c>
      <c r="M856" s="97">
        <v>35000</v>
      </c>
      <c r="N856" s="98">
        <v>0</v>
      </c>
      <c r="O856" s="97">
        <v>1064</v>
      </c>
      <c r="P856" s="97">
        <v>1004.5</v>
      </c>
      <c r="Q856" s="97">
        <v>2093.5</v>
      </c>
      <c r="R856" s="97">
        <v>32906.5</v>
      </c>
      <c r="S856" s="96" t="s">
        <v>3327</v>
      </c>
      <c r="T856" s="96" t="s">
        <v>5130</v>
      </c>
      <c r="U856" s="98"/>
      <c r="V856" s="98"/>
      <c r="W856" s="98"/>
      <c r="X856" s="98"/>
      <c r="Y856" s="97">
        <v>25</v>
      </c>
      <c r="Z856" s="98"/>
      <c r="AB856" s="98"/>
    </row>
    <row r="857" spans="1:28" hidden="1">
      <c r="A857" s="96" t="s">
        <v>2521</v>
      </c>
      <c r="B857" s="96" t="s">
        <v>2743</v>
      </c>
      <c r="C857" s="96" t="s">
        <v>2552</v>
      </c>
      <c r="D857" s="96" t="s">
        <v>3322</v>
      </c>
      <c r="E857" s="96" t="s">
        <v>3323</v>
      </c>
      <c r="F857" s="96" t="s">
        <v>3337</v>
      </c>
      <c r="G857" s="96" t="s">
        <v>2914</v>
      </c>
      <c r="H857" s="96" t="s">
        <v>2915</v>
      </c>
      <c r="I857" s="96" t="s">
        <v>1539</v>
      </c>
      <c r="J857" s="96" t="s">
        <v>2384</v>
      </c>
      <c r="K857" s="96" t="s">
        <v>5131</v>
      </c>
      <c r="L857" s="96" t="s">
        <v>3326</v>
      </c>
      <c r="M857" s="97">
        <v>36000</v>
      </c>
      <c r="N857" s="98">
        <v>0</v>
      </c>
      <c r="O857" s="97">
        <v>1094.4000000000001</v>
      </c>
      <c r="P857" s="97">
        <v>1033.2</v>
      </c>
      <c r="Q857" s="97">
        <v>2152.6</v>
      </c>
      <c r="R857" s="97">
        <v>33847.4</v>
      </c>
      <c r="S857" s="96" t="s">
        <v>3327</v>
      </c>
      <c r="T857" s="96" t="s">
        <v>5132</v>
      </c>
      <c r="U857" s="98"/>
      <c r="V857" s="98"/>
      <c r="W857" s="98"/>
      <c r="X857" s="98"/>
      <c r="Y857" s="97">
        <v>25</v>
      </c>
      <c r="Z857" s="98"/>
      <c r="AB857" s="98"/>
    </row>
    <row r="858" spans="1:28" hidden="1">
      <c r="A858" s="96" t="s">
        <v>2521</v>
      </c>
      <c r="B858" s="96" t="s">
        <v>2743</v>
      </c>
      <c r="C858" s="96" t="s">
        <v>2552</v>
      </c>
      <c r="D858" s="96" t="s">
        <v>3322</v>
      </c>
      <c r="E858" s="96" t="s">
        <v>3323</v>
      </c>
      <c r="F858" s="96" t="s">
        <v>3337</v>
      </c>
      <c r="G858" s="96" t="s">
        <v>2730</v>
      </c>
      <c r="H858" s="96" t="s">
        <v>2310</v>
      </c>
      <c r="I858" s="96" t="s">
        <v>100</v>
      </c>
      <c r="J858" s="96" t="s">
        <v>323</v>
      </c>
      <c r="K858" s="96" t="s">
        <v>5133</v>
      </c>
      <c r="L858" s="96" t="s">
        <v>3326</v>
      </c>
      <c r="M858" s="97">
        <v>90000</v>
      </c>
      <c r="N858" s="97">
        <v>9753.1200000000008</v>
      </c>
      <c r="O858" s="97">
        <v>2736</v>
      </c>
      <c r="P858" s="97">
        <v>2583</v>
      </c>
      <c r="Q858" s="97">
        <v>15097.12</v>
      </c>
      <c r="R858" s="97">
        <v>74902.880000000005</v>
      </c>
      <c r="S858" s="96" t="s">
        <v>3327</v>
      </c>
      <c r="T858" s="96" t="s">
        <v>5134</v>
      </c>
      <c r="U858" s="98"/>
      <c r="V858" s="98"/>
      <c r="W858" s="98"/>
      <c r="X858" s="98"/>
      <c r="Y858" s="97">
        <v>25</v>
      </c>
      <c r="Z858" s="98"/>
      <c r="AB858" s="98"/>
    </row>
    <row r="859" spans="1:28" hidden="1">
      <c r="A859" s="96" t="s">
        <v>2521</v>
      </c>
      <c r="B859" s="96" t="s">
        <v>2743</v>
      </c>
      <c r="C859" s="96" t="s">
        <v>2552</v>
      </c>
      <c r="D859" s="96" t="s">
        <v>3322</v>
      </c>
      <c r="E859" s="96" t="s">
        <v>3323</v>
      </c>
      <c r="F859" s="96" t="s">
        <v>3329</v>
      </c>
      <c r="G859" s="96" t="s">
        <v>1521</v>
      </c>
      <c r="H859" s="96" t="s">
        <v>2311</v>
      </c>
      <c r="I859" s="96" t="s">
        <v>100</v>
      </c>
      <c r="J859" s="96" t="s">
        <v>250</v>
      </c>
      <c r="K859" s="96" t="s">
        <v>5135</v>
      </c>
      <c r="L859" s="96" t="s">
        <v>3326</v>
      </c>
      <c r="M859" s="97">
        <v>90000</v>
      </c>
      <c r="N859" s="97">
        <v>9753.1200000000008</v>
      </c>
      <c r="O859" s="97">
        <v>2736</v>
      </c>
      <c r="P859" s="97">
        <v>2583</v>
      </c>
      <c r="Q859" s="97">
        <v>15097.12</v>
      </c>
      <c r="R859" s="97">
        <v>74902.880000000005</v>
      </c>
      <c r="S859" s="96" t="s">
        <v>3327</v>
      </c>
      <c r="T859" s="96" t="s">
        <v>5136</v>
      </c>
      <c r="U859" s="98"/>
      <c r="V859" s="98"/>
      <c r="W859" s="98"/>
      <c r="X859" s="98"/>
      <c r="Y859" s="97">
        <v>25</v>
      </c>
      <c r="Z859" s="98"/>
      <c r="AB859" s="98"/>
    </row>
    <row r="860" spans="1:28" hidden="1">
      <c r="A860" s="96" t="s">
        <v>2521</v>
      </c>
      <c r="B860" s="96" t="s">
        <v>2743</v>
      </c>
      <c r="C860" s="96" t="s">
        <v>2552</v>
      </c>
      <c r="D860" s="96" t="s">
        <v>3322</v>
      </c>
      <c r="E860" s="96" t="s">
        <v>3323</v>
      </c>
      <c r="F860" s="96" t="s">
        <v>3337</v>
      </c>
      <c r="G860" s="96" t="s">
        <v>2916</v>
      </c>
      <c r="H860" s="96" t="s">
        <v>2917</v>
      </c>
      <c r="I860" s="96" t="s">
        <v>192</v>
      </c>
      <c r="J860" s="96" t="s">
        <v>468</v>
      </c>
      <c r="K860" s="96" t="s">
        <v>5137</v>
      </c>
      <c r="L860" s="96" t="s">
        <v>3326</v>
      </c>
      <c r="M860" s="97">
        <v>50000</v>
      </c>
      <c r="N860" s="97">
        <v>1854</v>
      </c>
      <c r="O860" s="97">
        <v>1520</v>
      </c>
      <c r="P860" s="97">
        <v>1435</v>
      </c>
      <c r="Q860" s="97">
        <v>9680</v>
      </c>
      <c r="R860" s="97">
        <v>40320</v>
      </c>
      <c r="S860" s="96" t="s">
        <v>3327</v>
      </c>
      <c r="T860" s="96" t="s">
        <v>5138</v>
      </c>
      <c r="U860" s="98"/>
      <c r="V860" s="98"/>
      <c r="W860" s="97">
        <v>4846</v>
      </c>
      <c r="X860" s="98"/>
      <c r="Y860" s="97">
        <v>25</v>
      </c>
      <c r="Z860" s="98"/>
      <c r="AB860" s="98"/>
    </row>
    <row r="861" spans="1:28" hidden="1">
      <c r="A861" s="96" t="s">
        <v>2521</v>
      </c>
      <c r="B861" s="96" t="s">
        <v>2743</v>
      </c>
      <c r="C861" s="96" t="s">
        <v>2552</v>
      </c>
      <c r="D861" s="96" t="s">
        <v>3322</v>
      </c>
      <c r="E861" s="96" t="s">
        <v>3323</v>
      </c>
      <c r="F861" s="96" t="s">
        <v>3337</v>
      </c>
      <c r="G861" s="96" t="s">
        <v>2752</v>
      </c>
      <c r="H861" s="96" t="s">
        <v>2753</v>
      </c>
      <c r="I861" s="96" t="s">
        <v>4946</v>
      </c>
      <c r="J861" s="96" t="s">
        <v>204</v>
      </c>
      <c r="K861" s="96" t="s">
        <v>5139</v>
      </c>
      <c r="L861" s="96" t="s">
        <v>3326</v>
      </c>
      <c r="M861" s="97">
        <v>50000</v>
      </c>
      <c r="N861" s="97">
        <v>1854</v>
      </c>
      <c r="O861" s="97">
        <v>1520</v>
      </c>
      <c r="P861" s="97">
        <v>1435</v>
      </c>
      <c r="Q861" s="97">
        <v>11880</v>
      </c>
      <c r="R861" s="97">
        <v>38120</v>
      </c>
      <c r="S861" s="96" t="s">
        <v>3327</v>
      </c>
      <c r="T861" s="96" t="s">
        <v>5140</v>
      </c>
      <c r="U861" s="98"/>
      <c r="V861" s="98"/>
      <c r="W861" s="97">
        <v>7046</v>
      </c>
      <c r="X861" s="98"/>
      <c r="Y861" s="97">
        <v>25</v>
      </c>
      <c r="Z861" s="98"/>
      <c r="AB861" s="98"/>
    </row>
    <row r="862" spans="1:28" hidden="1">
      <c r="A862" s="96" t="s">
        <v>2521</v>
      </c>
      <c r="B862" s="96" t="s">
        <v>2743</v>
      </c>
      <c r="C862" s="96" t="s">
        <v>2552</v>
      </c>
      <c r="D862" s="96" t="s">
        <v>3322</v>
      </c>
      <c r="E862" s="96" t="s">
        <v>3323</v>
      </c>
      <c r="F862" s="96" t="s">
        <v>3359</v>
      </c>
      <c r="G862" s="96" t="s">
        <v>2918</v>
      </c>
      <c r="H862" s="96" t="s">
        <v>2919</v>
      </c>
      <c r="I862" s="96" t="s">
        <v>129</v>
      </c>
      <c r="J862" s="96" t="s">
        <v>1727</v>
      </c>
      <c r="K862" s="96" t="s">
        <v>5141</v>
      </c>
      <c r="L862" s="96" t="s">
        <v>3326</v>
      </c>
      <c r="M862" s="97">
        <v>95000</v>
      </c>
      <c r="N862" s="97">
        <v>10929.24</v>
      </c>
      <c r="O862" s="97">
        <v>2888</v>
      </c>
      <c r="P862" s="97">
        <v>2726.5</v>
      </c>
      <c r="Q862" s="97">
        <v>16568.740000000002</v>
      </c>
      <c r="R862" s="97">
        <v>78431.259999999995</v>
      </c>
      <c r="S862" s="96" t="s">
        <v>3327</v>
      </c>
      <c r="T862" s="96" t="s">
        <v>5142</v>
      </c>
      <c r="U862" s="98"/>
      <c r="V862" s="98"/>
      <c r="W862" s="98"/>
      <c r="X862" s="98"/>
      <c r="Y862" s="97">
        <v>25</v>
      </c>
      <c r="Z862" s="98"/>
      <c r="AB862" s="98"/>
    </row>
    <row r="863" spans="1:28" hidden="1">
      <c r="A863" s="96" t="s">
        <v>2521</v>
      </c>
      <c r="B863" s="96" t="s">
        <v>2743</v>
      </c>
      <c r="C863" s="96" t="s">
        <v>2552</v>
      </c>
      <c r="D863" s="96" t="s">
        <v>3322</v>
      </c>
      <c r="E863" s="96" t="s">
        <v>3323</v>
      </c>
      <c r="F863" s="96" t="s">
        <v>3337</v>
      </c>
      <c r="G863" s="96" t="s">
        <v>2920</v>
      </c>
      <c r="H863" s="96" t="s">
        <v>2921</v>
      </c>
      <c r="I863" s="96" t="s">
        <v>1539</v>
      </c>
      <c r="J863" s="96" t="s">
        <v>2384</v>
      </c>
      <c r="K863" s="96" t="s">
        <v>5143</v>
      </c>
      <c r="L863" s="96" t="s">
        <v>3326</v>
      </c>
      <c r="M863" s="97">
        <v>36000</v>
      </c>
      <c r="N863" s="98">
        <v>0</v>
      </c>
      <c r="O863" s="97">
        <v>1094.4000000000001</v>
      </c>
      <c r="P863" s="97">
        <v>1033.2</v>
      </c>
      <c r="Q863" s="97">
        <v>2152.6</v>
      </c>
      <c r="R863" s="97">
        <v>33847.4</v>
      </c>
      <c r="S863" s="96" t="s">
        <v>3327</v>
      </c>
      <c r="T863" s="96" t="s">
        <v>5144</v>
      </c>
      <c r="U863" s="98"/>
      <c r="V863" s="98"/>
      <c r="W863" s="98"/>
      <c r="X863" s="98"/>
      <c r="Y863" s="97">
        <v>25</v>
      </c>
      <c r="Z863" s="98"/>
      <c r="AB863" s="98"/>
    </row>
    <row r="864" spans="1:28" hidden="1">
      <c r="A864" s="96" t="s">
        <v>2521</v>
      </c>
      <c r="B864" s="96" t="s">
        <v>2743</v>
      </c>
      <c r="C864" s="96" t="s">
        <v>2552</v>
      </c>
      <c r="D864" s="96" t="s">
        <v>3322</v>
      </c>
      <c r="E864" s="96" t="s">
        <v>3323</v>
      </c>
      <c r="F864" s="96" t="s">
        <v>3337</v>
      </c>
      <c r="G864" s="96" t="s">
        <v>1742</v>
      </c>
      <c r="H864" s="96" t="s">
        <v>2312</v>
      </c>
      <c r="I864" s="96" t="s">
        <v>1520</v>
      </c>
      <c r="J864" s="96" t="s">
        <v>283</v>
      </c>
      <c r="K864" s="96" t="s">
        <v>5145</v>
      </c>
      <c r="L864" s="96" t="s">
        <v>3326</v>
      </c>
      <c r="M864" s="97">
        <v>50000</v>
      </c>
      <c r="N864" s="97">
        <v>1854</v>
      </c>
      <c r="O864" s="97">
        <v>1520</v>
      </c>
      <c r="P864" s="97">
        <v>1435</v>
      </c>
      <c r="Q864" s="97">
        <v>13030</v>
      </c>
      <c r="R864" s="97">
        <v>36970</v>
      </c>
      <c r="S864" s="96" t="s">
        <v>3327</v>
      </c>
      <c r="T864" s="96" t="s">
        <v>5146</v>
      </c>
      <c r="U864" s="98"/>
      <c r="V864" s="98"/>
      <c r="W864" s="97">
        <v>8196</v>
      </c>
      <c r="X864" s="98"/>
      <c r="Y864" s="97">
        <v>25</v>
      </c>
      <c r="Z864" s="98"/>
      <c r="AB864" s="98"/>
    </row>
    <row r="865" spans="1:28" hidden="1">
      <c r="A865" s="96" t="s">
        <v>2521</v>
      </c>
      <c r="B865" s="96" t="s">
        <v>2743</v>
      </c>
      <c r="C865" s="96" t="s">
        <v>2552</v>
      </c>
      <c r="D865" s="96" t="s">
        <v>3322</v>
      </c>
      <c r="E865" s="96" t="s">
        <v>3323</v>
      </c>
      <c r="F865" s="96" t="s">
        <v>3329</v>
      </c>
      <c r="G865" s="96" t="s">
        <v>2922</v>
      </c>
      <c r="H865" s="96" t="s">
        <v>2923</v>
      </c>
      <c r="I865" s="96" t="s">
        <v>75</v>
      </c>
      <c r="J865" s="96" t="s">
        <v>777</v>
      </c>
      <c r="K865" s="96" t="s">
        <v>5147</v>
      </c>
      <c r="L865" s="96" t="s">
        <v>3326</v>
      </c>
      <c r="M865" s="97">
        <v>35000</v>
      </c>
      <c r="N865" s="98">
        <v>0</v>
      </c>
      <c r="O865" s="97">
        <v>1064</v>
      </c>
      <c r="P865" s="97">
        <v>1004.5</v>
      </c>
      <c r="Q865" s="97">
        <v>2093.5</v>
      </c>
      <c r="R865" s="97">
        <v>32906.5</v>
      </c>
      <c r="S865" s="96" t="s">
        <v>3327</v>
      </c>
      <c r="T865" s="96" t="s">
        <v>5148</v>
      </c>
      <c r="U865" s="98"/>
      <c r="V865" s="98"/>
      <c r="W865" s="98"/>
      <c r="X865" s="98"/>
      <c r="Y865" s="97">
        <v>25</v>
      </c>
      <c r="Z865" s="98"/>
      <c r="AB865" s="98"/>
    </row>
    <row r="866" spans="1:28" hidden="1">
      <c r="A866" s="96" t="s">
        <v>2521</v>
      </c>
      <c r="B866" s="96" t="s">
        <v>2743</v>
      </c>
      <c r="C866" s="96" t="s">
        <v>2552</v>
      </c>
      <c r="D866" s="96" t="s">
        <v>3322</v>
      </c>
      <c r="E866" s="96" t="s">
        <v>3323</v>
      </c>
      <c r="F866" s="96" t="s">
        <v>3329</v>
      </c>
      <c r="G866" s="96" t="s">
        <v>1669</v>
      </c>
      <c r="H866" s="96" t="s">
        <v>2313</v>
      </c>
      <c r="I866" s="96" t="s">
        <v>129</v>
      </c>
      <c r="J866" s="96" t="s">
        <v>186</v>
      </c>
      <c r="K866" s="96" t="s">
        <v>5149</v>
      </c>
      <c r="L866" s="96" t="s">
        <v>3326</v>
      </c>
      <c r="M866" s="97">
        <v>100000</v>
      </c>
      <c r="N866" s="97">
        <v>12105.37</v>
      </c>
      <c r="O866" s="97">
        <v>3040</v>
      </c>
      <c r="P866" s="97">
        <v>2870</v>
      </c>
      <c r="Q866" s="97">
        <v>18440.37</v>
      </c>
      <c r="R866" s="97">
        <v>81559.63</v>
      </c>
      <c r="S866" s="96" t="s">
        <v>3327</v>
      </c>
      <c r="T866" s="96" t="s">
        <v>5150</v>
      </c>
      <c r="U866" s="98"/>
      <c r="V866" s="97">
        <v>400</v>
      </c>
      <c r="W866" s="98"/>
      <c r="X866" s="98"/>
      <c r="Y866" s="97">
        <v>25</v>
      </c>
      <c r="Z866" s="98"/>
      <c r="AB866" s="98"/>
    </row>
    <row r="867" spans="1:28" hidden="1">
      <c r="A867" s="96" t="s">
        <v>2521</v>
      </c>
      <c r="B867" s="96" t="s">
        <v>2743</v>
      </c>
      <c r="C867" s="96" t="s">
        <v>2552</v>
      </c>
      <c r="D867" s="96" t="s">
        <v>3322</v>
      </c>
      <c r="E867" s="96" t="s">
        <v>3323</v>
      </c>
      <c r="F867" s="96" t="s">
        <v>3332</v>
      </c>
      <c r="G867" s="96" t="s">
        <v>2924</v>
      </c>
      <c r="H867" s="96" t="s">
        <v>2925</v>
      </c>
      <c r="I867" s="96" t="s">
        <v>2632</v>
      </c>
      <c r="J867" s="96" t="s">
        <v>777</v>
      </c>
      <c r="K867" s="96" t="s">
        <v>5151</v>
      </c>
      <c r="L867" s="96" t="s">
        <v>3326</v>
      </c>
      <c r="M867" s="97">
        <v>50000</v>
      </c>
      <c r="N867" s="97">
        <v>1854</v>
      </c>
      <c r="O867" s="97">
        <v>1520</v>
      </c>
      <c r="P867" s="97">
        <v>1435</v>
      </c>
      <c r="Q867" s="97">
        <v>4834</v>
      </c>
      <c r="R867" s="97">
        <v>45166</v>
      </c>
      <c r="S867" s="96" t="s">
        <v>3327</v>
      </c>
      <c r="T867" s="96" t="s">
        <v>5152</v>
      </c>
      <c r="U867" s="98"/>
      <c r="V867" s="98"/>
      <c r="W867" s="98"/>
      <c r="X867" s="98"/>
      <c r="Y867" s="97">
        <v>25</v>
      </c>
      <c r="Z867" s="98"/>
      <c r="AB867" s="98"/>
    </row>
    <row r="868" spans="1:28" hidden="1">
      <c r="A868" s="96" t="s">
        <v>2521</v>
      </c>
      <c r="B868" s="96" t="s">
        <v>2743</v>
      </c>
      <c r="C868" s="96" t="s">
        <v>2552</v>
      </c>
      <c r="D868" s="96" t="s">
        <v>3322</v>
      </c>
      <c r="E868" s="96" t="s">
        <v>3323</v>
      </c>
      <c r="F868" s="96" t="s">
        <v>3337</v>
      </c>
      <c r="G868" s="96" t="s">
        <v>2926</v>
      </c>
      <c r="H868" s="96" t="s">
        <v>2927</v>
      </c>
      <c r="I868" s="96" t="s">
        <v>982</v>
      </c>
      <c r="J868" s="96" t="s">
        <v>552</v>
      </c>
      <c r="K868" s="96" t="s">
        <v>5153</v>
      </c>
      <c r="L868" s="96" t="s">
        <v>3326</v>
      </c>
      <c r="M868" s="97">
        <v>31500</v>
      </c>
      <c r="N868" s="98">
        <v>0</v>
      </c>
      <c r="O868" s="97">
        <v>957.6</v>
      </c>
      <c r="P868" s="97">
        <v>904.05</v>
      </c>
      <c r="Q868" s="97">
        <v>1886.65</v>
      </c>
      <c r="R868" s="97">
        <v>29613.35</v>
      </c>
      <c r="S868" s="96" t="s">
        <v>3327</v>
      </c>
      <c r="T868" s="96" t="s">
        <v>5154</v>
      </c>
      <c r="U868" s="98"/>
      <c r="V868" s="98"/>
      <c r="W868" s="98"/>
      <c r="X868" s="98"/>
      <c r="Y868" s="97">
        <v>25</v>
      </c>
      <c r="Z868" s="98"/>
      <c r="AB868" s="98"/>
    </row>
    <row r="869" spans="1:28" hidden="1">
      <c r="A869" s="96" t="s">
        <v>2521</v>
      </c>
      <c r="B869" s="96" t="s">
        <v>2743</v>
      </c>
      <c r="C869" s="96" t="s">
        <v>2552</v>
      </c>
      <c r="D869" s="96" t="s">
        <v>3322</v>
      </c>
      <c r="E869" s="96" t="s">
        <v>3323</v>
      </c>
      <c r="F869" s="96" t="s">
        <v>3337</v>
      </c>
      <c r="G869" s="96" t="s">
        <v>2928</v>
      </c>
      <c r="H869" s="96" t="s">
        <v>2929</v>
      </c>
      <c r="I869" s="96" t="s">
        <v>2632</v>
      </c>
      <c r="J869" s="96" t="s">
        <v>250</v>
      </c>
      <c r="K869" s="96" t="s">
        <v>5155</v>
      </c>
      <c r="L869" s="96" t="s">
        <v>3326</v>
      </c>
      <c r="M869" s="97">
        <v>65000</v>
      </c>
      <c r="N869" s="97">
        <v>4427.58</v>
      </c>
      <c r="O869" s="97">
        <v>1976</v>
      </c>
      <c r="P869" s="97">
        <v>1865.5</v>
      </c>
      <c r="Q869" s="97">
        <v>8294.08</v>
      </c>
      <c r="R869" s="97">
        <v>56705.919999999998</v>
      </c>
      <c r="S869" s="96" t="s">
        <v>3327</v>
      </c>
      <c r="T869" s="96" t="s">
        <v>5156</v>
      </c>
      <c r="U869" s="98"/>
      <c r="V869" s="98"/>
      <c r="W869" s="98"/>
      <c r="X869" s="98"/>
      <c r="Y869" s="97">
        <v>25</v>
      </c>
      <c r="Z869" s="98"/>
      <c r="AB869" s="98"/>
    </row>
    <row r="870" spans="1:28" hidden="1">
      <c r="A870" s="96" t="s">
        <v>2521</v>
      </c>
      <c r="B870" s="96" t="s">
        <v>2743</v>
      </c>
      <c r="C870" s="96" t="s">
        <v>2552</v>
      </c>
      <c r="D870" s="96" t="s">
        <v>3322</v>
      </c>
      <c r="E870" s="96" t="s">
        <v>3323</v>
      </c>
      <c r="F870" s="96" t="s">
        <v>3359</v>
      </c>
      <c r="G870" s="96" t="s">
        <v>1660</v>
      </c>
      <c r="H870" s="96" t="s">
        <v>2314</v>
      </c>
      <c r="I870" s="96" t="s">
        <v>100</v>
      </c>
      <c r="J870" s="96" t="s">
        <v>489</v>
      </c>
      <c r="K870" s="96" t="s">
        <v>5157</v>
      </c>
      <c r="L870" s="96" t="s">
        <v>3326</v>
      </c>
      <c r="M870" s="97">
        <v>60000</v>
      </c>
      <c r="N870" s="97">
        <v>3486.68</v>
      </c>
      <c r="O870" s="97">
        <v>1824</v>
      </c>
      <c r="P870" s="97">
        <v>1722</v>
      </c>
      <c r="Q870" s="97">
        <v>7057.68</v>
      </c>
      <c r="R870" s="97">
        <v>52942.32</v>
      </c>
      <c r="S870" s="96" t="s">
        <v>3327</v>
      </c>
      <c r="T870" s="96" t="s">
        <v>5158</v>
      </c>
      <c r="U870" s="98"/>
      <c r="V870" s="98"/>
      <c r="W870" s="98"/>
      <c r="X870" s="98"/>
      <c r="Y870" s="97">
        <v>25</v>
      </c>
      <c r="Z870" s="98"/>
      <c r="AB870" s="98"/>
    </row>
    <row r="871" spans="1:28" hidden="1">
      <c r="A871" s="96" t="s">
        <v>2521</v>
      </c>
      <c r="B871" s="96" t="s">
        <v>2743</v>
      </c>
      <c r="C871" s="96" t="s">
        <v>2552</v>
      </c>
      <c r="D871" s="96" t="s">
        <v>3322</v>
      </c>
      <c r="E871" s="96" t="s">
        <v>3323</v>
      </c>
      <c r="F871" s="96" t="s">
        <v>3350</v>
      </c>
      <c r="G871" s="96" t="s">
        <v>1083</v>
      </c>
      <c r="H871" s="96" t="s">
        <v>2315</v>
      </c>
      <c r="I871" s="96" t="s">
        <v>100</v>
      </c>
      <c r="J871" s="96" t="s">
        <v>942</v>
      </c>
      <c r="K871" s="96" t="s">
        <v>5159</v>
      </c>
      <c r="L871" s="96" t="s">
        <v>3326</v>
      </c>
      <c r="M871" s="97">
        <v>65000</v>
      </c>
      <c r="N871" s="97">
        <v>4427.58</v>
      </c>
      <c r="O871" s="97">
        <v>1976</v>
      </c>
      <c r="P871" s="97">
        <v>1865.5</v>
      </c>
      <c r="Q871" s="97">
        <v>8294.08</v>
      </c>
      <c r="R871" s="97">
        <v>56705.919999999998</v>
      </c>
      <c r="S871" s="96" t="s">
        <v>3327</v>
      </c>
      <c r="T871" s="96" t="s">
        <v>5160</v>
      </c>
      <c r="U871" s="98"/>
      <c r="V871" s="98"/>
      <c r="W871" s="98"/>
      <c r="X871" s="98"/>
      <c r="Y871" s="97">
        <v>25</v>
      </c>
      <c r="Z871" s="98"/>
      <c r="AB871" s="98"/>
    </row>
    <row r="872" spans="1:28" hidden="1">
      <c r="A872" s="96" t="s">
        <v>2521</v>
      </c>
      <c r="B872" s="96" t="s">
        <v>2743</v>
      </c>
      <c r="C872" s="96" t="s">
        <v>2552</v>
      </c>
      <c r="D872" s="96" t="s">
        <v>3322</v>
      </c>
      <c r="E872" s="96" t="s">
        <v>3323</v>
      </c>
      <c r="F872" s="96" t="s">
        <v>3332</v>
      </c>
      <c r="G872" s="96" t="s">
        <v>2930</v>
      </c>
      <c r="H872" s="96" t="s">
        <v>2931</v>
      </c>
      <c r="I872" s="96" t="s">
        <v>75</v>
      </c>
      <c r="J872" s="96" t="s">
        <v>777</v>
      </c>
      <c r="K872" s="96" t="s">
        <v>5161</v>
      </c>
      <c r="L872" s="96" t="s">
        <v>3326</v>
      </c>
      <c r="M872" s="97">
        <v>16500</v>
      </c>
      <c r="N872" s="98">
        <v>0</v>
      </c>
      <c r="O872" s="97">
        <v>501.6</v>
      </c>
      <c r="P872" s="97">
        <v>473.55</v>
      </c>
      <c r="Q872" s="97">
        <v>1000.15</v>
      </c>
      <c r="R872" s="97">
        <v>15499.85</v>
      </c>
      <c r="S872" s="96" t="s">
        <v>3327</v>
      </c>
      <c r="T872" s="96" t="s">
        <v>5162</v>
      </c>
      <c r="U872" s="98"/>
      <c r="V872" s="98"/>
      <c r="W872" s="98"/>
      <c r="X872" s="98"/>
      <c r="Y872" s="97">
        <v>25</v>
      </c>
      <c r="Z872" s="98"/>
      <c r="AB872" s="98"/>
    </row>
    <row r="873" spans="1:28" hidden="1">
      <c r="A873" s="96" t="s">
        <v>2521</v>
      </c>
      <c r="B873" s="96" t="s">
        <v>2743</v>
      </c>
      <c r="C873" s="96" t="s">
        <v>2552</v>
      </c>
      <c r="D873" s="96" t="s">
        <v>3322</v>
      </c>
      <c r="E873" s="96" t="s">
        <v>3323</v>
      </c>
      <c r="F873" s="96" t="s">
        <v>3337</v>
      </c>
      <c r="G873" s="96" t="s">
        <v>2932</v>
      </c>
      <c r="H873" s="96" t="s">
        <v>2933</v>
      </c>
      <c r="I873" s="96" t="s">
        <v>2632</v>
      </c>
      <c r="J873" s="96" t="s">
        <v>181</v>
      </c>
      <c r="K873" s="96" t="s">
        <v>5163</v>
      </c>
      <c r="L873" s="96" t="s">
        <v>3326</v>
      </c>
      <c r="M873" s="97">
        <v>45000</v>
      </c>
      <c r="N873" s="97">
        <v>1148.33</v>
      </c>
      <c r="O873" s="97">
        <v>1368</v>
      </c>
      <c r="P873" s="97">
        <v>1291.5</v>
      </c>
      <c r="Q873" s="97">
        <v>3832.83</v>
      </c>
      <c r="R873" s="97">
        <v>41167.17</v>
      </c>
      <c r="S873" s="96" t="s">
        <v>3327</v>
      </c>
      <c r="T873" s="96" t="s">
        <v>5164</v>
      </c>
      <c r="U873" s="98"/>
      <c r="V873" s="98"/>
      <c r="W873" s="98"/>
      <c r="X873" s="98"/>
      <c r="Y873" s="97">
        <v>25</v>
      </c>
      <c r="Z873" s="98"/>
      <c r="AB873" s="98"/>
    </row>
    <row r="874" spans="1:28" hidden="1">
      <c r="A874" s="96" t="s">
        <v>2521</v>
      </c>
      <c r="B874" s="96" t="s">
        <v>2743</v>
      </c>
      <c r="C874" s="96" t="s">
        <v>2552</v>
      </c>
      <c r="D874" s="96" t="s">
        <v>3322</v>
      </c>
      <c r="E874" s="96" t="s">
        <v>3323</v>
      </c>
      <c r="F874" s="96" t="s">
        <v>3329</v>
      </c>
      <c r="G874" s="96" t="s">
        <v>2934</v>
      </c>
      <c r="H874" s="96" t="s">
        <v>2935</v>
      </c>
      <c r="I874" s="96" t="s">
        <v>982</v>
      </c>
      <c r="J874" s="96" t="s">
        <v>7</v>
      </c>
      <c r="K874" s="96" t="s">
        <v>5165</v>
      </c>
      <c r="L874" s="96" t="s">
        <v>3326</v>
      </c>
      <c r="M874" s="97">
        <v>40000</v>
      </c>
      <c r="N874" s="97">
        <v>442.65</v>
      </c>
      <c r="O874" s="97">
        <v>1216</v>
      </c>
      <c r="P874" s="97">
        <v>1148</v>
      </c>
      <c r="Q874" s="97">
        <v>2831.65</v>
      </c>
      <c r="R874" s="97">
        <v>37168.35</v>
      </c>
      <c r="S874" s="96" t="s">
        <v>3327</v>
      </c>
      <c r="T874" s="96" t="s">
        <v>5166</v>
      </c>
      <c r="U874" s="98"/>
      <c r="V874" s="98"/>
      <c r="W874" s="98"/>
      <c r="X874" s="98"/>
      <c r="Y874" s="97">
        <v>25</v>
      </c>
      <c r="Z874" s="98"/>
      <c r="AB874" s="98"/>
    </row>
    <row r="875" spans="1:28" hidden="1">
      <c r="A875" s="96" t="s">
        <v>2521</v>
      </c>
      <c r="B875" s="96" t="s">
        <v>2743</v>
      </c>
      <c r="C875" s="96" t="s">
        <v>2552</v>
      </c>
      <c r="D875" s="96" t="s">
        <v>3322</v>
      </c>
      <c r="E875" s="96" t="s">
        <v>3323</v>
      </c>
      <c r="F875" s="96" t="s">
        <v>3332</v>
      </c>
      <c r="G875" s="96" t="s">
        <v>3155</v>
      </c>
      <c r="H875" s="96" t="s">
        <v>3135</v>
      </c>
      <c r="I875" s="96" t="s">
        <v>1620</v>
      </c>
      <c r="J875" s="96" t="s">
        <v>283</v>
      </c>
      <c r="K875" s="96" t="s">
        <v>5167</v>
      </c>
      <c r="L875" s="96" t="s">
        <v>3326</v>
      </c>
      <c r="M875" s="97">
        <v>45000</v>
      </c>
      <c r="N875" s="97">
        <v>1148.33</v>
      </c>
      <c r="O875" s="97">
        <v>1368</v>
      </c>
      <c r="P875" s="97">
        <v>1291.5</v>
      </c>
      <c r="Q875" s="97">
        <v>3832.83</v>
      </c>
      <c r="R875" s="97">
        <v>41167.17</v>
      </c>
      <c r="S875" s="96" t="s">
        <v>3327</v>
      </c>
      <c r="T875" s="96" t="s">
        <v>5168</v>
      </c>
      <c r="U875" s="98"/>
      <c r="V875" s="98"/>
      <c r="W875" s="98"/>
      <c r="X875" s="98"/>
      <c r="Y875" s="97">
        <v>25</v>
      </c>
      <c r="Z875" s="98"/>
      <c r="AB875" s="98"/>
    </row>
    <row r="876" spans="1:28" hidden="1">
      <c r="A876" s="96" t="s">
        <v>2521</v>
      </c>
      <c r="B876" s="96" t="s">
        <v>2743</v>
      </c>
      <c r="C876" s="96" t="s">
        <v>2552</v>
      </c>
      <c r="D876" s="96" t="s">
        <v>3322</v>
      </c>
      <c r="E876" s="96" t="s">
        <v>3323</v>
      </c>
      <c r="F876" s="96" t="s">
        <v>3329</v>
      </c>
      <c r="G876" s="96" t="s">
        <v>1409</v>
      </c>
      <c r="H876" s="96" t="s">
        <v>2316</v>
      </c>
      <c r="I876" s="96" t="s">
        <v>100</v>
      </c>
      <c r="J876" s="96" t="s">
        <v>860</v>
      </c>
      <c r="K876" s="96" t="s">
        <v>5169</v>
      </c>
      <c r="L876" s="96" t="s">
        <v>3326</v>
      </c>
      <c r="M876" s="97">
        <v>70000</v>
      </c>
      <c r="N876" s="97">
        <v>5368.48</v>
      </c>
      <c r="O876" s="97">
        <v>2128</v>
      </c>
      <c r="P876" s="97">
        <v>2009</v>
      </c>
      <c r="Q876" s="97">
        <v>9530.48</v>
      </c>
      <c r="R876" s="97">
        <v>60469.52</v>
      </c>
      <c r="S876" s="96" t="s">
        <v>3327</v>
      </c>
      <c r="T876" s="96" t="s">
        <v>5170</v>
      </c>
      <c r="U876" s="98"/>
      <c r="V876" s="98"/>
      <c r="W876" s="98"/>
      <c r="X876" s="98"/>
      <c r="Y876" s="97">
        <v>25</v>
      </c>
      <c r="Z876" s="98"/>
      <c r="AB876" s="98"/>
    </row>
    <row r="877" spans="1:28" hidden="1">
      <c r="A877" s="96" t="s">
        <v>2521</v>
      </c>
      <c r="B877" s="96" t="s">
        <v>2743</v>
      </c>
      <c r="C877" s="96" t="s">
        <v>2552</v>
      </c>
      <c r="D877" s="96" t="s">
        <v>3322</v>
      </c>
      <c r="E877" s="96" t="s">
        <v>3323</v>
      </c>
      <c r="F877" s="96" t="s">
        <v>3359</v>
      </c>
      <c r="G877" s="96" t="s">
        <v>987</v>
      </c>
      <c r="H877" s="96" t="s">
        <v>2317</v>
      </c>
      <c r="I877" s="96" t="s">
        <v>982</v>
      </c>
      <c r="J877" s="96" t="s">
        <v>941</v>
      </c>
      <c r="K877" s="96" t="s">
        <v>5171</v>
      </c>
      <c r="L877" s="96" t="s">
        <v>3326</v>
      </c>
      <c r="M877" s="97">
        <v>40000</v>
      </c>
      <c r="N877" s="97">
        <v>442.65</v>
      </c>
      <c r="O877" s="97">
        <v>1216</v>
      </c>
      <c r="P877" s="97">
        <v>1148</v>
      </c>
      <c r="Q877" s="97">
        <v>2831.65</v>
      </c>
      <c r="R877" s="97">
        <v>37168.35</v>
      </c>
      <c r="S877" s="96" t="s">
        <v>3327</v>
      </c>
      <c r="T877" s="96" t="s">
        <v>5172</v>
      </c>
      <c r="U877" s="98"/>
      <c r="V877" s="98"/>
      <c r="W877" s="98"/>
      <c r="X877" s="98"/>
      <c r="Y877" s="97">
        <v>25</v>
      </c>
      <c r="Z877" s="98"/>
      <c r="AB877" s="98"/>
    </row>
    <row r="878" spans="1:28" hidden="1">
      <c r="A878" s="96" t="s">
        <v>2521</v>
      </c>
      <c r="B878" s="96" t="s">
        <v>2743</v>
      </c>
      <c r="C878" s="96" t="s">
        <v>2552</v>
      </c>
      <c r="D878" s="96" t="s">
        <v>3322</v>
      </c>
      <c r="E878" s="96" t="s">
        <v>3323</v>
      </c>
      <c r="F878" s="96" t="s">
        <v>3337</v>
      </c>
      <c r="G878" s="96" t="s">
        <v>2936</v>
      </c>
      <c r="H878" s="96" t="s">
        <v>2937</v>
      </c>
      <c r="I878" s="96" t="s">
        <v>1693</v>
      </c>
      <c r="J878" s="96" t="s">
        <v>241</v>
      </c>
      <c r="K878" s="96" t="s">
        <v>5173</v>
      </c>
      <c r="L878" s="96" t="s">
        <v>3326</v>
      </c>
      <c r="M878" s="97">
        <v>45000</v>
      </c>
      <c r="N878" s="97">
        <v>1148.33</v>
      </c>
      <c r="O878" s="97">
        <v>1368</v>
      </c>
      <c r="P878" s="97">
        <v>1291.5</v>
      </c>
      <c r="Q878" s="97">
        <v>5728.83</v>
      </c>
      <c r="R878" s="97">
        <v>39271.17</v>
      </c>
      <c r="S878" s="96" t="s">
        <v>3327</v>
      </c>
      <c r="T878" s="96" t="s">
        <v>5174</v>
      </c>
      <c r="U878" s="98"/>
      <c r="V878" s="98"/>
      <c r="W878" s="97">
        <v>1896</v>
      </c>
      <c r="X878" s="98"/>
      <c r="Y878" s="97">
        <v>25</v>
      </c>
      <c r="Z878" s="98"/>
      <c r="AB878" s="98"/>
    </row>
    <row r="879" spans="1:28" hidden="1">
      <c r="A879" s="96" t="s">
        <v>2521</v>
      </c>
      <c r="B879" s="96" t="s">
        <v>2743</v>
      </c>
      <c r="C879" s="96" t="s">
        <v>2552</v>
      </c>
      <c r="D879" s="96" t="s">
        <v>3322</v>
      </c>
      <c r="E879" s="96" t="s">
        <v>3323</v>
      </c>
      <c r="F879" s="96" t="s">
        <v>3337</v>
      </c>
      <c r="G879" s="96" t="s">
        <v>2938</v>
      </c>
      <c r="H879" s="96" t="s">
        <v>2939</v>
      </c>
      <c r="I879" s="96" t="s">
        <v>192</v>
      </c>
      <c r="J879" s="96" t="s">
        <v>552</v>
      </c>
      <c r="K879" s="96" t="s">
        <v>5175</v>
      </c>
      <c r="L879" s="96" t="s">
        <v>3326</v>
      </c>
      <c r="M879" s="97">
        <v>35000</v>
      </c>
      <c r="N879" s="98">
        <v>0</v>
      </c>
      <c r="O879" s="97">
        <v>1064</v>
      </c>
      <c r="P879" s="97">
        <v>1004.5</v>
      </c>
      <c r="Q879" s="97">
        <v>2093.5</v>
      </c>
      <c r="R879" s="97">
        <v>32906.5</v>
      </c>
      <c r="S879" s="96" t="s">
        <v>3327</v>
      </c>
      <c r="T879" s="96" t="s">
        <v>5176</v>
      </c>
      <c r="U879" s="98"/>
      <c r="V879" s="98"/>
      <c r="W879" s="98"/>
      <c r="X879" s="98"/>
      <c r="Y879" s="97">
        <v>25</v>
      </c>
      <c r="Z879" s="98"/>
      <c r="AB879" s="98"/>
    </row>
    <row r="880" spans="1:28" hidden="1">
      <c r="A880" s="96" t="s">
        <v>2521</v>
      </c>
      <c r="B880" s="96" t="s">
        <v>2743</v>
      </c>
      <c r="C880" s="96" t="s">
        <v>2552</v>
      </c>
      <c r="D880" s="96" t="s">
        <v>3322</v>
      </c>
      <c r="E880" s="96" t="s">
        <v>3323</v>
      </c>
      <c r="F880" s="96" t="s">
        <v>3337</v>
      </c>
      <c r="G880" s="96" t="s">
        <v>2941</v>
      </c>
      <c r="H880" s="96" t="s">
        <v>2942</v>
      </c>
      <c r="I880" s="96" t="s">
        <v>1601</v>
      </c>
      <c r="J880" s="96" t="s">
        <v>601</v>
      </c>
      <c r="K880" s="96" t="s">
        <v>5177</v>
      </c>
      <c r="L880" s="96" t="s">
        <v>3326</v>
      </c>
      <c r="M880" s="97">
        <v>36000</v>
      </c>
      <c r="N880" s="98">
        <v>0</v>
      </c>
      <c r="O880" s="97">
        <v>1094.4000000000001</v>
      </c>
      <c r="P880" s="97">
        <v>1033.2</v>
      </c>
      <c r="Q880" s="97">
        <v>2152.6</v>
      </c>
      <c r="R880" s="97">
        <v>33847.4</v>
      </c>
      <c r="S880" s="96" t="s">
        <v>3327</v>
      </c>
      <c r="T880" s="96" t="s">
        <v>5178</v>
      </c>
      <c r="U880" s="98"/>
      <c r="V880" s="98"/>
      <c r="W880" s="98"/>
      <c r="X880" s="98"/>
      <c r="Y880" s="97">
        <v>25</v>
      </c>
      <c r="Z880" s="98"/>
      <c r="AB880" s="98"/>
    </row>
    <row r="881" spans="1:28" hidden="1">
      <c r="A881" s="96" t="s">
        <v>2521</v>
      </c>
      <c r="B881" s="96" t="s">
        <v>2743</v>
      </c>
      <c r="C881" s="96" t="s">
        <v>2552</v>
      </c>
      <c r="D881" s="96" t="s">
        <v>3322</v>
      </c>
      <c r="E881" s="96" t="s">
        <v>3323</v>
      </c>
      <c r="F881" s="96" t="s">
        <v>3337</v>
      </c>
      <c r="G881" s="96" t="s">
        <v>1633</v>
      </c>
      <c r="H881" s="96" t="s">
        <v>2318</v>
      </c>
      <c r="I881" s="96" t="s">
        <v>192</v>
      </c>
      <c r="J881" s="96" t="s">
        <v>552</v>
      </c>
      <c r="K881" s="96" t="s">
        <v>5179</v>
      </c>
      <c r="L881" s="96" t="s">
        <v>3326</v>
      </c>
      <c r="M881" s="97">
        <v>35000</v>
      </c>
      <c r="N881" s="98">
        <v>0</v>
      </c>
      <c r="O881" s="97">
        <v>1064</v>
      </c>
      <c r="P881" s="97">
        <v>1004.5</v>
      </c>
      <c r="Q881" s="97">
        <v>2093.5</v>
      </c>
      <c r="R881" s="97">
        <v>32906.5</v>
      </c>
      <c r="S881" s="96" t="s">
        <v>3327</v>
      </c>
      <c r="T881" s="96" t="s">
        <v>5180</v>
      </c>
      <c r="U881" s="98"/>
      <c r="V881" s="98"/>
      <c r="W881" s="98"/>
      <c r="X881" s="98"/>
      <c r="Y881" s="97">
        <v>25</v>
      </c>
      <c r="Z881" s="98"/>
      <c r="AB881" s="98"/>
    </row>
    <row r="882" spans="1:28" hidden="1">
      <c r="A882" s="96" t="s">
        <v>2521</v>
      </c>
      <c r="B882" s="96" t="s">
        <v>2743</v>
      </c>
      <c r="C882" s="96" t="s">
        <v>2552</v>
      </c>
      <c r="D882" s="96" t="s">
        <v>3322</v>
      </c>
      <c r="E882" s="96" t="s">
        <v>3323</v>
      </c>
      <c r="F882" s="96" t="s">
        <v>3337</v>
      </c>
      <c r="G882" s="96" t="s">
        <v>2943</v>
      </c>
      <c r="H882" s="96" t="s">
        <v>2944</v>
      </c>
      <c r="I882" s="96" t="s">
        <v>1539</v>
      </c>
      <c r="J882" s="96" t="s">
        <v>489</v>
      </c>
      <c r="K882" s="96" t="s">
        <v>5181</v>
      </c>
      <c r="L882" s="96" t="s">
        <v>3326</v>
      </c>
      <c r="M882" s="97">
        <v>45000</v>
      </c>
      <c r="N882" s="97">
        <v>1148.33</v>
      </c>
      <c r="O882" s="97">
        <v>1368</v>
      </c>
      <c r="P882" s="97">
        <v>1291.5</v>
      </c>
      <c r="Q882" s="97">
        <v>3832.83</v>
      </c>
      <c r="R882" s="97">
        <v>41167.17</v>
      </c>
      <c r="S882" s="96" t="s">
        <v>3327</v>
      </c>
      <c r="T882" s="96" t="s">
        <v>5182</v>
      </c>
      <c r="U882" s="98"/>
      <c r="V882" s="98"/>
      <c r="W882" s="98"/>
      <c r="X882" s="98"/>
      <c r="Y882" s="97">
        <v>25</v>
      </c>
      <c r="Z882" s="98"/>
      <c r="AB882" s="98"/>
    </row>
    <row r="883" spans="1:28" hidden="1">
      <c r="A883" s="96" t="s">
        <v>2521</v>
      </c>
      <c r="B883" s="96" t="s">
        <v>2743</v>
      </c>
      <c r="C883" s="96" t="s">
        <v>2552</v>
      </c>
      <c r="D883" s="96" t="s">
        <v>3322</v>
      </c>
      <c r="E883" s="96" t="s">
        <v>3323</v>
      </c>
      <c r="F883" s="96" t="s">
        <v>3329</v>
      </c>
      <c r="G883" s="96" t="s">
        <v>5183</v>
      </c>
      <c r="H883" s="96" t="s">
        <v>2945</v>
      </c>
      <c r="I883" s="96" t="s">
        <v>2632</v>
      </c>
      <c r="J883" s="96" t="s">
        <v>1732</v>
      </c>
      <c r="K883" s="96" t="s">
        <v>5184</v>
      </c>
      <c r="L883" s="96" t="s">
        <v>3326</v>
      </c>
      <c r="M883" s="97">
        <v>65000</v>
      </c>
      <c r="N883" s="97">
        <v>4427.58</v>
      </c>
      <c r="O883" s="97">
        <v>1976</v>
      </c>
      <c r="P883" s="97">
        <v>1865.5</v>
      </c>
      <c r="Q883" s="97">
        <v>8294.08</v>
      </c>
      <c r="R883" s="97">
        <v>56705.919999999998</v>
      </c>
      <c r="S883" s="96" t="s">
        <v>3327</v>
      </c>
      <c r="T883" s="96" t="s">
        <v>5185</v>
      </c>
      <c r="U883" s="98"/>
      <c r="V883" s="98"/>
      <c r="W883" s="98"/>
      <c r="X883" s="98"/>
      <c r="Y883" s="97">
        <v>25</v>
      </c>
      <c r="Z883" s="98"/>
      <c r="AB883" s="98"/>
    </row>
    <row r="884" spans="1:28" hidden="1">
      <c r="A884" s="96" t="s">
        <v>2521</v>
      </c>
      <c r="B884" s="96" t="s">
        <v>2743</v>
      </c>
      <c r="C884" s="96" t="s">
        <v>2552</v>
      </c>
      <c r="D884" s="96" t="s">
        <v>3322</v>
      </c>
      <c r="E884" s="96" t="s">
        <v>3323</v>
      </c>
      <c r="F884" s="96" t="s">
        <v>3337</v>
      </c>
      <c r="G884" s="96" t="s">
        <v>2946</v>
      </c>
      <c r="H884" s="96" t="s">
        <v>2947</v>
      </c>
      <c r="I884" s="96" t="s">
        <v>1004</v>
      </c>
      <c r="J884" s="96" t="s">
        <v>552</v>
      </c>
      <c r="K884" s="96" t="s">
        <v>5186</v>
      </c>
      <c r="L884" s="96" t="s">
        <v>3326</v>
      </c>
      <c r="M884" s="97">
        <v>50000</v>
      </c>
      <c r="N884" s="97">
        <v>1854</v>
      </c>
      <c r="O884" s="97">
        <v>1520</v>
      </c>
      <c r="P884" s="97">
        <v>1435</v>
      </c>
      <c r="Q884" s="97">
        <v>4834</v>
      </c>
      <c r="R884" s="97">
        <v>45166</v>
      </c>
      <c r="S884" s="96" t="s">
        <v>3327</v>
      </c>
      <c r="T884" s="96" t="s">
        <v>5187</v>
      </c>
      <c r="U884" s="98"/>
      <c r="V884" s="98"/>
      <c r="W884" s="98"/>
      <c r="X884" s="98"/>
      <c r="Y884" s="97">
        <v>25</v>
      </c>
      <c r="Z884" s="98"/>
      <c r="AB884" s="98"/>
    </row>
    <row r="885" spans="1:28" hidden="1">
      <c r="A885" s="96" t="s">
        <v>2521</v>
      </c>
      <c r="B885" s="96" t="s">
        <v>2743</v>
      </c>
      <c r="C885" s="96" t="s">
        <v>2552</v>
      </c>
      <c r="D885" s="96" t="s">
        <v>3322</v>
      </c>
      <c r="E885" s="96" t="s">
        <v>3323</v>
      </c>
      <c r="F885" s="96" t="s">
        <v>3337</v>
      </c>
      <c r="G885" s="96" t="s">
        <v>2948</v>
      </c>
      <c r="H885" s="96" t="s">
        <v>2949</v>
      </c>
      <c r="I885" s="96" t="s">
        <v>100</v>
      </c>
      <c r="J885" s="96" t="s">
        <v>942</v>
      </c>
      <c r="K885" s="96" t="s">
        <v>5188</v>
      </c>
      <c r="L885" s="96" t="s">
        <v>3326</v>
      </c>
      <c r="M885" s="97">
        <v>50000</v>
      </c>
      <c r="N885" s="97">
        <v>1854</v>
      </c>
      <c r="O885" s="97">
        <v>1520</v>
      </c>
      <c r="P885" s="97">
        <v>1435</v>
      </c>
      <c r="Q885" s="97">
        <v>4834</v>
      </c>
      <c r="R885" s="97">
        <v>45166</v>
      </c>
      <c r="S885" s="96" t="s">
        <v>3327</v>
      </c>
      <c r="T885" s="96" t="s">
        <v>5189</v>
      </c>
      <c r="U885" s="98"/>
      <c r="V885" s="98"/>
      <c r="W885" s="98"/>
      <c r="X885" s="98"/>
      <c r="Y885" s="97">
        <v>25</v>
      </c>
      <c r="Z885" s="98"/>
      <c r="AB885" s="98"/>
    </row>
    <row r="886" spans="1:28" hidden="1">
      <c r="A886" s="96" t="s">
        <v>2521</v>
      </c>
      <c r="B886" s="96" t="s">
        <v>2743</v>
      </c>
      <c r="C886" s="96" t="s">
        <v>2552</v>
      </c>
      <c r="D886" s="96" t="s">
        <v>3322</v>
      </c>
      <c r="E886" s="96" t="s">
        <v>3323</v>
      </c>
      <c r="F886" s="96" t="s">
        <v>3350</v>
      </c>
      <c r="G886" s="96" t="s">
        <v>1410</v>
      </c>
      <c r="H886" s="96" t="s">
        <v>2319</v>
      </c>
      <c r="I886" s="96" t="s">
        <v>100</v>
      </c>
      <c r="J886" s="96" t="s">
        <v>1045</v>
      </c>
      <c r="K886" s="96" t="s">
        <v>5190</v>
      </c>
      <c r="L886" s="96" t="s">
        <v>3326</v>
      </c>
      <c r="M886" s="97">
        <v>65000</v>
      </c>
      <c r="N886" s="97">
        <v>4427.58</v>
      </c>
      <c r="O886" s="97">
        <v>1976</v>
      </c>
      <c r="P886" s="97">
        <v>1865.5</v>
      </c>
      <c r="Q886" s="97">
        <v>8294.08</v>
      </c>
      <c r="R886" s="97">
        <v>56705.919999999998</v>
      </c>
      <c r="S886" s="96" t="s">
        <v>3327</v>
      </c>
      <c r="T886" s="96" t="s">
        <v>5191</v>
      </c>
      <c r="U886" s="98"/>
      <c r="V886" s="98"/>
      <c r="W886" s="98"/>
      <c r="X886" s="98"/>
      <c r="Y886" s="97">
        <v>25</v>
      </c>
      <c r="Z886" s="98"/>
      <c r="AB886" s="98"/>
    </row>
    <row r="887" spans="1:28" hidden="1">
      <c r="A887" s="96" t="s">
        <v>2521</v>
      </c>
      <c r="B887" s="96" t="s">
        <v>2743</v>
      </c>
      <c r="C887" s="96" t="s">
        <v>2552</v>
      </c>
      <c r="D887" s="96" t="s">
        <v>3322</v>
      </c>
      <c r="E887" s="96" t="s">
        <v>3323</v>
      </c>
      <c r="F887" s="96" t="s">
        <v>3337</v>
      </c>
      <c r="G887" s="96" t="s">
        <v>1663</v>
      </c>
      <c r="H887" s="96" t="s">
        <v>2320</v>
      </c>
      <c r="I887" s="96" t="s">
        <v>100</v>
      </c>
      <c r="J887" s="96" t="s">
        <v>601</v>
      </c>
      <c r="K887" s="96" t="s">
        <v>5192</v>
      </c>
      <c r="L887" s="96" t="s">
        <v>3326</v>
      </c>
      <c r="M887" s="97">
        <v>50000</v>
      </c>
      <c r="N887" s="97">
        <v>1854</v>
      </c>
      <c r="O887" s="97">
        <v>1520</v>
      </c>
      <c r="P887" s="97">
        <v>1435</v>
      </c>
      <c r="Q887" s="97">
        <v>4834</v>
      </c>
      <c r="R887" s="97">
        <v>45166</v>
      </c>
      <c r="S887" s="96" t="s">
        <v>3327</v>
      </c>
      <c r="T887" s="96" t="s">
        <v>5193</v>
      </c>
      <c r="U887" s="98"/>
      <c r="V887" s="98"/>
      <c r="W887" s="98"/>
      <c r="X887" s="98"/>
      <c r="Y887" s="97">
        <v>25</v>
      </c>
      <c r="Z887" s="98"/>
      <c r="AB887" s="98"/>
    </row>
    <row r="888" spans="1:28" hidden="1">
      <c r="A888" s="96" t="s">
        <v>2521</v>
      </c>
      <c r="B888" s="96" t="s">
        <v>2743</v>
      </c>
      <c r="C888" s="96" t="s">
        <v>2552</v>
      </c>
      <c r="D888" s="96" t="s">
        <v>3322</v>
      </c>
      <c r="E888" s="96" t="s">
        <v>3323</v>
      </c>
      <c r="F888" s="96" t="s">
        <v>3359</v>
      </c>
      <c r="G888" s="96" t="s">
        <v>1084</v>
      </c>
      <c r="H888" s="96" t="s">
        <v>2321</v>
      </c>
      <c r="I888" s="96" t="s">
        <v>1085</v>
      </c>
      <c r="J888" s="96" t="s">
        <v>142</v>
      </c>
      <c r="K888" s="96" t="s">
        <v>5194</v>
      </c>
      <c r="L888" s="96" t="s">
        <v>3326</v>
      </c>
      <c r="M888" s="97">
        <v>100000</v>
      </c>
      <c r="N888" s="97">
        <v>12105.37</v>
      </c>
      <c r="O888" s="97">
        <v>3040</v>
      </c>
      <c r="P888" s="97">
        <v>2870</v>
      </c>
      <c r="Q888" s="97">
        <v>18040.37</v>
      </c>
      <c r="R888" s="97">
        <v>81959.63</v>
      </c>
      <c r="S888" s="96" t="s">
        <v>3327</v>
      </c>
      <c r="T888" s="96" t="s">
        <v>5195</v>
      </c>
      <c r="U888" s="98"/>
      <c r="V888" s="98"/>
      <c r="W888" s="98"/>
      <c r="X888" s="98"/>
      <c r="Y888" s="97">
        <v>25</v>
      </c>
      <c r="Z888" s="98"/>
      <c r="AB888" s="98"/>
    </row>
    <row r="889" spans="1:28" hidden="1">
      <c r="A889" s="96" t="s">
        <v>2521</v>
      </c>
      <c r="B889" s="96" t="s">
        <v>2743</v>
      </c>
      <c r="C889" s="96" t="s">
        <v>2552</v>
      </c>
      <c r="D889" s="96" t="s">
        <v>3322</v>
      </c>
      <c r="E889" s="96" t="s">
        <v>3323</v>
      </c>
      <c r="F889" s="96" t="s">
        <v>3337</v>
      </c>
      <c r="G889" s="96" t="s">
        <v>2950</v>
      </c>
      <c r="H889" s="96" t="s">
        <v>2951</v>
      </c>
      <c r="I889" s="96" t="s">
        <v>256</v>
      </c>
      <c r="J889" s="96" t="s">
        <v>304</v>
      </c>
      <c r="K889" s="96" t="s">
        <v>5196</v>
      </c>
      <c r="L889" s="96" t="s">
        <v>3326</v>
      </c>
      <c r="M889" s="97">
        <v>70000</v>
      </c>
      <c r="N889" s="97">
        <v>5368.48</v>
      </c>
      <c r="O889" s="97">
        <v>2128</v>
      </c>
      <c r="P889" s="97">
        <v>2009</v>
      </c>
      <c r="Q889" s="97">
        <v>9530.48</v>
      </c>
      <c r="R889" s="97">
        <v>60469.52</v>
      </c>
      <c r="S889" s="96" t="s">
        <v>3327</v>
      </c>
      <c r="T889" s="96" t="s">
        <v>5197</v>
      </c>
      <c r="U889" s="98"/>
      <c r="V889" s="98"/>
      <c r="W889" s="98"/>
      <c r="X889" s="98"/>
      <c r="Y889" s="97">
        <v>25</v>
      </c>
      <c r="Z889" s="98"/>
      <c r="AB889" s="98"/>
    </row>
    <row r="890" spans="1:28" hidden="1">
      <c r="A890" s="96" t="s">
        <v>2521</v>
      </c>
      <c r="B890" s="96" t="s">
        <v>2743</v>
      </c>
      <c r="C890" s="96" t="s">
        <v>2552</v>
      </c>
      <c r="D890" s="96" t="s">
        <v>3322</v>
      </c>
      <c r="E890" s="96" t="s">
        <v>3323</v>
      </c>
      <c r="F890" s="96" t="s">
        <v>3359</v>
      </c>
      <c r="G890" s="96" t="s">
        <v>2952</v>
      </c>
      <c r="H890" s="96" t="s">
        <v>2953</v>
      </c>
      <c r="I890" s="96" t="s">
        <v>2667</v>
      </c>
      <c r="J890" s="96" t="s">
        <v>821</v>
      </c>
      <c r="K890" s="96" t="s">
        <v>5198</v>
      </c>
      <c r="L890" s="96" t="s">
        <v>3326</v>
      </c>
      <c r="M890" s="97">
        <v>36000</v>
      </c>
      <c r="N890" s="98">
        <v>0</v>
      </c>
      <c r="O890" s="97">
        <v>1094.4000000000001</v>
      </c>
      <c r="P890" s="97">
        <v>1033.2</v>
      </c>
      <c r="Q890" s="97">
        <v>2152.6</v>
      </c>
      <c r="R890" s="97">
        <v>33847.4</v>
      </c>
      <c r="S890" s="96" t="s">
        <v>3327</v>
      </c>
      <c r="T890" s="96" t="s">
        <v>5199</v>
      </c>
      <c r="U890" s="98"/>
      <c r="V890" s="98"/>
      <c r="W890" s="98"/>
      <c r="X890" s="98"/>
      <c r="Y890" s="97">
        <v>25</v>
      </c>
      <c r="Z890" s="98"/>
      <c r="AB890" s="98"/>
    </row>
    <row r="891" spans="1:28" hidden="1">
      <c r="A891" s="96" t="s">
        <v>2521</v>
      </c>
      <c r="B891" s="96" t="s">
        <v>2743</v>
      </c>
      <c r="C891" s="96" t="s">
        <v>2552</v>
      </c>
      <c r="D891" s="96" t="s">
        <v>3322</v>
      </c>
      <c r="E891" s="96" t="s">
        <v>3323</v>
      </c>
      <c r="F891" s="96" t="s">
        <v>3344</v>
      </c>
      <c r="G891" s="96" t="s">
        <v>2955</v>
      </c>
      <c r="H891" s="96" t="s">
        <v>2956</v>
      </c>
      <c r="I891" s="96" t="s">
        <v>75</v>
      </c>
      <c r="J891" s="96" t="s">
        <v>777</v>
      </c>
      <c r="K891" s="96" t="s">
        <v>5200</v>
      </c>
      <c r="L891" s="96" t="s">
        <v>3326</v>
      </c>
      <c r="M891" s="97">
        <v>20000</v>
      </c>
      <c r="N891" s="98">
        <v>0</v>
      </c>
      <c r="O891" s="97">
        <v>608</v>
      </c>
      <c r="P891" s="97">
        <v>574</v>
      </c>
      <c r="Q891" s="97">
        <v>1207</v>
      </c>
      <c r="R891" s="97">
        <v>18793</v>
      </c>
      <c r="S891" s="96" t="s">
        <v>3327</v>
      </c>
      <c r="T891" s="96" t="s">
        <v>5201</v>
      </c>
      <c r="U891" s="98"/>
      <c r="V891" s="98"/>
      <c r="W891" s="98"/>
      <c r="X891" s="98"/>
      <c r="Y891" s="97">
        <v>25</v>
      </c>
      <c r="Z891" s="98"/>
      <c r="AB891" s="98"/>
    </row>
    <row r="892" spans="1:28" hidden="1">
      <c r="A892" s="96" t="s">
        <v>2521</v>
      </c>
      <c r="B892" s="96" t="s">
        <v>2743</v>
      </c>
      <c r="C892" s="96" t="s">
        <v>2552</v>
      </c>
      <c r="D892" s="96" t="s">
        <v>3322</v>
      </c>
      <c r="E892" s="96" t="s">
        <v>3323</v>
      </c>
      <c r="F892" s="96" t="s">
        <v>3337</v>
      </c>
      <c r="G892" s="96" t="s">
        <v>2957</v>
      </c>
      <c r="H892" s="96" t="s">
        <v>2958</v>
      </c>
      <c r="I892" s="96" t="s">
        <v>256</v>
      </c>
      <c r="J892" s="96" t="s">
        <v>942</v>
      </c>
      <c r="K892" s="96" t="s">
        <v>5202</v>
      </c>
      <c r="L892" s="96" t="s">
        <v>3326</v>
      </c>
      <c r="M892" s="97">
        <v>50000</v>
      </c>
      <c r="N892" s="97">
        <v>1854</v>
      </c>
      <c r="O892" s="97">
        <v>1520</v>
      </c>
      <c r="P892" s="97">
        <v>1435</v>
      </c>
      <c r="Q892" s="97">
        <v>4834</v>
      </c>
      <c r="R892" s="97">
        <v>45166</v>
      </c>
      <c r="S892" s="96" t="s">
        <v>3327</v>
      </c>
      <c r="T892" s="96" t="s">
        <v>5203</v>
      </c>
      <c r="U892" s="98"/>
      <c r="V892" s="98"/>
      <c r="W892" s="98"/>
      <c r="X892" s="98"/>
      <c r="Y892" s="97">
        <v>25</v>
      </c>
      <c r="Z892" s="98"/>
      <c r="AB892" s="98"/>
    </row>
    <row r="893" spans="1:28" hidden="1">
      <c r="A893" s="96" t="s">
        <v>2521</v>
      </c>
      <c r="B893" s="96" t="s">
        <v>2743</v>
      </c>
      <c r="C893" s="96" t="s">
        <v>2552</v>
      </c>
      <c r="D893" s="96" t="s">
        <v>3322</v>
      </c>
      <c r="E893" s="96" t="s">
        <v>3323</v>
      </c>
      <c r="F893" s="96" t="s">
        <v>3337</v>
      </c>
      <c r="G893" s="96" t="s">
        <v>2959</v>
      </c>
      <c r="H893" s="96" t="s">
        <v>2960</v>
      </c>
      <c r="I893" s="96" t="s">
        <v>129</v>
      </c>
      <c r="J893" s="96" t="s">
        <v>777</v>
      </c>
      <c r="K893" s="96" t="s">
        <v>5204</v>
      </c>
      <c r="L893" s="96" t="s">
        <v>3326</v>
      </c>
      <c r="M893" s="97">
        <v>100000</v>
      </c>
      <c r="N893" s="97">
        <v>12105.37</v>
      </c>
      <c r="O893" s="97">
        <v>3040</v>
      </c>
      <c r="P893" s="97">
        <v>2870</v>
      </c>
      <c r="Q893" s="97">
        <v>18040.37</v>
      </c>
      <c r="R893" s="97">
        <v>81959.63</v>
      </c>
      <c r="S893" s="96" t="s">
        <v>3327</v>
      </c>
      <c r="T893" s="96" t="s">
        <v>5205</v>
      </c>
      <c r="U893" s="98"/>
      <c r="V893" s="98"/>
      <c r="W893" s="98"/>
      <c r="X893" s="98"/>
      <c r="Y893" s="97">
        <v>25</v>
      </c>
      <c r="Z893" s="98"/>
      <c r="AB893" s="98"/>
    </row>
    <row r="894" spans="1:28" hidden="1">
      <c r="A894" s="96" t="s">
        <v>2521</v>
      </c>
      <c r="B894" s="96" t="s">
        <v>2743</v>
      </c>
      <c r="C894" s="96" t="s">
        <v>2552</v>
      </c>
      <c r="D894" s="96" t="s">
        <v>3322</v>
      </c>
      <c r="E894" s="96" t="s">
        <v>3323</v>
      </c>
      <c r="F894" s="96" t="s">
        <v>3329</v>
      </c>
      <c r="G894" s="96" t="s">
        <v>1412</v>
      </c>
      <c r="H894" s="96" t="s">
        <v>2322</v>
      </c>
      <c r="I894" s="96" t="s">
        <v>1413</v>
      </c>
      <c r="J894" s="96" t="s">
        <v>552</v>
      </c>
      <c r="K894" s="96" t="s">
        <v>5206</v>
      </c>
      <c r="L894" s="96" t="s">
        <v>3326</v>
      </c>
      <c r="M894" s="97">
        <v>30000</v>
      </c>
      <c r="N894" s="98">
        <v>0</v>
      </c>
      <c r="O894" s="97">
        <v>912</v>
      </c>
      <c r="P894" s="97">
        <v>861</v>
      </c>
      <c r="Q894" s="97">
        <v>1798</v>
      </c>
      <c r="R894" s="97">
        <v>28202</v>
      </c>
      <c r="S894" s="96" t="s">
        <v>3327</v>
      </c>
      <c r="T894" s="96" t="s">
        <v>5207</v>
      </c>
      <c r="U894" s="98"/>
      <c r="V894" s="98"/>
      <c r="W894" s="98"/>
      <c r="X894" s="98"/>
      <c r="Y894" s="97">
        <v>25</v>
      </c>
      <c r="Z894" s="98"/>
      <c r="AB894" s="98"/>
    </row>
    <row r="895" spans="1:28" hidden="1">
      <c r="A895" s="96" t="s">
        <v>2521</v>
      </c>
      <c r="B895" s="96" t="s">
        <v>2743</v>
      </c>
      <c r="C895" s="96" t="s">
        <v>2552</v>
      </c>
      <c r="D895" s="96" t="s">
        <v>3322</v>
      </c>
      <c r="E895" s="96" t="s">
        <v>3323</v>
      </c>
      <c r="F895" s="96" t="s">
        <v>3329</v>
      </c>
      <c r="G895" s="96" t="s">
        <v>2961</v>
      </c>
      <c r="H895" s="96" t="s">
        <v>2962</v>
      </c>
      <c r="I895" s="96" t="s">
        <v>982</v>
      </c>
      <c r="J895" s="96" t="s">
        <v>552</v>
      </c>
      <c r="K895" s="96" t="s">
        <v>5208</v>
      </c>
      <c r="L895" s="96" t="s">
        <v>3326</v>
      </c>
      <c r="M895" s="97">
        <v>31500</v>
      </c>
      <c r="N895" s="98">
        <v>0</v>
      </c>
      <c r="O895" s="97">
        <v>957.6</v>
      </c>
      <c r="P895" s="97">
        <v>904.05</v>
      </c>
      <c r="Q895" s="97">
        <v>1886.65</v>
      </c>
      <c r="R895" s="97">
        <v>29613.35</v>
      </c>
      <c r="S895" s="96" t="s">
        <v>3327</v>
      </c>
      <c r="T895" s="96" t="s">
        <v>5209</v>
      </c>
      <c r="U895" s="98"/>
      <c r="V895" s="98"/>
      <c r="W895" s="98"/>
      <c r="X895" s="98"/>
      <c r="Y895" s="97">
        <v>25</v>
      </c>
      <c r="Z895" s="98"/>
      <c r="AB895" s="98"/>
    </row>
    <row r="896" spans="1:28" hidden="1">
      <c r="A896" s="96" t="s">
        <v>2521</v>
      </c>
      <c r="B896" s="96" t="s">
        <v>2743</v>
      </c>
      <c r="C896" s="96" t="s">
        <v>2552</v>
      </c>
      <c r="D896" s="96" t="s">
        <v>3322</v>
      </c>
      <c r="E896" s="96" t="s">
        <v>3323</v>
      </c>
      <c r="F896" s="96" t="s">
        <v>3337</v>
      </c>
      <c r="G896" s="96" t="s">
        <v>1634</v>
      </c>
      <c r="H896" s="96" t="s">
        <v>2323</v>
      </c>
      <c r="I896" s="96" t="s">
        <v>192</v>
      </c>
      <c r="J896" s="96" t="s">
        <v>552</v>
      </c>
      <c r="K896" s="96" t="s">
        <v>5210</v>
      </c>
      <c r="L896" s="96" t="s">
        <v>3326</v>
      </c>
      <c r="M896" s="97">
        <v>35000</v>
      </c>
      <c r="N896" s="98">
        <v>0</v>
      </c>
      <c r="O896" s="97">
        <v>1064</v>
      </c>
      <c r="P896" s="97">
        <v>1004.5</v>
      </c>
      <c r="Q896" s="97">
        <v>2093.5</v>
      </c>
      <c r="R896" s="97">
        <v>32906.5</v>
      </c>
      <c r="S896" s="96" t="s">
        <v>3327</v>
      </c>
      <c r="T896" s="96" t="s">
        <v>5211</v>
      </c>
      <c r="U896" s="98"/>
      <c r="V896" s="98"/>
      <c r="W896" s="98"/>
      <c r="X896" s="98"/>
      <c r="Y896" s="97">
        <v>25</v>
      </c>
      <c r="Z896" s="98"/>
      <c r="AB896" s="98"/>
    </row>
    <row r="897" spans="1:28" hidden="1">
      <c r="A897" s="96" t="s">
        <v>2521</v>
      </c>
      <c r="B897" s="96" t="s">
        <v>2743</v>
      </c>
      <c r="C897" s="96" t="s">
        <v>2552</v>
      </c>
      <c r="D897" s="96" t="s">
        <v>3322</v>
      </c>
      <c r="E897" s="96" t="s">
        <v>3323</v>
      </c>
      <c r="F897" s="96" t="s">
        <v>3337</v>
      </c>
      <c r="G897" s="96" t="s">
        <v>1659</v>
      </c>
      <c r="H897" s="96" t="s">
        <v>2324</v>
      </c>
      <c r="I897" s="96" t="s">
        <v>129</v>
      </c>
      <c r="J897" s="96" t="s">
        <v>572</v>
      </c>
      <c r="K897" s="96" t="s">
        <v>5212</v>
      </c>
      <c r="L897" s="96" t="s">
        <v>3326</v>
      </c>
      <c r="M897" s="97">
        <v>95000</v>
      </c>
      <c r="N897" s="97">
        <v>10929.24</v>
      </c>
      <c r="O897" s="97">
        <v>2888</v>
      </c>
      <c r="P897" s="97">
        <v>2726.5</v>
      </c>
      <c r="Q897" s="97">
        <v>16568.740000000002</v>
      </c>
      <c r="R897" s="97">
        <v>78431.259999999995</v>
      </c>
      <c r="S897" s="96" t="s">
        <v>3327</v>
      </c>
      <c r="T897" s="96" t="s">
        <v>5213</v>
      </c>
      <c r="U897" s="98"/>
      <c r="V897" s="98"/>
      <c r="W897" s="98"/>
      <c r="X897" s="98"/>
      <c r="Y897" s="97">
        <v>25</v>
      </c>
      <c r="Z897" s="98"/>
      <c r="AB897" s="98"/>
    </row>
    <row r="898" spans="1:28" hidden="1">
      <c r="A898" s="96" t="s">
        <v>2521</v>
      </c>
      <c r="B898" s="96" t="s">
        <v>2743</v>
      </c>
      <c r="C898" s="96" t="s">
        <v>2552</v>
      </c>
      <c r="D898" s="96" t="s">
        <v>3322</v>
      </c>
      <c r="E898" s="96" t="s">
        <v>3323</v>
      </c>
      <c r="F898" s="96" t="s">
        <v>3337</v>
      </c>
      <c r="G898" s="96" t="s">
        <v>2963</v>
      </c>
      <c r="H898" s="96" t="s">
        <v>2964</v>
      </c>
      <c r="I898" s="96" t="s">
        <v>192</v>
      </c>
      <c r="J898" s="96" t="s">
        <v>552</v>
      </c>
      <c r="K898" s="96" t="s">
        <v>5214</v>
      </c>
      <c r="L898" s="96" t="s">
        <v>3326</v>
      </c>
      <c r="M898" s="97">
        <v>30000</v>
      </c>
      <c r="N898" s="98">
        <v>0</v>
      </c>
      <c r="O898" s="97">
        <v>912</v>
      </c>
      <c r="P898" s="97">
        <v>861</v>
      </c>
      <c r="Q898" s="97">
        <v>1798</v>
      </c>
      <c r="R898" s="97">
        <v>28202</v>
      </c>
      <c r="S898" s="96" t="s">
        <v>3327</v>
      </c>
      <c r="T898" s="96" t="s">
        <v>5215</v>
      </c>
      <c r="U898" s="98"/>
      <c r="V898" s="98"/>
      <c r="W898" s="98"/>
      <c r="X898" s="98"/>
      <c r="Y898" s="97">
        <v>25</v>
      </c>
      <c r="Z898" s="98"/>
      <c r="AB898" s="98"/>
    </row>
    <row r="899" spans="1:28" hidden="1">
      <c r="A899" s="96" t="s">
        <v>2521</v>
      </c>
      <c r="B899" s="96" t="s">
        <v>2743</v>
      </c>
      <c r="C899" s="96" t="s">
        <v>2552</v>
      </c>
      <c r="D899" s="96" t="s">
        <v>3322</v>
      </c>
      <c r="E899" s="96" t="s">
        <v>3323</v>
      </c>
      <c r="F899" s="96" t="s">
        <v>3337</v>
      </c>
      <c r="G899" s="96" t="s">
        <v>2965</v>
      </c>
      <c r="H899" s="96" t="s">
        <v>2966</v>
      </c>
      <c r="I899" s="96" t="s">
        <v>1601</v>
      </c>
      <c r="J899" s="96" t="s">
        <v>932</v>
      </c>
      <c r="K899" s="96" t="s">
        <v>5216</v>
      </c>
      <c r="L899" s="96" t="s">
        <v>3326</v>
      </c>
      <c r="M899" s="97">
        <v>36000</v>
      </c>
      <c r="N899" s="98">
        <v>0</v>
      </c>
      <c r="O899" s="97">
        <v>1094.4000000000001</v>
      </c>
      <c r="P899" s="97">
        <v>1033.2</v>
      </c>
      <c r="Q899" s="97">
        <v>2152.6</v>
      </c>
      <c r="R899" s="97">
        <v>33847.4</v>
      </c>
      <c r="S899" s="96" t="s">
        <v>3327</v>
      </c>
      <c r="T899" s="96" t="s">
        <v>5217</v>
      </c>
      <c r="U899" s="98"/>
      <c r="V899" s="98"/>
      <c r="W899" s="98"/>
      <c r="X899" s="98"/>
      <c r="Y899" s="97">
        <v>25</v>
      </c>
      <c r="Z899" s="98"/>
      <c r="AB899" s="98"/>
    </row>
    <row r="900" spans="1:28" hidden="1">
      <c r="A900" s="96" t="s">
        <v>2521</v>
      </c>
      <c r="B900" s="96" t="s">
        <v>2743</v>
      </c>
      <c r="C900" s="96" t="s">
        <v>2552</v>
      </c>
      <c r="D900" s="96" t="s">
        <v>3322</v>
      </c>
      <c r="E900" s="96" t="s">
        <v>3323</v>
      </c>
      <c r="F900" s="96" t="s">
        <v>3337</v>
      </c>
      <c r="G900" s="96" t="s">
        <v>2967</v>
      </c>
      <c r="H900" s="96" t="s">
        <v>2968</v>
      </c>
      <c r="I900" s="96" t="s">
        <v>75</v>
      </c>
      <c r="J900" s="96" t="s">
        <v>777</v>
      </c>
      <c r="K900" s="96" t="s">
        <v>5218</v>
      </c>
      <c r="L900" s="96" t="s">
        <v>3326</v>
      </c>
      <c r="M900" s="97">
        <v>22000</v>
      </c>
      <c r="N900" s="98">
        <v>0</v>
      </c>
      <c r="O900" s="97">
        <v>668.8</v>
      </c>
      <c r="P900" s="97">
        <v>631.4</v>
      </c>
      <c r="Q900" s="97">
        <v>1325.2</v>
      </c>
      <c r="R900" s="97">
        <v>20674.8</v>
      </c>
      <c r="S900" s="96" t="s">
        <v>3327</v>
      </c>
      <c r="T900" s="96" t="s">
        <v>5219</v>
      </c>
      <c r="U900" s="98"/>
      <c r="V900" s="98"/>
      <c r="W900" s="98"/>
      <c r="X900" s="98"/>
      <c r="Y900" s="97">
        <v>25</v>
      </c>
      <c r="Z900" s="98"/>
      <c r="AB900" s="98"/>
    </row>
    <row r="901" spans="1:28" hidden="1">
      <c r="A901" s="96" t="s">
        <v>2521</v>
      </c>
      <c r="B901" s="96" t="s">
        <v>2743</v>
      </c>
      <c r="C901" s="96" t="s">
        <v>2552</v>
      </c>
      <c r="D901" s="96" t="s">
        <v>3322</v>
      </c>
      <c r="E901" s="96" t="s">
        <v>3323</v>
      </c>
      <c r="F901" s="96" t="s">
        <v>3329</v>
      </c>
      <c r="G901" s="96" t="s">
        <v>1371</v>
      </c>
      <c r="H901" s="96" t="s">
        <v>2325</v>
      </c>
      <c r="I901" s="96" t="s">
        <v>192</v>
      </c>
      <c r="J901" s="96" t="s">
        <v>552</v>
      </c>
      <c r="K901" s="96" t="s">
        <v>5220</v>
      </c>
      <c r="L901" s="96" t="s">
        <v>3326</v>
      </c>
      <c r="M901" s="97">
        <v>20000</v>
      </c>
      <c r="N901" s="98">
        <v>0</v>
      </c>
      <c r="O901" s="97">
        <v>608</v>
      </c>
      <c r="P901" s="97">
        <v>574</v>
      </c>
      <c r="Q901" s="97">
        <v>1207</v>
      </c>
      <c r="R901" s="97">
        <v>18793</v>
      </c>
      <c r="S901" s="96" t="s">
        <v>3327</v>
      </c>
      <c r="T901" s="96" t="s">
        <v>5221</v>
      </c>
      <c r="U901" s="98"/>
      <c r="V901" s="98"/>
      <c r="W901" s="98"/>
      <c r="X901" s="98"/>
      <c r="Y901" s="97">
        <v>25</v>
      </c>
      <c r="Z901" s="98"/>
      <c r="AB901" s="98"/>
    </row>
    <row r="902" spans="1:28" hidden="1">
      <c r="A902" s="96" t="s">
        <v>2521</v>
      </c>
      <c r="B902" s="96" t="s">
        <v>2743</v>
      </c>
      <c r="C902" s="96" t="s">
        <v>2552</v>
      </c>
      <c r="D902" s="96" t="s">
        <v>3322</v>
      </c>
      <c r="E902" s="96" t="s">
        <v>3323</v>
      </c>
      <c r="F902" s="96" t="s">
        <v>3359</v>
      </c>
      <c r="G902" s="96" t="s">
        <v>2969</v>
      </c>
      <c r="H902" s="96" t="s">
        <v>2970</v>
      </c>
      <c r="I902" s="96" t="s">
        <v>1620</v>
      </c>
      <c r="J902" s="96" t="s">
        <v>283</v>
      </c>
      <c r="K902" s="96" t="s">
        <v>5222</v>
      </c>
      <c r="L902" s="96" t="s">
        <v>3326</v>
      </c>
      <c r="M902" s="97">
        <v>70000</v>
      </c>
      <c r="N902" s="97">
        <v>5368.48</v>
      </c>
      <c r="O902" s="97">
        <v>2128</v>
      </c>
      <c r="P902" s="97">
        <v>2009</v>
      </c>
      <c r="Q902" s="97">
        <v>9530.48</v>
      </c>
      <c r="R902" s="97">
        <v>60469.52</v>
      </c>
      <c r="S902" s="96" t="s">
        <v>3327</v>
      </c>
      <c r="T902" s="96" t="s">
        <v>5223</v>
      </c>
      <c r="U902" s="98"/>
      <c r="V902" s="98"/>
      <c r="W902" s="98"/>
      <c r="X902" s="98"/>
      <c r="Y902" s="97">
        <v>25</v>
      </c>
      <c r="Z902" s="98"/>
      <c r="AB902" s="98"/>
    </row>
    <row r="903" spans="1:28" hidden="1">
      <c r="A903" s="96" t="s">
        <v>2521</v>
      </c>
      <c r="B903" s="96" t="s">
        <v>2743</v>
      </c>
      <c r="C903" s="96" t="s">
        <v>2552</v>
      </c>
      <c r="D903" s="96" t="s">
        <v>3322</v>
      </c>
      <c r="E903" s="96" t="s">
        <v>3323</v>
      </c>
      <c r="F903" s="96" t="s">
        <v>3337</v>
      </c>
      <c r="G903" s="96" t="s">
        <v>2971</v>
      </c>
      <c r="H903" s="96" t="s">
        <v>2972</v>
      </c>
      <c r="I903" s="96" t="s">
        <v>75</v>
      </c>
      <c r="J903" s="96" t="s">
        <v>777</v>
      </c>
      <c r="K903" s="96" t="s">
        <v>5224</v>
      </c>
      <c r="L903" s="96" t="s">
        <v>3326</v>
      </c>
      <c r="M903" s="97">
        <v>15000</v>
      </c>
      <c r="N903" s="98">
        <v>0</v>
      </c>
      <c r="O903" s="97">
        <v>456</v>
      </c>
      <c r="P903" s="97">
        <v>430.5</v>
      </c>
      <c r="Q903" s="97">
        <v>911.5</v>
      </c>
      <c r="R903" s="97">
        <v>14088.5</v>
      </c>
      <c r="S903" s="96" t="s">
        <v>3327</v>
      </c>
      <c r="T903" s="96" t="s">
        <v>5225</v>
      </c>
      <c r="U903" s="98"/>
      <c r="V903" s="98"/>
      <c r="W903" s="98"/>
      <c r="X903" s="98"/>
      <c r="Y903" s="97">
        <v>25</v>
      </c>
      <c r="Z903" s="98"/>
      <c r="AB903" s="98"/>
    </row>
    <row r="904" spans="1:28" hidden="1">
      <c r="A904" s="96" t="s">
        <v>2521</v>
      </c>
      <c r="B904" s="96" t="s">
        <v>2743</v>
      </c>
      <c r="C904" s="96" t="s">
        <v>2552</v>
      </c>
      <c r="D904" s="96" t="s">
        <v>3322</v>
      </c>
      <c r="E904" s="96" t="s">
        <v>3323</v>
      </c>
      <c r="F904" s="96" t="s">
        <v>3359</v>
      </c>
      <c r="G904" s="96" t="s">
        <v>2326</v>
      </c>
      <c r="H904" s="96" t="s">
        <v>2327</v>
      </c>
      <c r="I904" s="96" t="s">
        <v>59</v>
      </c>
      <c r="J904" s="96" t="s">
        <v>468</v>
      </c>
      <c r="K904" s="96" t="s">
        <v>5226</v>
      </c>
      <c r="L904" s="96" t="s">
        <v>3326</v>
      </c>
      <c r="M904" s="97">
        <v>160000</v>
      </c>
      <c r="N904" s="97">
        <v>26218.87</v>
      </c>
      <c r="O904" s="97">
        <v>4864</v>
      </c>
      <c r="P904" s="97">
        <v>4592</v>
      </c>
      <c r="Q904" s="97">
        <v>35699.870000000003</v>
      </c>
      <c r="R904" s="97">
        <v>124300.13</v>
      </c>
      <c r="S904" s="96" t="s">
        <v>3327</v>
      </c>
      <c r="T904" s="96" t="s">
        <v>5227</v>
      </c>
      <c r="U904" s="98"/>
      <c r="V904" s="98"/>
      <c r="W904" s="98"/>
      <c r="X904" s="98"/>
      <c r="Y904" s="97">
        <v>25</v>
      </c>
      <c r="Z904" s="98"/>
      <c r="AB904" s="98"/>
    </row>
    <row r="905" spans="1:28" hidden="1">
      <c r="A905" s="96" t="s">
        <v>2521</v>
      </c>
      <c r="B905" s="96" t="s">
        <v>2743</v>
      </c>
      <c r="C905" s="96" t="s">
        <v>2552</v>
      </c>
      <c r="D905" s="96" t="s">
        <v>3322</v>
      </c>
      <c r="E905" s="96" t="s">
        <v>3323</v>
      </c>
      <c r="F905" s="96" t="s">
        <v>3337</v>
      </c>
      <c r="G905" s="96" t="s">
        <v>5228</v>
      </c>
      <c r="H905" s="96" t="s">
        <v>3213</v>
      </c>
      <c r="I905" s="96" t="s">
        <v>59</v>
      </c>
      <c r="J905" s="96" t="s">
        <v>601</v>
      </c>
      <c r="K905" s="96" t="s">
        <v>5229</v>
      </c>
      <c r="L905" s="96" t="s">
        <v>3326</v>
      </c>
      <c r="M905" s="97">
        <v>180000</v>
      </c>
      <c r="N905" s="97">
        <v>30923.37</v>
      </c>
      <c r="O905" s="97">
        <v>5472</v>
      </c>
      <c r="P905" s="97">
        <v>5166</v>
      </c>
      <c r="Q905" s="97">
        <v>41586.370000000003</v>
      </c>
      <c r="R905" s="97">
        <v>138413.63</v>
      </c>
      <c r="S905" s="96" t="s">
        <v>3327</v>
      </c>
      <c r="T905" s="96" t="s">
        <v>5230</v>
      </c>
      <c r="U905" s="98"/>
      <c r="V905" s="98"/>
      <c r="W905" s="98"/>
      <c r="X905" s="98"/>
      <c r="Y905" s="97">
        <v>25</v>
      </c>
      <c r="Z905" s="98"/>
      <c r="AB905" s="98"/>
    </row>
    <row r="906" spans="1:28" hidden="1">
      <c r="A906" s="96" t="s">
        <v>2521</v>
      </c>
      <c r="B906" s="96" t="s">
        <v>2743</v>
      </c>
      <c r="C906" s="96" t="s">
        <v>2552</v>
      </c>
      <c r="D906" s="96" t="s">
        <v>3322</v>
      </c>
      <c r="E906" s="96" t="s">
        <v>3323</v>
      </c>
      <c r="F906" s="96" t="s">
        <v>3337</v>
      </c>
      <c r="G906" s="96" t="s">
        <v>2673</v>
      </c>
      <c r="H906" s="96" t="s">
        <v>2702</v>
      </c>
      <c r="I906" s="96" t="s">
        <v>110</v>
      </c>
      <c r="J906" s="96" t="s">
        <v>106</v>
      </c>
      <c r="K906" s="96" t="s">
        <v>5231</v>
      </c>
      <c r="L906" s="96" t="s">
        <v>3326</v>
      </c>
      <c r="M906" s="97">
        <v>30000</v>
      </c>
      <c r="N906" s="98">
        <v>0</v>
      </c>
      <c r="O906" s="97">
        <v>912</v>
      </c>
      <c r="P906" s="97">
        <v>861</v>
      </c>
      <c r="Q906" s="97">
        <v>1798</v>
      </c>
      <c r="R906" s="97">
        <v>28202</v>
      </c>
      <c r="S906" s="96" t="s">
        <v>3327</v>
      </c>
      <c r="T906" s="96" t="s">
        <v>5232</v>
      </c>
      <c r="U906" s="98"/>
      <c r="V906" s="98"/>
      <c r="W906" s="98"/>
      <c r="X906" s="98"/>
      <c r="Y906" s="97">
        <v>25</v>
      </c>
      <c r="Z906" s="98"/>
      <c r="AB906" s="98"/>
    </row>
    <row r="907" spans="1:28" hidden="1">
      <c r="A907" s="96" t="s">
        <v>2521</v>
      </c>
      <c r="B907" s="96" t="s">
        <v>2743</v>
      </c>
      <c r="C907" s="96" t="s">
        <v>2552</v>
      </c>
      <c r="D907" s="96" t="s">
        <v>3322</v>
      </c>
      <c r="E907" s="96" t="s">
        <v>3323</v>
      </c>
      <c r="F907" s="96" t="s">
        <v>3359</v>
      </c>
      <c r="G907" s="96" t="s">
        <v>3169</v>
      </c>
      <c r="H907" s="96" t="s">
        <v>3149</v>
      </c>
      <c r="I907" s="96" t="s">
        <v>2669</v>
      </c>
      <c r="J907" s="96" t="s">
        <v>311</v>
      </c>
      <c r="K907" s="96" t="s">
        <v>5233</v>
      </c>
      <c r="L907" s="96" t="s">
        <v>3326</v>
      </c>
      <c r="M907" s="97">
        <v>70000</v>
      </c>
      <c r="N907" s="97">
        <v>5368.48</v>
      </c>
      <c r="O907" s="97">
        <v>2128</v>
      </c>
      <c r="P907" s="97">
        <v>2009</v>
      </c>
      <c r="Q907" s="97">
        <v>9530.48</v>
      </c>
      <c r="R907" s="97">
        <v>60469.52</v>
      </c>
      <c r="S907" s="96" t="s">
        <v>3327</v>
      </c>
      <c r="T907" s="96" t="s">
        <v>5234</v>
      </c>
      <c r="U907" s="98"/>
      <c r="V907" s="98"/>
      <c r="W907" s="98"/>
      <c r="X907" s="98"/>
      <c r="Y907" s="97">
        <v>25</v>
      </c>
      <c r="Z907" s="98"/>
      <c r="AB907" s="98"/>
    </row>
    <row r="908" spans="1:28" hidden="1">
      <c r="A908" s="96" t="s">
        <v>2521</v>
      </c>
      <c r="B908" s="96" t="s">
        <v>2743</v>
      </c>
      <c r="C908" s="96" t="s">
        <v>2552</v>
      </c>
      <c r="D908" s="96" t="s">
        <v>3322</v>
      </c>
      <c r="E908" s="96" t="s">
        <v>3323</v>
      </c>
      <c r="F908" s="96" t="s">
        <v>3337</v>
      </c>
      <c r="G908" s="96" t="s">
        <v>2975</v>
      </c>
      <c r="H908" s="96" t="s">
        <v>2976</v>
      </c>
      <c r="I908" s="96" t="s">
        <v>75</v>
      </c>
      <c r="J908" s="96" t="s">
        <v>73</v>
      </c>
      <c r="K908" s="96" t="s">
        <v>5235</v>
      </c>
      <c r="L908" s="96" t="s">
        <v>3326</v>
      </c>
      <c r="M908" s="97">
        <v>36000</v>
      </c>
      <c r="N908" s="98">
        <v>0</v>
      </c>
      <c r="O908" s="97">
        <v>1094.4000000000001</v>
      </c>
      <c r="P908" s="97">
        <v>1033.2</v>
      </c>
      <c r="Q908" s="97">
        <v>13198.6</v>
      </c>
      <c r="R908" s="97">
        <v>22801.4</v>
      </c>
      <c r="S908" s="96" t="s">
        <v>3327</v>
      </c>
      <c r="T908" s="96" t="s">
        <v>5236</v>
      </c>
      <c r="U908" s="98"/>
      <c r="V908" s="98"/>
      <c r="W908" s="97">
        <v>11046</v>
      </c>
      <c r="X908" s="98"/>
      <c r="Y908" s="97">
        <v>25</v>
      </c>
      <c r="Z908" s="98"/>
      <c r="AB908" s="98"/>
    </row>
    <row r="909" spans="1:28" hidden="1">
      <c r="A909" s="96" t="s">
        <v>2521</v>
      </c>
      <c r="B909" s="96" t="s">
        <v>2743</v>
      </c>
      <c r="C909" s="96" t="s">
        <v>2552</v>
      </c>
      <c r="D909" s="96" t="s">
        <v>3322</v>
      </c>
      <c r="E909" s="96" t="s">
        <v>3323</v>
      </c>
      <c r="F909" s="96" t="s">
        <v>3337</v>
      </c>
      <c r="G909" s="96" t="s">
        <v>3268</v>
      </c>
      <c r="H909" s="96" t="s">
        <v>3269</v>
      </c>
      <c r="I909" s="96" t="s">
        <v>129</v>
      </c>
      <c r="J909" s="96" t="s">
        <v>265</v>
      </c>
      <c r="K909" s="96" t="s">
        <v>5237</v>
      </c>
      <c r="L909" s="96" t="s">
        <v>3326</v>
      </c>
      <c r="M909" s="97">
        <v>135000</v>
      </c>
      <c r="N909" s="97">
        <v>20338.240000000002</v>
      </c>
      <c r="O909" s="97">
        <v>4104</v>
      </c>
      <c r="P909" s="97">
        <v>3874.5</v>
      </c>
      <c r="Q909" s="97">
        <v>28341.74</v>
      </c>
      <c r="R909" s="97">
        <v>106658.26</v>
      </c>
      <c r="S909" s="96" t="s">
        <v>3327</v>
      </c>
      <c r="T909" s="96" t="s">
        <v>5238</v>
      </c>
      <c r="U909" s="98"/>
      <c r="V909" s="98"/>
      <c r="W909" s="98"/>
      <c r="X909" s="98"/>
      <c r="Y909" s="97">
        <v>25</v>
      </c>
      <c r="Z909" s="98"/>
      <c r="AB909" s="98"/>
    </row>
    <row r="910" spans="1:28" hidden="1">
      <c r="A910" s="96" t="s">
        <v>2521</v>
      </c>
      <c r="B910" s="96" t="s">
        <v>2743</v>
      </c>
      <c r="C910" s="96" t="s">
        <v>2552</v>
      </c>
      <c r="D910" s="96" t="s">
        <v>3322</v>
      </c>
      <c r="E910" s="96" t="s">
        <v>3323</v>
      </c>
      <c r="F910" s="96" t="s">
        <v>3337</v>
      </c>
      <c r="G910" s="96" t="s">
        <v>1743</v>
      </c>
      <c r="H910" s="96" t="s">
        <v>2328</v>
      </c>
      <c r="I910" s="96" t="s">
        <v>4946</v>
      </c>
      <c r="J910" s="96" t="s">
        <v>204</v>
      </c>
      <c r="K910" s="96" t="s">
        <v>5239</v>
      </c>
      <c r="L910" s="96" t="s">
        <v>3326</v>
      </c>
      <c r="M910" s="97">
        <v>45000</v>
      </c>
      <c r="N910" s="97">
        <v>1148.33</v>
      </c>
      <c r="O910" s="97">
        <v>1368</v>
      </c>
      <c r="P910" s="97">
        <v>1291.5</v>
      </c>
      <c r="Q910" s="97">
        <v>9322.83</v>
      </c>
      <c r="R910" s="97">
        <v>35677.17</v>
      </c>
      <c r="S910" s="96" t="s">
        <v>3327</v>
      </c>
      <c r="T910" s="96" t="s">
        <v>5240</v>
      </c>
      <c r="U910" s="98"/>
      <c r="V910" s="98"/>
      <c r="W910" s="97">
        <v>5490</v>
      </c>
      <c r="X910" s="98"/>
      <c r="Y910" s="97">
        <v>25</v>
      </c>
      <c r="Z910" s="98"/>
      <c r="AB910" s="98"/>
    </row>
    <row r="911" spans="1:28" hidden="1">
      <c r="A911" s="96" t="s">
        <v>2521</v>
      </c>
      <c r="B911" s="96" t="s">
        <v>2743</v>
      </c>
      <c r="C911" s="96" t="s">
        <v>2552</v>
      </c>
      <c r="D911" s="96" t="s">
        <v>3322</v>
      </c>
      <c r="E911" s="96" t="s">
        <v>3323</v>
      </c>
      <c r="F911" s="96" t="s">
        <v>3344</v>
      </c>
      <c r="G911" s="96" t="s">
        <v>5241</v>
      </c>
      <c r="H911" s="96" t="s">
        <v>2329</v>
      </c>
      <c r="I911" s="96" t="s">
        <v>4946</v>
      </c>
      <c r="J911" s="96" t="s">
        <v>204</v>
      </c>
      <c r="K911" s="96" t="s">
        <v>5242</v>
      </c>
      <c r="L911" s="96" t="s">
        <v>3326</v>
      </c>
      <c r="M911" s="97">
        <v>65000</v>
      </c>
      <c r="N911" s="97">
        <v>4427.58</v>
      </c>
      <c r="O911" s="97">
        <v>1976</v>
      </c>
      <c r="P911" s="97">
        <v>1865.5</v>
      </c>
      <c r="Q911" s="97">
        <v>8294.08</v>
      </c>
      <c r="R911" s="97">
        <v>56705.919999999998</v>
      </c>
      <c r="S911" s="96" t="s">
        <v>3327</v>
      </c>
      <c r="T911" s="96" t="s">
        <v>5243</v>
      </c>
      <c r="U911" s="98"/>
      <c r="V911" s="98"/>
      <c r="W911" s="98"/>
      <c r="X911" s="98"/>
      <c r="Y911" s="97">
        <v>25</v>
      </c>
      <c r="Z911" s="98"/>
      <c r="AB911" s="98"/>
    </row>
    <row r="912" spans="1:28" hidden="1">
      <c r="A912" s="96" t="s">
        <v>2521</v>
      </c>
      <c r="B912" s="96" t="s">
        <v>2743</v>
      </c>
      <c r="C912" s="96" t="s">
        <v>2552</v>
      </c>
      <c r="D912" s="96" t="s">
        <v>3322</v>
      </c>
      <c r="E912" s="96" t="s">
        <v>3323</v>
      </c>
      <c r="F912" s="96" t="s">
        <v>3337</v>
      </c>
      <c r="G912" s="96" t="s">
        <v>2977</v>
      </c>
      <c r="H912" s="96" t="s">
        <v>2978</v>
      </c>
      <c r="I912" s="96" t="s">
        <v>75</v>
      </c>
      <c r="J912" s="96" t="s">
        <v>73</v>
      </c>
      <c r="K912" s="96" t="s">
        <v>5244</v>
      </c>
      <c r="L912" s="96" t="s">
        <v>3326</v>
      </c>
      <c r="M912" s="97">
        <v>20000</v>
      </c>
      <c r="N912" s="98">
        <v>0</v>
      </c>
      <c r="O912" s="97">
        <v>608</v>
      </c>
      <c r="P912" s="97">
        <v>574</v>
      </c>
      <c r="Q912" s="97">
        <v>1207</v>
      </c>
      <c r="R912" s="97">
        <v>18793</v>
      </c>
      <c r="S912" s="96" t="s">
        <v>3327</v>
      </c>
      <c r="T912" s="96" t="s">
        <v>5245</v>
      </c>
      <c r="U912" s="98"/>
      <c r="V912" s="98"/>
      <c r="W912" s="98"/>
      <c r="X912" s="98"/>
      <c r="Y912" s="97">
        <v>25</v>
      </c>
      <c r="Z912" s="98"/>
      <c r="AB912" s="98"/>
    </row>
    <row r="913" spans="1:28" hidden="1">
      <c r="A913" s="96" t="s">
        <v>2521</v>
      </c>
      <c r="B913" s="96" t="s">
        <v>2743</v>
      </c>
      <c r="C913" s="96" t="s">
        <v>2552</v>
      </c>
      <c r="D913" s="96" t="s">
        <v>3322</v>
      </c>
      <c r="E913" s="96" t="s">
        <v>3323</v>
      </c>
      <c r="F913" s="96" t="s">
        <v>3359</v>
      </c>
      <c r="G913" s="96" t="s">
        <v>1666</v>
      </c>
      <c r="H913" s="96" t="s">
        <v>2330</v>
      </c>
      <c r="I913" s="96" t="s">
        <v>1397</v>
      </c>
      <c r="J913" s="96" t="s">
        <v>314</v>
      </c>
      <c r="K913" s="96" t="s">
        <v>5246</v>
      </c>
      <c r="L913" s="96" t="s">
        <v>3326</v>
      </c>
      <c r="M913" s="97">
        <v>70000</v>
      </c>
      <c r="N913" s="97">
        <v>5368.48</v>
      </c>
      <c r="O913" s="97">
        <v>2128</v>
      </c>
      <c r="P913" s="97">
        <v>2009</v>
      </c>
      <c r="Q913" s="97">
        <v>9530.48</v>
      </c>
      <c r="R913" s="97">
        <v>60469.52</v>
      </c>
      <c r="S913" s="96" t="s">
        <v>3327</v>
      </c>
      <c r="T913" s="96" t="s">
        <v>5247</v>
      </c>
      <c r="U913" s="98"/>
      <c r="V913" s="98"/>
      <c r="W913" s="98"/>
      <c r="X913" s="98"/>
      <c r="Y913" s="97">
        <v>25</v>
      </c>
      <c r="Z913" s="98"/>
      <c r="AB913" s="98"/>
    </row>
    <row r="914" spans="1:28" hidden="1">
      <c r="A914" s="96" t="s">
        <v>2521</v>
      </c>
      <c r="B914" s="96" t="s">
        <v>2743</v>
      </c>
      <c r="C914" s="96" t="s">
        <v>2552</v>
      </c>
      <c r="D914" s="96" t="s">
        <v>3322</v>
      </c>
      <c r="E914" s="96" t="s">
        <v>3323</v>
      </c>
      <c r="F914" s="96" t="s">
        <v>3337</v>
      </c>
      <c r="G914" s="96" t="s">
        <v>2979</v>
      </c>
      <c r="H914" s="96" t="s">
        <v>2980</v>
      </c>
      <c r="I914" s="96" t="s">
        <v>2974</v>
      </c>
      <c r="J914" s="96" t="s">
        <v>142</v>
      </c>
      <c r="K914" s="96" t="s">
        <v>5248</v>
      </c>
      <c r="L914" s="96" t="s">
        <v>3326</v>
      </c>
      <c r="M914" s="97">
        <v>36000</v>
      </c>
      <c r="N914" s="98">
        <v>0</v>
      </c>
      <c r="O914" s="97">
        <v>1094.4000000000001</v>
      </c>
      <c r="P914" s="97">
        <v>1033.2</v>
      </c>
      <c r="Q914" s="97">
        <v>3278.6</v>
      </c>
      <c r="R914" s="97">
        <v>32721.4</v>
      </c>
      <c r="S914" s="96" t="s">
        <v>3327</v>
      </c>
      <c r="T914" s="96" t="s">
        <v>5249</v>
      </c>
      <c r="U914" s="98"/>
      <c r="V914" s="98"/>
      <c r="W914" s="97">
        <v>1126</v>
      </c>
      <c r="X914" s="98"/>
      <c r="Y914" s="97">
        <v>25</v>
      </c>
      <c r="Z914" s="98"/>
      <c r="AB914" s="98"/>
    </row>
    <row r="915" spans="1:28" hidden="1">
      <c r="A915" s="96" t="s">
        <v>2521</v>
      </c>
      <c r="B915" s="96" t="s">
        <v>2743</v>
      </c>
      <c r="C915" s="96" t="s">
        <v>2552</v>
      </c>
      <c r="D915" s="96" t="s">
        <v>3322</v>
      </c>
      <c r="E915" s="96" t="s">
        <v>3323</v>
      </c>
      <c r="F915" s="96" t="s">
        <v>3359</v>
      </c>
      <c r="G915" s="96" t="s">
        <v>986</v>
      </c>
      <c r="H915" s="96" t="s">
        <v>2331</v>
      </c>
      <c r="I915" s="96" t="s">
        <v>59</v>
      </c>
      <c r="J915" s="96" t="s">
        <v>297</v>
      </c>
      <c r="K915" s="96" t="s">
        <v>5250</v>
      </c>
      <c r="L915" s="96" t="s">
        <v>3326</v>
      </c>
      <c r="M915" s="97">
        <v>115000</v>
      </c>
      <c r="N915" s="97">
        <v>15633.74</v>
      </c>
      <c r="O915" s="97">
        <v>3496</v>
      </c>
      <c r="P915" s="97">
        <v>3300.5</v>
      </c>
      <c r="Q915" s="97">
        <v>22455.24</v>
      </c>
      <c r="R915" s="97">
        <v>92544.76</v>
      </c>
      <c r="S915" s="96" t="s">
        <v>3327</v>
      </c>
      <c r="T915" s="96" t="s">
        <v>5251</v>
      </c>
      <c r="U915" s="98"/>
      <c r="V915" s="98"/>
      <c r="W915" s="98"/>
      <c r="X915" s="98"/>
      <c r="Y915" s="97">
        <v>25</v>
      </c>
      <c r="Z915" s="98"/>
      <c r="AB915" s="98"/>
    </row>
    <row r="916" spans="1:28" hidden="1">
      <c r="A916" s="96" t="s">
        <v>2521</v>
      </c>
      <c r="B916" s="96" t="s">
        <v>2743</v>
      </c>
      <c r="C916" s="96" t="s">
        <v>2552</v>
      </c>
      <c r="D916" s="96" t="s">
        <v>3322</v>
      </c>
      <c r="E916" s="96" t="s">
        <v>3323</v>
      </c>
      <c r="F916" s="96" t="s">
        <v>3337</v>
      </c>
      <c r="G916" s="96" t="s">
        <v>2981</v>
      </c>
      <c r="H916" s="96" t="s">
        <v>2982</v>
      </c>
      <c r="I916" s="96" t="s">
        <v>192</v>
      </c>
      <c r="J916" s="96" t="s">
        <v>221</v>
      </c>
      <c r="K916" s="96" t="s">
        <v>5252</v>
      </c>
      <c r="L916" s="96" t="s">
        <v>3326</v>
      </c>
      <c r="M916" s="97">
        <v>16500</v>
      </c>
      <c r="N916" s="98">
        <v>0</v>
      </c>
      <c r="O916" s="97">
        <v>501.6</v>
      </c>
      <c r="P916" s="97">
        <v>473.55</v>
      </c>
      <c r="Q916" s="97">
        <v>1000.15</v>
      </c>
      <c r="R916" s="97">
        <v>15499.85</v>
      </c>
      <c r="S916" s="96" t="s">
        <v>3327</v>
      </c>
      <c r="T916" s="96" t="s">
        <v>5253</v>
      </c>
      <c r="U916" s="98"/>
      <c r="V916" s="98"/>
      <c r="W916" s="98"/>
      <c r="X916" s="98"/>
      <c r="Y916" s="97">
        <v>25</v>
      </c>
      <c r="Z916" s="98"/>
      <c r="AB916" s="98"/>
    </row>
    <row r="917" spans="1:28" hidden="1">
      <c r="A917" s="96" t="s">
        <v>2521</v>
      </c>
      <c r="B917" s="96" t="s">
        <v>2743</v>
      </c>
      <c r="C917" s="96" t="s">
        <v>2552</v>
      </c>
      <c r="D917" s="96" t="s">
        <v>3322</v>
      </c>
      <c r="E917" s="96" t="s">
        <v>3323</v>
      </c>
      <c r="F917" s="96" t="s">
        <v>3337</v>
      </c>
      <c r="G917" s="96" t="s">
        <v>2754</v>
      </c>
      <c r="H917" s="96" t="s">
        <v>2755</v>
      </c>
      <c r="I917" s="96" t="s">
        <v>75</v>
      </c>
      <c r="J917" s="96" t="s">
        <v>18</v>
      </c>
      <c r="K917" s="96" t="s">
        <v>5254</v>
      </c>
      <c r="L917" s="96" t="s">
        <v>3326</v>
      </c>
      <c r="M917" s="97">
        <v>25000</v>
      </c>
      <c r="N917" s="98">
        <v>0</v>
      </c>
      <c r="O917" s="97">
        <v>760</v>
      </c>
      <c r="P917" s="97">
        <v>717.5</v>
      </c>
      <c r="Q917" s="97">
        <v>1502.5</v>
      </c>
      <c r="R917" s="97">
        <v>23497.5</v>
      </c>
      <c r="S917" s="96" t="s">
        <v>3327</v>
      </c>
      <c r="T917" s="96" t="s">
        <v>5255</v>
      </c>
      <c r="U917" s="98"/>
      <c r="V917" s="98"/>
      <c r="W917" s="98"/>
      <c r="X917" s="98"/>
      <c r="Y917" s="97">
        <v>25</v>
      </c>
      <c r="Z917" s="98"/>
      <c r="AB917" s="98"/>
    </row>
    <row r="918" spans="1:28" hidden="1">
      <c r="A918" s="96" t="s">
        <v>2521</v>
      </c>
      <c r="B918" s="96" t="s">
        <v>2743</v>
      </c>
      <c r="C918" s="96" t="s">
        <v>2552</v>
      </c>
      <c r="D918" s="96" t="s">
        <v>3322</v>
      </c>
      <c r="E918" s="96" t="s">
        <v>3323</v>
      </c>
      <c r="F918" s="96" t="s">
        <v>3347</v>
      </c>
      <c r="G918" s="96" t="s">
        <v>1435</v>
      </c>
      <c r="H918" s="96" t="s">
        <v>2332</v>
      </c>
      <c r="I918" s="96" t="s">
        <v>1430</v>
      </c>
      <c r="J918" s="96" t="s">
        <v>283</v>
      </c>
      <c r="K918" s="96" t="s">
        <v>5256</v>
      </c>
      <c r="L918" s="96" t="s">
        <v>3326</v>
      </c>
      <c r="M918" s="97">
        <v>115000</v>
      </c>
      <c r="N918" s="97">
        <v>15633.74</v>
      </c>
      <c r="O918" s="97">
        <v>3496</v>
      </c>
      <c r="P918" s="97">
        <v>3300.5</v>
      </c>
      <c r="Q918" s="97">
        <v>22455.24</v>
      </c>
      <c r="R918" s="97">
        <v>92544.76</v>
      </c>
      <c r="S918" s="96" t="s">
        <v>3327</v>
      </c>
      <c r="T918" s="96" t="s">
        <v>5257</v>
      </c>
      <c r="U918" s="98"/>
      <c r="V918" s="98"/>
      <c r="W918" s="98"/>
      <c r="X918" s="98"/>
      <c r="Y918" s="97">
        <v>25</v>
      </c>
      <c r="Z918" s="98"/>
      <c r="AB918" s="98"/>
    </row>
    <row r="919" spans="1:28" hidden="1">
      <c r="A919" s="96" t="s">
        <v>2521</v>
      </c>
      <c r="B919" s="96" t="s">
        <v>2743</v>
      </c>
      <c r="C919" s="96" t="s">
        <v>2552</v>
      </c>
      <c r="D919" s="96" t="s">
        <v>3322</v>
      </c>
      <c r="E919" s="96" t="s">
        <v>3323</v>
      </c>
      <c r="F919" s="96" t="s">
        <v>3332</v>
      </c>
      <c r="G919" s="96" t="s">
        <v>1086</v>
      </c>
      <c r="H919" s="96" t="s">
        <v>2333</v>
      </c>
      <c r="I919" s="96" t="s">
        <v>100</v>
      </c>
      <c r="J919" s="96" t="s">
        <v>250</v>
      </c>
      <c r="K919" s="96" t="s">
        <v>5258</v>
      </c>
      <c r="L919" s="96" t="s">
        <v>3326</v>
      </c>
      <c r="M919" s="97">
        <v>60000</v>
      </c>
      <c r="N919" s="97">
        <v>3486.68</v>
      </c>
      <c r="O919" s="97">
        <v>1824</v>
      </c>
      <c r="P919" s="97">
        <v>1722</v>
      </c>
      <c r="Q919" s="97">
        <v>7657.68</v>
      </c>
      <c r="R919" s="97">
        <v>52342.32</v>
      </c>
      <c r="S919" s="96" t="s">
        <v>3327</v>
      </c>
      <c r="T919" s="96" t="s">
        <v>5259</v>
      </c>
      <c r="U919" s="98"/>
      <c r="V919" s="97">
        <v>600</v>
      </c>
      <c r="W919" s="98"/>
      <c r="X919" s="98"/>
      <c r="Y919" s="97">
        <v>25</v>
      </c>
      <c r="Z919" s="98"/>
      <c r="AB919" s="98"/>
    </row>
    <row r="920" spans="1:28" hidden="1">
      <c r="A920" s="96" t="s">
        <v>2521</v>
      </c>
      <c r="B920" s="96" t="s">
        <v>2743</v>
      </c>
      <c r="C920" s="96" t="s">
        <v>2552</v>
      </c>
      <c r="D920" s="96" t="s">
        <v>3322</v>
      </c>
      <c r="E920" s="96" t="s">
        <v>3323</v>
      </c>
      <c r="F920" s="96" t="s">
        <v>3337</v>
      </c>
      <c r="G920" s="96" t="s">
        <v>2983</v>
      </c>
      <c r="H920" s="96" t="s">
        <v>2984</v>
      </c>
      <c r="I920" s="96" t="s">
        <v>192</v>
      </c>
      <c r="J920" s="96" t="s">
        <v>552</v>
      </c>
      <c r="K920" s="96" t="s">
        <v>5260</v>
      </c>
      <c r="L920" s="96" t="s">
        <v>3326</v>
      </c>
      <c r="M920" s="97">
        <v>15000</v>
      </c>
      <c r="N920" s="98">
        <v>0</v>
      </c>
      <c r="O920" s="97">
        <v>456</v>
      </c>
      <c r="P920" s="97">
        <v>430.5</v>
      </c>
      <c r="Q920" s="97">
        <v>911.5</v>
      </c>
      <c r="R920" s="97">
        <v>14088.5</v>
      </c>
      <c r="S920" s="96" t="s">
        <v>3327</v>
      </c>
      <c r="T920" s="96" t="s">
        <v>5261</v>
      </c>
      <c r="U920" s="98"/>
      <c r="V920" s="98"/>
      <c r="W920" s="98"/>
      <c r="X920" s="98"/>
      <c r="Y920" s="97">
        <v>25</v>
      </c>
      <c r="Z920" s="98"/>
      <c r="AB920" s="98"/>
    </row>
    <row r="921" spans="1:28" hidden="1">
      <c r="A921" s="96" t="s">
        <v>2521</v>
      </c>
      <c r="B921" s="96" t="s">
        <v>2743</v>
      </c>
      <c r="C921" s="96" t="s">
        <v>2552</v>
      </c>
      <c r="D921" s="96" t="s">
        <v>3322</v>
      </c>
      <c r="E921" s="96" t="s">
        <v>3323</v>
      </c>
      <c r="F921" s="96" t="s">
        <v>3337</v>
      </c>
      <c r="G921" s="96" t="s">
        <v>2756</v>
      </c>
      <c r="H921" s="96" t="s">
        <v>2757</v>
      </c>
      <c r="I921" s="96" t="s">
        <v>279</v>
      </c>
      <c r="J921" s="96" t="s">
        <v>333</v>
      </c>
      <c r="K921" s="96" t="s">
        <v>5262</v>
      </c>
      <c r="L921" s="96" t="s">
        <v>3326</v>
      </c>
      <c r="M921" s="97">
        <v>60000</v>
      </c>
      <c r="N921" s="97">
        <v>3486.68</v>
      </c>
      <c r="O921" s="97">
        <v>1824</v>
      </c>
      <c r="P921" s="97">
        <v>1722</v>
      </c>
      <c r="Q921" s="97">
        <v>7057.68</v>
      </c>
      <c r="R921" s="97">
        <v>52942.32</v>
      </c>
      <c r="S921" s="96" t="s">
        <v>3327</v>
      </c>
      <c r="T921" s="96" t="s">
        <v>5263</v>
      </c>
      <c r="U921" s="98"/>
      <c r="V921" s="98"/>
      <c r="W921" s="98"/>
      <c r="X921" s="98"/>
      <c r="Y921" s="97">
        <v>25</v>
      </c>
      <c r="Z921" s="98"/>
      <c r="AB921" s="98"/>
    </row>
    <row r="922" spans="1:28" hidden="1">
      <c r="A922" s="96" t="s">
        <v>2521</v>
      </c>
      <c r="B922" s="96" t="s">
        <v>2743</v>
      </c>
      <c r="C922" s="96" t="s">
        <v>2552</v>
      </c>
      <c r="D922" s="96" t="s">
        <v>3322</v>
      </c>
      <c r="E922" s="96" t="s">
        <v>3323</v>
      </c>
      <c r="F922" s="96" t="s">
        <v>3350</v>
      </c>
      <c r="G922" s="96" t="s">
        <v>2537</v>
      </c>
      <c r="H922" s="96" t="s">
        <v>2526</v>
      </c>
      <c r="I922" s="96" t="s">
        <v>59</v>
      </c>
      <c r="J922" s="96" t="s">
        <v>311</v>
      </c>
      <c r="K922" s="96" t="s">
        <v>5264</v>
      </c>
      <c r="L922" s="96" t="s">
        <v>3326</v>
      </c>
      <c r="M922" s="97">
        <v>165000</v>
      </c>
      <c r="N922" s="97">
        <v>26606.27</v>
      </c>
      <c r="O922" s="97">
        <v>5016</v>
      </c>
      <c r="P922" s="97">
        <v>4735.5</v>
      </c>
      <c r="Q922" s="97">
        <v>39537.67</v>
      </c>
      <c r="R922" s="97">
        <v>125462.33</v>
      </c>
      <c r="S922" s="96" t="s">
        <v>3327</v>
      </c>
      <c r="T922" s="96" t="s">
        <v>5265</v>
      </c>
      <c r="U922" s="98"/>
      <c r="V922" s="98"/>
      <c r="W922" s="98"/>
      <c r="X922" s="98"/>
      <c r="Y922" s="97">
        <v>25</v>
      </c>
      <c r="Z922" s="98"/>
      <c r="AB922" s="97">
        <v>3154.9</v>
      </c>
    </row>
    <row r="923" spans="1:28" hidden="1">
      <c r="A923" s="96" t="s">
        <v>2521</v>
      </c>
      <c r="B923" s="96" t="s">
        <v>2743</v>
      </c>
      <c r="C923" s="96" t="s">
        <v>2552</v>
      </c>
      <c r="D923" s="96" t="s">
        <v>3322</v>
      </c>
      <c r="E923" s="96" t="s">
        <v>3323</v>
      </c>
      <c r="F923" s="96" t="s">
        <v>3337</v>
      </c>
      <c r="G923" s="96" t="s">
        <v>2986</v>
      </c>
      <c r="H923" s="96" t="s">
        <v>2987</v>
      </c>
      <c r="I923" s="96" t="s">
        <v>5266</v>
      </c>
      <c r="J923" s="96" t="s">
        <v>675</v>
      </c>
      <c r="K923" s="96" t="s">
        <v>5267</v>
      </c>
      <c r="L923" s="96" t="s">
        <v>3326</v>
      </c>
      <c r="M923" s="97">
        <v>45000</v>
      </c>
      <c r="N923" s="97">
        <v>1148.33</v>
      </c>
      <c r="O923" s="97">
        <v>1368</v>
      </c>
      <c r="P923" s="97">
        <v>1291.5</v>
      </c>
      <c r="Q923" s="97">
        <v>3832.83</v>
      </c>
      <c r="R923" s="97">
        <v>41167.17</v>
      </c>
      <c r="S923" s="96" t="s">
        <v>3327</v>
      </c>
      <c r="T923" s="96" t="s">
        <v>5268</v>
      </c>
      <c r="U923" s="98"/>
      <c r="V923" s="98"/>
      <c r="W923" s="98"/>
      <c r="X923" s="98"/>
      <c r="Y923" s="97">
        <v>25</v>
      </c>
      <c r="Z923" s="98"/>
      <c r="AB923" s="98"/>
    </row>
    <row r="924" spans="1:28" hidden="1">
      <c r="A924" s="96" t="s">
        <v>2521</v>
      </c>
      <c r="B924" s="96" t="s">
        <v>2743</v>
      </c>
      <c r="C924" s="96" t="s">
        <v>2552</v>
      </c>
      <c r="D924" s="96" t="s">
        <v>3322</v>
      </c>
      <c r="E924" s="96" t="s">
        <v>3323</v>
      </c>
      <c r="F924" s="96" t="s">
        <v>3350</v>
      </c>
      <c r="G924" s="96" t="s">
        <v>2731</v>
      </c>
      <c r="H924" s="96" t="s">
        <v>2697</v>
      </c>
      <c r="I924" s="96" t="s">
        <v>59</v>
      </c>
      <c r="J924" s="96" t="s">
        <v>326</v>
      </c>
      <c r="K924" s="96" t="s">
        <v>5269</v>
      </c>
      <c r="L924" s="96" t="s">
        <v>3326</v>
      </c>
      <c r="M924" s="97">
        <v>150000</v>
      </c>
      <c r="N924" s="97">
        <v>23866.62</v>
      </c>
      <c r="O924" s="97">
        <v>4560</v>
      </c>
      <c r="P924" s="97">
        <v>4305</v>
      </c>
      <c r="Q924" s="97">
        <v>33856.620000000003</v>
      </c>
      <c r="R924" s="97">
        <v>116143.38</v>
      </c>
      <c r="S924" s="96" t="s">
        <v>3327</v>
      </c>
      <c r="T924" s="96" t="s">
        <v>5270</v>
      </c>
      <c r="U924" s="98"/>
      <c r="V924" s="98"/>
      <c r="W924" s="98"/>
      <c r="X924" s="98"/>
      <c r="Y924" s="97">
        <v>25</v>
      </c>
      <c r="Z924" s="98"/>
      <c r="AB924" s="98"/>
    </row>
    <row r="925" spans="1:28" hidden="1">
      <c r="A925" s="96" t="s">
        <v>2521</v>
      </c>
      <c r="B925" s="96" t="s">
        <v>2743</v>
      </c>
      <c r="C925" s="96" t="s">
        <v>2552</v>
      </c>
      <c r="D925" s="96" t="s">
        <v>3322</v>
      </c>
      <c r="E925" s="96" t="s">
        <v>3323</v>
      </c>
      <c r="F925" s="96" t="s">
        <v>3337</v>
      </c>
      <c r="G925" s="96" t="s">
        <v>2988</v>
      </c>
      <c r="H925" s="96" t="s">
        <v>2989</v>
      </c>
      <c r="I925" s="96" t="s">
        <v>305</v>
      </c>
      <c r="J925" s="96" t="s">
        <v>552</v>
      </c>
      <c r="K925" s="96" t="s">
        <v>5271</v>
      </c>
      <c r="L925" s="96" t="s">
        <v>3326</v>
      </c>
      <c r="M925" s="97">
        <v>25000</v>
      </c>
      <c r="N925" s="98">
        <v>0</v>
      </c>
      <c r="O925" s="97">
        <v>760</v>
      </c>
      <c r="P925" s="97">
        <v>717.5</v>
      </c>
      <c r="Q925" s="97">
        <v>1502.5</v>
      </c>
      <c r="R925" s="97">
        <v>23497.5</v>
      </c>
      <c r="S925" s="96" t="s">
        <v>3327</v>
      </c>
      <c r="T925" s="96" t="s">
        <v>5272</v>
      </c>
      <c r="U925" s="98"/>
      <c r="V925" s="98"/>
      <c r="W925" s="98"/>
      <c r="X925" s="98"/>
      <c r="Y925" s="97">
        <v>25</v>
      </c>
      <c r="Z925" s="98"/>
      <c r="AB925" s="98"/>
    </row>
    <row r="926" spans="1:28" hidden="1">
      <c r="A926" s="96" t="s">
        <v>2521</v>
      </c>
      <c r="B926" s="96" t="s">
        <v>2743</v>
      </c>
      <c r="C926" s="96" t="s">
        <v>2552</v>
      </c>
      <c r="D926" s="96" t="s">
        <v>3322</v>
      </c>
      <c r="E926" s="96" t="s">
        <v>3323</v>
      </c>
      <c r="F926" s="96" t="s">
        <v>3337</v>
      </c>
      <c r="G926" s="96" t="s">
        <v>2560</v>
      </c>
      <c r="H926" s="96" t="s">
        <v>2561</v>
      </c>
      <c r="I926" s="96" t="s">
        <v>2562</v>
      </c>
      <c r="J926" s="96" t="s">
        <v>942</v>
      </c>
      <c r="K926" s="96" t="s">
        <v>5273</v>
      </c>
      <c r="L926" s="96" t="s">
        <v>3326</v>
      </c>
      <c r="M926" s="97">
        <v>35000</v>
      </c>
      <c r="N926" s="98">
        <v>0</v>
      </c>
      <c r="O926" s="97">
        <v>1064</v>
      </c>
      <c r="P926" s="97">
        <v>1004.5</v>
      </c>
      <c r="Q926" s="97">
        <v>2093.5</v>
      </c>
      <c r="R926" s="97">
        <v>32906.5</v>
      </c>
      <c r="S926" s="96" t="s">
        <v>3327</v>
      </c>
      <c r="T926" s="96" t="s">
        <v>5274</v>
      </c>
      <c r="U926" s="98"/>
      <c r="V926" s="98"/>
      <c r="W926" s="98"/>
      <c r="X926" s="98"/>
      <c r="Y926" s="97">
        <v>25</v>
      </c>
      <c r="Z926" s="98"/>
      <c r="AB926" s="98"/>
    </row>
    <row r="927" spans="1:28" hidden="1">
      <c r="A927" s="96" t="s">
        <v>2521</v>
      </c>
      <c r="B927" s="96" t="s">
        <v>2743</v>
      </c>
      <c r="C927" s="96" t="s">
        <v>2552</v>
      </c>
      <c r="D927" s="96" t="s">
        <v>3322</v>
      </c>
      <c r="E927" s="96" t="s">
        <v>3323</v>
      </c>
      <c r="F927" s="96" t="s">
        <v>3347</v>
      </c>
      <c r="G927" s="96" t="s">
        <v>1658</v>
      </c>
      <c r="H927" s="96" t="s">
        <v>2334</v>
      </c>
      <c r="I927" s="96" t="s">
        <v>1514</v>
      </c>
      <c r="J927" s="96" t="s">
        <v>474</v>
      </c>
      <c r="K927" s="96" t="s">
        <v>5275</v>
      </c>
      <c r="L927" s="96" t="s">
        <v>3326</v>
      </c>
      <c r="M927" s="97">
        <v>70000</v>
      </c>
      <c r="N927" s="97">
        <v>5368.48</v>
      </c>
      <c r="O927" s="97">
        <v>2128</v>
      </c>
      <c r="P927" s="97">
        <v>2009</v>
      </c>
      <c r="Q927" s="97">
        <v>9530.48</v>
      </c>
      <c r="R927" s="97">
        <v>60469.52</v>
      </c>
      <c r="S927" s="96" t="s">
        <v>3327</v>
      </c>
      <c r="T927" s="96" t="s">
        <v>5276</v>
      </c>
      <c r="U927" s="98"/>
      <c r="V927" s="98"/>
      <c r="W927" s="98"/>
      <c r="X927" s="98"/>
      <c r="Y927" s="97">
        <v>25</v>
      </c>
      <c r="Z927" s="98"/>
      <c r="AB927" s="98"/>
    </row>
    <row r="928" spans="1:28" hidden="1">
      <c r="A928" s="96" t="s">
        <v>2521</v>
      </c>
      <c r="B928" s="96" t="s">
        <v>2743</v>
      </c>
      <c r="C928" s="96" t="s">
        <v>2552</v>
      </c>
      <c r="D928" s="96" t="s">
        <v>3322</v>
      </c>
      <c r="E928" s="96" t="s">
        <v>3323</v>
      </c>
      <c r="F928" s="96" t="s">
        <v>3337</v>
      </c>
      <c r="G928" s="96" t="s">
        <v>1744</v>
      </c>
      <c r="H928" s="96" t="s">
        <v>2335</v>
      </c>
      <c r="I928" s="96" t="s">
        <v>192</v>
      </c>
      <c r="J928" s="96" t="s">
        <v>941</v>
      </c>
      <c r="K928" s="96" t="s">
        <v>5277</v>
      </c>
      <c r="L928" s="96" t="s">
        <v>3326</v>
      </c>
      <c r="M928" s="97">
        <v>50000</v>
      </c>
      <c r="N928" s="97">
        <v>1854</v>
      </c>
      <c r="O928" s="97">
        <v>1520</v>
      </c>
      <c r="P928" s="97">
        <v>1435</v>
      </c>
      <c r="Q928" s="97">
        <v>4834</v>
      </c>
      <c r="R928" s="97">
        <v>45166</v>
      </c>
      <c r="S928" s="96" t="s">
        <v>3327</v>
      </c>
      <c r="T928" s="96" t="s">
        <v>5278</v>
      </c>
      <c r="U928" s="98"/>
      <c r="V928" s="98"/>
      <c r="W928" s="98"/>
      <c r="X928" s="98"/>
      <c r="Y928" s="97">
        <v>25</v>
      </c>
      <c r="Z928" s="98"/>
      <c r="AB928" s="98"/>
    </row>
    <row r="929" spans="1:28" hidden="1">
      <c r="A929" s="96" t="s">
        <v>2521</v>
      </c>
      <c r="B929" s="96" t="s">
        <v>2743</v>
      </c>
      <c r="C929" s="96" t="s">
        <v>2552</v>
      </c>
      <c r="D929" s="96" t="s">
        <v>3322</v>
      </c>
      <c r="E929" s="96" t="s">
        <v>3323</v>
      </c>
      <c r="F929" s="96" t="s">
        <v>3359</v>
      </c>
      <c r="G929" s="96" t="s">
        <v>1414</v>
      </c>
      <c r="H929" s="96" t="s">
        <v>2336</v>
      </c>
      <c r="I929" s="96" t="s">
        <v>129</v>
      </c>
      <c r="J929" s="96" t="s">
        <v>941</v>
      </c>
      <c r="K929" s="96" t="s">
        <v>5279</v>
      </c>
      <c r="L929" s="96" t="s">
        <v>3326</v>
      </c>
      <c r="M929" s="97">
        <v>115000</v>
      </c>
      <c r="N929" s="97">
        <v>15633.74</v>
      </c>
      <c r="O929" s="97">
        <v>3496</v>
      </c>
      <c r="P929" s="97">
        <v>3300.5</v>
      </c>
      <c r="Q929" s="97">
        <v>22455.24</v>
      </c>
      <c r="R929" s="97">
        <v>92544.76</v>
      </c>
      <c r="S929" s="96" t="s">
        <v>3327</v>
      </c>
      <c r="T929" s="96" t="s">
        <v>5280</v>
      </c>
      <c r="U929" s="98"/>
      <c r="V929" s="98"/>
      <c r="W929" s="98"/>
      <c r="X929" s="98"/>
      <c r="Y929" s="97">
        <v>25</v>
      </c>
      <c r="Z929" s="98"/>
      <c r="AB929" s="98"/>
    </row>
    <row r="930" spans="1:28" hidden="1">
      <c r="A930" s="96" t="s">
        <v>2521</v>
      </c>
      <c r="B930" s="96" t="s">
        <v>2743</v>
      </c>
      <c r="C930" s="96" t="s">
        <v>2552</v>
      </c>
      <c r="D930" s="96" t="s">
        <v>3322</v>
      </c>
      <c r="E930" s="96" t="s">
        <v>3323</v>
      </c>
      <c r="F930" s="96" t="s">
        <v>3329</v>
      </c>
      <c r="G930" s="96" t="s">
        <v>1415</v>
      </c>
      <c r="H930" s="96" t="s">
        <v>2337</v>
      </c>
      <c r="I930" s="96" t="s">
        <v>110</v>
      </c>
      <c r="J930" s="96" t="s">
        <v>106</v>
      </c>
      <c r="K930" s="96" t="s">
        <v>5281</v>
      </c>
      <c r="L930" s="96" t="s">
        <v>3326</v>
      </c>
      <c r="M930" s="97">
        <v>30000</v>
      </c>
      <c r="N930" s="98">
        <v>0</v>
      </c>
      <c r="O930" s="97">
        <v>912</v>
      </c>
      <c r="P930" s="97">
        <v>861</v>
      </c>
      <c r="Q930" s="97">
        <v>1798</v>
      </c>
      <c r="R930" s="97">
        <v>28202</v>
      </c>
      <c r="S930" s="96" t="s">
        <v>3327</v>
      </c>
      <c r="T930" s="96" t="s">
        <v>5282</v>
      </c>
      <c r="U930" s="98"/>
      <c r="V930" s="98"/>
      <c r="W930" s="98"/>
      <c r="X930" s="98"/>
      <c r="Y930" s="97">
        <v>25</v>
      </c>
      <c r="Z930" s="98"/>
      <c r="AB930" s="98"/>
    </row>
    <row r="931" spans="1:28" hidden="1">
      <c r="A931" s="96" t="s">
        <v>2521</v>
      </c>
      <c r="B931" s="96" t="s">
        <v>2743</v>
      </c>
      <c r="C931" s="96" t="s">
        <v>2552</v>
      </c>
      <c r="D931" s="96" t="s">
        <v>3322</v>
      </c>
      <c r="E931" s="96" t="s">
        <v>3323</v>
      </c>
      <c r="F931" s="96" t="s">
        <v>3359</v>
      </c>
      <c r="G931" s="96" t="s">
        <v>985</v>
      </c>
      <c r="H931" s="96" t="s">
        <v>2338</v>
      </c>
      <c r="I931" s="96" t="s">
        <v>982</v>
      </c>
      <c r="J931" s="96" t="s">
        <v>941</v>
      </c>
      <c r="K931" s="96" t="s">
        <v>5283</v>
      </c>
      <c r="L931" s="96" t="s">
        <v>3326</v>
      </c>
      <c r="M931" s="97">
        <v>40000</v>
      </c>
      <c r="N931" s="97">
        <v>442.65</v>
      </c>
      <c r="O931" s="97">
        <v>1216</v>
      </c>
      <c r="P931" s="97">
        <v>1148</v>
      </c>
      <c r="Q931" s="97">
        <v>2831.65</v>
      </c>
      <c r="R931" s="97">
        <v>37168.35</v>
      </c>
      <c r="S931" s="96" t="s">
        <v>3327</v>
      </c>
      <c r="T931" s="96" t="s">
        <v>5284</v>
      </c>
      <c r="U931" s="98"/>
      <c r="V931" s="98"/>
      <c r="W931" s="98"/>
      <c r="X931" s="98"/>
      <c r="Y931" s="97">
        <v>25</v>
      </c>
      <c r="Z931" s="98"/>
      <c r="AB931" s="98"/>
    </row>
    <row r="932" spans="1:28" hidden="1">
      <c r="A932" s="96" t="s">
        <v>2521</v>
      </c>
      <c r="B932" s="96" t="s">
        <v>2743</v>
      </c>
      <c r="C932" s="96" t="s">
        <v>2552</v>
      </c>
      <c r="D932" s="96" t="s">
        <v>3322</v>
      </c>
      <c r="E932" s="96" t="s">
        <v>3323</v>
      </c>
      <c r="F932" s="96" t="s">
        <v>3337</v>
      </c>
      <c r="G932" s="96" t="s">
        <v>2991</v>
      </c>
      <c r="H932" s="96" t="s">
        <v>2992</v>
      </c>
      <c r="I932" s="96" t="s">
        <v>75</v>
      </c>
      <c r="J932" s="96" t="s">
        <v>777</v>
      </c>
      <c r="K932" s="96" t="s">
        <v>5285</v>
      </c>
      <c r="L932" s="96" t="s">
        <v>3326</v>
      </c>
      <c r="M932" s="97">
        <v>15000</v>
      </c>
      <c r="N932" s="98">
        <v>0</v>
      </c>
      <c r="O932" s="97">
        <v>456</v>
      </c>
      <c r="P932" s="97">
        <v>430.5</v>
      </c>
      <c r="Q932" s="97">
        <v>911.5</v>
      </c>
      <c r="R932" s="97">
        <v>14088.5</v>
      </c>
      <c r="S932" s="96" t="s">
        <v>3327</v>
      </c>
      <c r="T932" s="96" t="s">
        <v>5286</v>
      </c>
      <c r="U932" s="98"/>
      <c r="V932" s="98"/>
      <c r="W932" s="98"/>
      <c r="X932" s="98"/>
      <c r="Y932" s="97">
        <v>25</v>
      </c>
      <c r="Z932" s="98"/>
      <c r="AB932" s="98"/>
    </row>
    <row r="933" spans="1:28" hidden="1">
      <c r="A933" s="96" t="s">
        <v>2521</v>
      </c>
      <c r="B933" s="96" t="s">
        <v>2743</v>
      </c>
      <c r="C933" s="96" t="s">
        <v>2552</v>
      </c>
      <c r="D933" s="96" t="s">
        <v>3322</v>
      </c>
      <c r="E933" s="96" t="s">
        <v>3323</v>
      </c>
      <c r="F933" s="96" t="s">
        <v>3337</v>
      </c>
      <c r="G933" s="96" t="s">
        <v>2994</v>
      </c>
      <c r="H933" s="96" t="s">
        <v>2995</v>
      </c>
      <c r="I933" s="96" t="s">
        <v>2669</v>
      </c>
      <c r="J933" s="96" t="s">
        <v>311</v>
      </c>
      <c r="K933" s="96" t="s">
        <v>5287</v>
      </c>
      <c r="L933" s="96" t="s">
        <v>3326</v>
      </c>
      <c r="M933" s="97">
        <v>50000</v>
      </c>
      <c r="N933" s="97">
        <v>1854</v>
      </c>
      <c r="O933" s="97">
        <v>1520</v>
      </c>
      <c r="P933" s="97">
        <v>1435</v>
      </c>
      <c r="Q933" s="97">
        <v>9880</v>
      </c>
      <c r="R933" s="97">
        <v>40120</v>
      </c>
      <c r="S933" s="96" t="s">
        <v>3327</v>
      </c>
      <c r="T933" s="96" t="s">
        <v>5288</v>
      </c>
      <c r="U933" s="98"/>
      <c r="V933" s="98"/>
      <c r="W933" s="97">
        <v>5046</v>
      </c>
      <c r="X933" s="98"/>
      <c r="Y933" s="97">
        <v>25</v>
      </c>
      <c r="Z933" s="98"/>
      <c r="AB933" s="98"/>
    </row>
    <row r="934" spans="1:28" hidden="1">
      <c r="A934" s="96" t="s">
        <v>2521</v>
      </c>
      <c r="B934" s="96" t="s">
        <v>2743</v>
      </c>
      <c r="C934" s="96" t="s">
        <v>2552</v>
      </c>
      <c r="D934" s="96" t="s">
        <v>3322</v>
      </c>
      <c r="E934" s="96" t="s">
        <v>3323</v>
      </c>
      <c r="F934" s="96" t="s">
        <v>3337</v>
      </c>
      <c r="G934" s="96" t="s">
        <v>2996</v>
      </c>
      <c r="H934" s="96" t="s">
        <v>2997</v>
      </c>
      <c r="I934" s="96" t="s">
        <v>305</v>
      </c>
      <c r="J934" s="96" t="s">
        <v>552</v>
      </c>
      <c r="K934" s="96" t="s">
        <v>5289</v>
      </c>
      <c r="L934" s="96" t="s">
        <v>3326</v>
      </c>
      <c r="M934" s="97">
        <v>35000</v>
      </c>
      <c r="N934" s="98">
        <v>0</v>
      </c>
      <c r="O934" s="97">
        <v>1064</v>
      </c>
      <c r="P934" s="97">
        <v>1004.5</v>
      </c>
      <c r="Q934" s="97">
        <v>2093.5</v>
      </c>
      <c r="R934" s="97">
        <v>32906.5</v>
      </c>
      <c r="S934" s="96" t="s">
        <v>3327</v>
      </c>
      <c r="T934" s="96" t="s">
        <v>5290</v>
      </c>
      <c r="U934" s="98"/>
      <c r="V934" s="98"/>
      <c r="W934" s="98"/>
      <c r="X934" s="98"/>
      <c r="Y934" s="97">
        <v>25</v>
      </c>
      <c r="Z934" s="98"/>
      <c r="AB934" s="98"/>
    </row>
    <row r="935" spans="1:28" hidden="1">
      <c r="A935" s="96" t="s">
        <v>2521</v>
      </c>
      <c r="B935" s="96" t="s">
        <v>2743</v>
      </c>
      <c r="C935" s="96" t="s">
        <v>2552</v>
      </c>
      <c r="D935" s="96" t="s">
        <v>3322</v>
      </c>
      <c r="E935" s="96" t="s">
        <v>3323</v>
      </c>
      <c r="F935" s="96" t="s">
        <v>3359</v>
      </c>
      <c r="G935" s="96" t="s">
        <v>2549</v>
      </c>
      <c r="H935" s="96" t="s">
        <v>2339</v>
      </c>
      <c r="I935" s="96" t="s">
        <v>192</v>
      </c>
      <c r="J935" s="96" t="s">
        <v>265</v>
      </c>
      <c r="K935" s="96" t="s">
        <v>5291</v>
      </c>
      <c r="L935" s="96" t="s">
        <v>3326</v>
      </c>
      <c r="M935" s="97">
        <v>30000</v>
      </c>
      <c r="N935" s="98">
        <v>0</v>
      </c>
      <c r="O935" s="97">
        <v>912</v>
      </c>
      <c r="P935" s="97">
        <v>861</v>
      </c>
      <c r="Q935" s="97">
        <v>2844</v>
      </c>
      <c r="R935" s="97">
        <v>27156</v>
      </c>
      <c r="S935" s="96" t="s">
        <v>3327</v>
      </c>
      <c r="T935" s="96" t="s">
        <v>5292</v>
      </c>
      <c r="U935" s="98"/>
      <c r="V935" s="98"/>
      <c r="W935" s="97">
        <v>1046</v>
      </c>
      <c r="X935" s="98"/>
      <c r="Y935" s="97">
        <v>25</v>
      </c>
      <c r="Z935" s="98"/>
      <c r="AB935" s="98"/>
    </row>
    <row r="936" spans="1:28" hidden="1">
      <c r="A936" s="96" t="s">
        <v>2521</v>
      </c>
      <c r="B936" s="96" t="s">
        <v>2743</v>
      </c>
      <c r="C936" s="96" t="s">
        <v>2552</v>
      </c>
      <c r="D936" s="96" t="s">
        <v>3322</v>
      </c>
      <c r="E936" s="96" t="s">
        <v>3323</v>
      </c>
      <c r="F936" s="96" t="s">
        <v>3337</v>
      </c>
      <c r="G936" s="96" t="s">
        <v>2998</v>
      </c>
      <c r="H936" s="96" t="s">
        <v>2999</v>
      </c>
      <c r="I936" s="96" t="s">
        <v>982</v>
      </c>
      <c r="J936" s="96" t="s">
        <v>552</v>
      </c>
      <c r="K936" s="96" t="s">
        <v>5293</v>
      </c>
      <c r="L936" s="96" t="s">
        <v>3326</v>
      </c>
      <c r="M936" s="97">
        <v>40000</v>
      </c>
      <c r="N936" s="97">
        <v>442.65</v>
      </c>
      <c r="O936" s="97">
        <v>1216</v>
      </c>
      <c r="P936" s="97">
        <v>1148</v>
      </c>
      <c r="Q936" s="97">
        <v>2831.65</v>
      </c>
      <c r="R936" s="97">
        <v>37168.35</v>
      </c>
      <c r="S936" s="96" t="s">
        <v>3327</v>
      </c>
      <c r="T936" s="96" t="s">
        <v>5294</v>
      </c>
      <c r="U936" s="98"/>
      <c r="V936" s="98"/>
      <c r="W936" s="98"/>
      <c r="X936" s="98"/>
      <c r="Y936" s="97">
        <v>25</v>
      </c>
      <c r="Z936" s="98"/>
      <c r="AB936" s="98"/>
    </row>
    <row r="937" spans="1:28" hidden="1">
      <c r="A937" s="96" t="s">
        <v>2521</v>
      </c>
      <c r="B937" s="96" t="s">
        <v>2743</v>
      </c>
      <c r="C937" s="96" t="s">
        <v>2552</v>
      </c>
      <c r="D937" s="96" t="s">
        <v>3322</v>
      </c>
      <c r="E937" s="96" t="s">
        <v>3323</v>
      </c>
      <c r="F937" s="96" t="s">
        <v>3332</v>
      </c>
      <c r="G937" s="96" t="s">
        <v>1087</v>
      </c>
      <c r="H937" s="96" t="s">
        <v>2340</v>
      </c>
      <c r="I937" s="96" t="s">
        <v>100</v>
      </c>
      <c r="J937" s="96" t="s">
        <v>552</v>
      </c>
      <c r="K937" s="96" t="s">
        <v>5295</v>
      </c>
      <c r="L937" s="96" t="s">
        <v>3326</v>
      </c>
      <c r="M937" s="97">
        <v>75000</v>
      </c>
      <c r="N937" s="97">
        <v>6309.38</v>
      </c>
      <c r="O937" s="97">
        <v>2280</v>
      </c>
      <c r="P937" s="97">
        <v>2152.5</v>
      </c>
      <c r="Q937" s="97">
        <v>10766.88</v>
      </c>
      <c r="R937" s="97">
        <v>64233.120000000003</v>
      </c>
      <c r="S937" s="96" t="s">
        <v>3327</v>
      </c>
      <c r="T937" s="96" t="s">
        <v>5296</v>
      </c>
      <c r="U937" s="98"/>
      <c r="V937" s="98"/>
      <c r="W937" s="98"/>
      <c r="X937" s="98"/>
      <c r="Y937" s="97">
        <v>25</v>
      </c>
      <c r="Z937" s="98"/>
      <c r="AB937" s="98"/>
    </row>
    <row r="938" spans="1:28" hidden="1">
      <c r="A938" s="96" t="s">
        <v>2521</v>
      </c>
      <c r="B938" s="96" t="s">
        <v>2743</v>
      </c>
      <c r="C938" s="96" t="s">
        <v>2552</v>
      </c>
      <c r="D938" s="96" t="s">
        <v>3322</v>
      </c>
      <c r="E938" s="96" t="s">
        <v>3323</v>
      </c>
      <c r="F938" s="96" t="s">
        <v>3359</v>
      </c>
      <c r="G938" s="96" t="s">
        <v>3270</v>
      </c>
      <c r="H938" s="96" t="s">
        <v>3271</v>
      </c>
      <c r="I938" s="96" t="s">
        <v>59</v>
      </c>
      <c r="J938" s="96" t="s">
        <v>314</v>
      </c>
      <c r="K938" s="96" t="s">
        <v>5297</v>
      </c>
      <c r="L938" s="96" t="s">
        <v>3326</v>
      </c>
      <c r="M938" s="97">
        <v>180000</v>
      </c>
      <c r="N938" s="97">
        <v>30923.37</v>
      </c>
      <c r="O938" s="97">
        <v>5472</v>
      </c>
      <c r="P938" s="97">
        <v>5166</v>
      </c>
      <c r="Q938" s="97">
        <v>41586.370000000003</v>
      </c>
      <c r="R938" s="97">
        <v>138413.63</v>
      </c>
      <c r="S938" s="96" t="s">
        <v>3327</v>
      </c>
      <c r="T938" s="96" t="s">
        <v>5298</v>
      </c>
      <c r="U938" s="98"/>
      <c r="V938" s="98"/>
      <c r="W938" s="98"/>
      <c r="X938" s="98"/>
      <c r="Y938" s="97">
        <v>25</v>
      </c>
      <c r="Z938" s="98"/>
      <c r="AB938" s="98"/>
    </row>
    <row r="939" spans="1:28" hidden="1">
      <c r="A939" s="96" t="s">
        <v>2521</v>
      </c>
      <c r="B939" s="96" t="s">
        <v>2743</v>
      </c>
      <c r="C939" s="96" t="s">
        <v>2552</v>
      </c>
      <c r="D939" s="96" t="s">
        <v>3322</v>
      </c>
      <c r="E939" s="96" t="s">
        <v>3323</v>
      </c>
      <c r="F939" s="96" t="s">
        <v>3329</v>
      </c>
      <c r="G939" s="96" t="s">
        <v>2671</v>
      </c>
      <c r="H939" s="96" t="s">
        <v>2701</v>
      </c>
      <c r="I939" s="96" t="s">
        <v>129</v>
      </c>
      <c r="J939" s="96" t="s">
        <v>269</v>
      </c>
      <c r="K939" s="96" t="s">
        <v>5299</v>
      </c>
      <c r="L939" s="96" t="s">
        <v>3326</v>
      </c>
      <c r="M939" s="97">
        <v>100000</v>
      </c>
      <c r="N939" s="97">
        <v>12105.37</v>
      </c>
      <c r="O939" s="97">
        <v>3040</v>
      </c>
      <c r="P939" s="97">
        <v>2870</v>
      </c>
      <c r="Q939" s="97">
        <v>18040.37</v>
      </c>
      <c r="R939" s="97">
        <v>81959.63</v>
      </c>
      <c r="S939" s="96" t="s">
        <v>3327</v>
      </c>
      <c r="T939" s="96" t="s">
        <v>5300</v>
      </c>
      <c r="U939" s="98"/>
      <c r="V939" s="98"/>
      <c r="W939" s="98"/>
      <c r="X939" s="98"/>
      <c r="Y939" s="97">
        <v>25</v>
      </c>
      <c r="Z939" s="98"/>
      <c r="AB939" s="98"/>
    </row>
    <row r="940" spans="1:28" hidden="1">
      <c r="A940" s="96" t="s">
        <v>2521</v>
      </c>
      <c r="B940" s="96" t="s">
        <v>2743</v>
      </c>
      <c r="C940" s="96" t="s">
        <v>2552</v>
      </c>
      <c r="D940" s="96" t="s">
        <v>3322</v>
      </c>
      <c r="E940" s="96" t="s">
        <v>3323</v>
      </c>
      <c r="F940" s="96" t="s">
        <v>3337</v>
      </c>
      <c r="G940" s="96" t="s">
        <v>3002</v>
      </c>
      <c r="H940" s="96" t="s">
        <v>3003</v>
      </c>
      <c r="I940" s="96" t="s">
        <v>75</v>
      </c>
      <c r="J940" s="96" t="s">
        <v>777</v>
      </c>
      <c r="K940" s="96" t="s">
        <v>5301</v>
      </c>
      <c r="L940" s="96" t="s">
        <v>3326</v>
      </c>
      <c r="M940" s="97">
        <v>11000</v>
      </c>
      <c r="N940" s="98">
        <v>0</v>
      </c>
      <c r="O940" s="97">
        <v>334.4</v>
      </c>
      <c r="P940" s="97">
        <v>315.7</v>
      </c>
      <c r="Q940" s="97">
        <v>675.1</v>
      </c>
      <c r="R940" s="97">
        <v>10324.9</v>
      </c>
      <c r="S940" s="96" t="s">
        <v>3327</v>
      </c>
      <c r="T940" s="96" t="s">
        <v>5302</v>
      </c>
      <c r="U940" s="98"/>
      <c r="V940" s="98"/>
      <c r="W940" s="98"/>
      <c r="X940" s="98"/>
      <c r="Y940" s="97">
        <v>25</v>
      </c>
      <c r="Z940" s="98"/>
      <c r="AB940" s="98"/>
    </row>
    <row r="941" spans="1:28" hidden="1">
      <c r="A941" s="96" t="s">
        <v>2521</v>
      </c>
      <c r="B941" s="96" t="s">
        <v>2743</v>
      </c>
      <c r="C941" s="96" t="s">
        <v>2552</v>
      </c>
      <c r="D941" s="96" t="s">
        <v>3322</v>
      </c>
      <c r="E941" s="96" t="s">
        <v>3323</v>
      </c>
      <c r="F941" s="96" t="s">
        <v>3337</v>
      </c>
      <c r="G941" s="96" t="s">
        <v>3157</v>
      </c>
      <c r="H941" s="96" t="s">
        <v>3137</v>
      </c>
      <c r="I941" s="96" t="s">
        <v>75</v>
      </c>
      <c r="J941" s="96" t="s">
        <v>777</v>
      </c>
      <c r="K941" s="96" t="s">
        <v>5303</v>
      </c>
      <c r="L941" s="96" t="s">
        <v>3326</v>
      </c>
      <c r="M941" s="97">
        <v>11000</v>
      </c>
      <c r="N941" s="98">
        <v>0</v>
      </c>
      <c r="O941" s="97">
        <v>334.4</v>
      </c>
      <c r="P941" s="97">
        <v>315.7</v>
      </c>
      <c r="Q941" s="97">
        <v>675.1</v>
      </c>
      <c r="R941" s="97">
        <v>10324.9</v>
      </c>
      <c r="S941" s="96" t="s">
        <v>3327</v>
      </c>
      <c r="T941" s="96" t="s">
        <v>5304</v>
      </c>
      <c r="U941" s="98"/>
      <c r="V941" s="98"/>
      <c r="W941" s="98"/>
      <c r="X941" s="98"/>
      <c r="Y941" s="97">
        <v>25</v>
      </c>
      <c r="Z941" s="98"/>
      <c r="AB941" s="98"/>
    </row>
    <row r="942" spans="1:28" hidden="1">
      <c r="A942" s="96" t="s">
        <v>2521</v>
      </c>
      <c r="B942" s="96" t="s">
        <v>2743</v>
      </c>
      <c r="C942" s="96" t="s">
        <v>2552</v>
      </c>
      <c r="D942" s="96" t="s">
        <v>3322</v>
      </c>
      <c r="E942" s="96" t="s">
        <v>3323</v>
      </c>
      <c r="F942" s="96" t="s">
        <v>3329</v>
      </c>
      <c r="G942" s="96" t="s">
        <v>1523</v>
      </c>
      <c r="H942" s="96" t="s">
        <v>2341</v>
      </c>
      <c r="I942" s="96" t="s">
        <v>285</v>
      </c>
      <c r="J942" s="96" t="s">
        <v>283</v>
      </c>
      <c r="K942" s="96" t="s">
        <v>5305</v>
      </c>
      <c r="L942" s="96" t="s">
        <v>3326</v>
      </c>
      <c r="M942" s="97">
        <v>50000</v>
      </c>
      <c r="N942" s="97">
        <v>1854</v>
      </c>
      <c r="O942" s="97">
        <v>1520</v>
      </c>
      <c r="P942" s="97">
        <v>1435</v>
      </c>
      <c r="Q942" s="97">
        <v>4834</v>
      </c>
      <c r="R942" s="97">
        <v>45166</v>
      </c>
      <c r="S942" s="96" t="s">
        <v>3327</v>
      </c>
      <c r="T942" s="96" t="s">
        <v>5306</v>
      </c>
      <c r="U942" s="98"/>
      <c r="V942" s="98"/>
      <c r="W942" s="98"/>
      <c r="X942" s="98"/>
      <c r="Y942" s="97">
        <v>25</v>
      </c>
      <c r="Z942" s="98"/>
      <c r="AB942" s="98"/>
    </row>
    <row r="943" spans="1:28" hidden="1">
      <c r="A943" s="96" t="s">
        <v>2521</v>
      </c>
      <c r="B943" s="96" t="s">
        <v>2743</v>
      </c>
      <c r="C943" s="96" t="s">
        <v>2552</v>
      </c>
      <c r="D943" s="96" t="s">
        <v>3322</v>
      </c>
      <c r="E943" s="96" t="s">
        <v>3323</v>
      </c>
      <c r="F943" s="96" t="s">
        <v>3329</v>
      </c>
      <c r="G943" s="96" t="s">
        <v>1718</v>
      </c>
      <c r="H943" s="96" t="s">
        <v>2342</v>
      </c>
      <c r="I943" s="96" t="s">
        <v>235</v>
      </c>
      <c r="J943" s="96" t="s">
        <v>234</v>
      </c>
      <c r="K943" s="96" t="s">
        <v>5307</v>
      </c>
      <c r="L943" s="96" t="s">
        <v>3326</v>
      </c>
      <c r="M943" s="97">
        <v>60000</v>
      </c>
      <c r="N943" s="97">
        <v>3486.68</v>
      </c>
      <c r="O943" s="97">
        <v>1824</v>
      </c>
      <c r="P943" s="97">
        <v>1722</v>
      </c>
      <c r="Q943" s="97">
        <v>13928.75</v>
      </c>
      <c r="R943" s="97">
        <v>46071.25</v>
      </c>
      <c r="S943" s="96" t="s">
        <v>3327</v>
      </c>
      <c r="T943" s="96" t="s">
        <v>5308</v>
      </c>
      <c r="U943" s="98"/>
      <c r="V943" s="97">
        <v>6871.07</v>
      </c>
      <c r="W943" s="98"/>
      <c r="X943" s="98"/>
      <c r="Y943" s="97">
        <v>25</v>
      </c>
      <c r="Z943" s="98"/>
      <c r="AB943" s="98"/>
    </row>
    <row r="944" spans="1:28" hidden="1">
      <c r="A944" s="96" t="s">
        <v>2521</v>
      </c>
      <c r="B944" s="96" t="s">
        <v>2743</v>
      </c>
      <c r="C944" s="96" t="s">
        <v>2552</v>
      </c>
      <c r="D944" s="96" t="s">
        <v>3322</v>
      </c>
      <c r="E944" s="96" t="s">
        <v>3323</v>
      </c>
      <c r="F944" s="96" t="s">
        <v>3337</v>
      </c>
      <c r="G944" s="96" t="s">
        <v>1639</v>
      </c>
      <c r="H944" s="96" t="s">
        <v>2343</v>
      </c>
      <c r="I944" s="96" t="s">
        <v>535</v>
      </c>
      <c r="J944" s="96" t="s">
        <v>106</v>
      </c>
      <c r="K944" s="96" t="s">
        <v>5309</v>
      </c>
      <c r="L944" s="96" t="s">
        <v>3326</v>
      </c>
      <c r="M944" s="97">
        <v>36000</v>
      </c>
      <c r="N944" s="98">
        <v>0</v>
      </c>
      <c r="O944" s="97">
        <v>1094.4000000000001</v>
      </c>
      <c r="P944" s="97">
        <v>1033.2</v>
      </c>
      <c r="Q944" s="97">
        <v>9022.23</v>
      </c>
      <c r="R944" s="97">
        <v>26977.77</v>
      </c>
      <c r="S944" s="96" t="s">
        <v>3327</v>
      </c>
      <c r="T944" s="96" t="s">
        <v>5310</v>
      </c>
      <c r="U944" s="98"/>
      <c r="V944" s="98"/>
      <c r="W944" s="97">
        <v>6869.63</v>
      </c>
      <c r="X944" s="98"/>
      <c r="Y944" s="97">
        <v>25</v>
      </c>
      <c r="Z944" s="98"/>
      <c r="AB944" s="98"/>
    </row>
    <row r="945" spans="1:28" hidden="1">
      <c r="A945" s="96" t="s">
        <v>2521</v>
      </c>
      <c r="B945" s="96" t="s">
        <v>2743</v>
      </c>
      <c r="C945" s="96" t="s">
        <v>2552</v>
      </c>
      <c r="D945" s="96" t="s">
        <v>3322</v>
      </c>
      <c r="E945" s="96" t="s">
        <v>3323</v>
      </c>
      <c r="F945" s="96" t="s">
        <v>3350</v>
      </c>
      <c r="G945" s="96" t="s">
        <v>956</v>
      </c>
      <c r="H945" s="96" t="s">
        <v>2344</v>
      </c>
      <c r="I945" s="96" t="s">
        <v>256</v>
      </c>
      <c r="J945" s="96" t="s">
        <v>234</v>
      </c>
      <c r="K945" s="96" t="s">
        <v>5311</v>
      </c>
      <c r="L945" s="96" t="s">
        <v>3326</v>
      </c>
      <c r="M945" s="97">
        <v>70000</v>
      </c>
      <c r="N945" s="97">
        <v>5368.48</v>
      </c>
      <c r="O945" s="97">
        <v>2128</v>
      </c>
      <c r="P945" s="97">
        <v>2009</v>
      </c>
      <c r="Q945" s="97">
        <v>9530.48</v>
      </c>
      <c r="R945" s="97">
        <v>60469.52</v>
      </c>
      <c r="S945" s="96" t="s">
        <v>3327</v>
      </c>
      <c r="T945" s="96" t="s">
        <v>5312</v>
      </c>
      <c r="U945" s="98"/>
      <c r="V945" s="98"/>
      <c r="W945" s="98"/>
      <c r="X945" s="98"/>
      <c r="Y945" s="97">
        <v>25</v>
      </c>
      <c r="Z945" s="98"/>
      <c r="AB945" s="98"/>
    </row>
    <row r="946" spans="1:28" hidden="1">
      <c r="A946" s="96" t="s">
        <v>2521</v>
      </c>
      <c r="B946" s="96" t="s">
        <v>2743</v>
      </c>
      <c r="C946" s="96" t="s">
        <v>2552</v>
      </c>
      <c r="D946" s="96" t="s">
        <v>3322</v>
      </c>
      <c r="E946" s="96" t="s">
        <v>3323</v>
      </c>
      <c r="F946" s="96" t="s">
        <v>3350</v>
      </c>
      <c r="G946" s="96" t="s">
        <v>1745</v>
      </c>
      <c r="H946" s="96" t="s">
        <v>2345</v>
      </c>
      <c r="I946" s="96" t="s">
        <v>279</v>
      </c>
      <c r="J946" s="96" t="s">
        <v>333</v>
      </c>
      <c r="K946" s="96" t="s">
        <v>5313</v>
      </c>
      <c r="L946" s="96" t="s">
        <v>3326</v>
      </c>
      <c r="M946" s="97">
        <v>60000</v>
      </c>
      <c r="N946" s="97">
        <v>3486.68</v>
      </c>
      <c r="O946" s="97">
        <v>1824</v>
      </c>
      <c r="P946" s="97">
        <v>1722</v>
      </c>
      <c r="Q946" s="97">
        <v>14663.02</v>
      </c>
      <c r="R946" s="97">
        <v>45336.98</v>
      </c>
      <c r="S946" s="96" t="s">
        <v>3327</v>
      </c>
      <c r="T946" s="96" t="s">
        <v>5314</v>
      </c>
      <c r="U946" s="98"/>
      <c r="V946" s="97">
        <v>1659.34</v>
      </c>
      <c r="W946" s="97">
        <v>5946</v>
      </c>
      <c r="X946" s="98"/>
      <c r="Y946" s="97">
        <v>25</v>
      </c>
      <c r="Z946" s="98"/>
      <c r="AB946" s="98"/>
    </row>
    <row r="947" spans="1:28" hidden="1">
      <c r="A947" s="96" t="s">
        <v>2521</v>
      </c>
      <c r="B947" s="96" t="s">
        <v>2743</v>
      </c>
      <c r="C947" s="96" t="s">
        <v>2552</v>
      </c>
      <c r="D947" s="96" t="s">
        <v>3322</v>
      </c>
      <c r="E947" s="96" t="s">
        <v>3323</v>
      </c>
      <c r="F947" s="96" t="s">
        <v>3337</v>
      </c>
      <c r="G947" s="96" t="s">
        <v>3008</v>
      </c>
      <c r="H947" s="96" t="s">
        <v>3009</v>
      </c>
      <c r="I947" s="96" t="s">
        <v>256</v>
      </c>
      <c r="J947" s="96" t="s">
        <v>106</v>
      </c>
      <c r="K947" s="96" t="s">
        <v>5315</v>
      </c>
      <c r="L947" s="96" t="s">
        <v>3326</v>
      </c>
      <c r="M947" s="97">
        <v>45000</v>
      </c>
      <c r="N947" s="97">
        <v>1148.33</v>
      </c>
      <c r="O947" s="97">
        <v>1368</v>
      </c>
      <c r="P947" s="97">
        <v>1291.5</v>
      </c>
      <c r="Q947" s="97">
        <v>3832.83</v>
      </c>
      <c r="R947" s="97">
        <v>41167.17</v>
      </c>
      <c r="S947" s="96" t="s">
        <v>3327</v>
      </c>
      <c r="T947" s="96" t="s">
        <v>5316</v>
      </c>
      <c r="U947" s="98"/>
      <c r="V947" s="98"/>
      <c r="W947" s="98"/>
      <c r="X947" s="98"/>
      <c r="Y947" s="97">
        <v>25</v>
      </c>
      <c r="Z947" s="98"/>
      <c r="AB947" s="98"/>
    </row>
    <row r="948" spans="1:28" hidden="1">
      <c r="A948" s="96" t="s">
        <v>2521</v>
      </c>
      <c r="B948" s="96" t="s">
        <v>2743</v>
      </c>
      <c r="C948" s="96" t="s">
        <v>2552</v>
      </c>
      <c r="D948" s="96" t="s">
        <v>3322</v>
      </c>
      <c r="E948" s="96" t="s">
        <v>3323</v>
      </c>
      <c r="F948" s="96" t="s">
        <v>3329</v>
      </c>
      <c r="G948" s="96" t="s">
        <v>1416</v>
      </c>
      <c r="H948" s="96" t="s">
        <v>2346</v>
      </c>
      <c r="I948" s="96" t="s">
        <v>982</v>
      </c>
      <c r="J948" s="96" t="s">
        <v>552</v>
      </c>
      <c r="K948" s="96" t="s">
        <v>5317</v>
      </c>
      <c r="L948" s="96" t="s">
        <v>3326</v>
      </c>
      <c r="M948" s="97">
        <v>40000</v>
      </c>
      <c r="N948" s="97">
        <v>442.65</v>
      </c>
      <c r="O948" s="97">
        <v>1216</v>
      </c>
      <c r="P948" s="97">
        <v>1148</v>
      </c>
      <c r="Q948" s="97">
        <v>2831.65</v>
      </c>
      <c r="R948" s="97">
        <v>37168.35</v>
      </c>
      <c r="S948" s="96" t="s">
        <v>3327</v>
      </c>
      <c r="T948" s="96" t="s">
        <v>5318</v>
      </c>
      <c r="U948" s="98"/>
      <c r="V948" s="98"/>
      <c r="W948" s="98"/>
      <c r="X948" s="98"/>
      <c r="Y948" s="97">
        <v>25</v>
      </c>
      <c r="Z948" s="98"/>
      <c r="AB948" s="98"/>
    </row>
    <row r="949" spans="1:28" hidden="1">
      <c r="A949" s="96" t="s">
        <v>2521</v>
      </c>
      <c r="B949" s="96" t="s">
        <v>2743</v>
      </c>
      <c r="C949" s="96" t="s">
        <v>2552</v>
      </c>
      <c r="D949" s="96" t="s">
        <v>3322</v>
      </c>
      <c r="E949" s="96" t="s">
        <v>3323</v>
      </c>
      <c r="F949" s="96" t="s">
        <v>3337</v>
      </c>
      <c r="G949" s="96" t="s">
        <v>1640</v>
      </c>
      <c r="H949" s="96" t="s">
        <v>2347</v>
      </c>
      <c r="I949" s="96" t="s">
        <v>1641</v>
      </c>
      <c r="J949" s="96" t="s">
        <v>942</v>
      </c>
      <c r="K949" s="96" t="s">
        <v>5319</v>
      </c>
      <c r="L949" s="96" t="s">
        <v>3326</v>
      </c>
      <c r="M949" s="97">
        <v>115000</v>
      </c>
      <c r="N949" s="97">
        <v>15633.74</v>
      </c>
      <c r="O949" s="97">
        <v>3496</v>
      </c>
      <c r="P949" s="97">
        <v>3300.5</v>
      </c>
      <c r="Q949" s="97">
        <v>22455.24</v>
      </c>
      <c r="R949" s="97">
        <v>92544.76</v>
      </c>
      <c r="S949" s="96" t="s">
        <v>3327</v>
      </c>
      <c r="T949" s="96" t="s">
        <v>5320</v>
      </c>
      <c r="U949" s="98"/>
      <c r="V949" s="98"/>
      <c r="W949" s="98"/>
      <c r="X949" s="98"/>
      <c r="Y949" s="97">
        <v>25</v>
      </c>
      <c r="Z949" s="98"/>
      <c r="AB949" s="98"/>
    </row>
    <row r="950" spans="1:28" hidden="1">
      <c r="A950" s="96" t="s">
        <v>2521</v>
      </c>
      <c r="B950" s="96" t="s">
        <v>2743</v>
      </c>
      <c r="C950" s="96" t="s">
        <v>2552</v>
      </c>
      <c r="D950" s="96" t="s">
        <v>3322</v>
      </c>
      <c r="E950" s="96" t="s">
        <v>3323</v>
      </c>
      <c r="F950" s="96" t="s">
        <v>3337</v>
      </c>
      <c r="G950" s="96" t="s">
        <v>3010</v>
      </c>
      <c r="H950" s="96" t="s">
        <v>3011</v>
      </c>
      <c r="I950" s="96" t="s">
        <v>1539</v>
      </c>
      <c r="J950" s="96" t="s">
        <v>2384</v>
      </c>
      <c r="K950" s="96" t="s">
        <v>5321</v>
      </c>
      <c r="L950" s="96" t="s">
        <v>3326</v>
      </c>
      <c r="M950" s="97">
        <v>36000</v>
      </c>
      <c r="N950" s="98">
        <v>0</v>
      </c>
      <c r="O950" s="97">
        <v>1094.4000000000001</v>
      </c>
      <c r="P950" s="97">
        <v>1033.2</v>
      </c>
      <c r="Q950" s="97">
        <v>2152.6</v>
      </c>
      <c r="R950" s="97">
        <v>33847.4</v>
      </c>
      <c r="S950" s="96" t="s">
        <v>3327</v>
      </c>
      <c r="T950" s="96" t="s">
        <v>5322</v>
      </c>
      <c r="U950" s="98"/>
      <c r="V950" s="98"/>
      <c r="W950" s="98"/>
      <c r="X950" s="98"/>
      <c r="Y950" s="97">
        <v>25</v>
      </c>
      <c r="Z950" s="98"/>
      <c r="AB950" s="98"/>
    </row>
    <row r="951" spans="1:28" hidden="1">
      <c r="A951" s="96" t="s">
        <v>2521</v>
      </c>
      <c r="B951" s="96" t="s">
        <v>2743</v>
      </c>
      <c r="C951" s="96" t="s">
        <v>2552</v>
      </c>
      <c r="D951" s="96" t="s">
        <v>3322</v>
      </c>
      <c r="E951" s="96" t="s">
        <v>3323</v>
      </c>
      <c r="F951" s="96" t="s">
        <v>3329</v>
      </c>
      <c r="G951" s="96" t="s">
        <v>3012</v>
      </c>
      <c r="H951" s="96" t="s">
        <v>3013</v>
      </c>
      <c r="I951" s="96" t="s">
        <v>2974</v>
      </c>
      <c r="J951" s="96" t="s">
        <v>601</v>
      </c>
      <c r="K951" s="96" t="s">
        <v>5323</v>
      </c>
      <c r="L951" s="96" t="s">
        <v>3326</v>
      </c>
      <c r="M951" s="97">
        <v>30000</v>
      </c>
      <c r="N951" s="98">
        <v>0</v>
      </c>
      <c r="O951" s="97">
        <v>912</v>
      </c>
      <c r="P951" s="97">
        <v>861</v>
      </c>
      <c r="Q951" s="97">
        <v>1798</v>
      </c>
      <c r="R951" s="97">
        <v>28202</v>
      </c>
      <c r="S951" s="96" t="s">
        <v>3327</v>
      </c>
      <c r="T951" s="96" t="s">
        <v>5324</v>
      </c>
      <c r="U951" s="98"/>
      <c r="V951" s="98"/>
      <c r="W951" s="98"/>
      <c r="X951" s="98"/>
      <c r="Y951" s="97">
        <v>25</v>
      </c>
      <c r="Z951" s="98"/>
      <c r="AB951" s="98"/>
    </row>
    <row r="952" spans="1:28" hidden="1">
      <c r="A952" s="96" t="s">
        <v>2521</v>
      </c>
      <c r="B952" s="96" t="s">
        <v>2743</v>
      </c>
      <c r="C952" s="96" t="s">
        <v>2552</v>
      </c>
      <c r="D952" s="96" t="s">
        <v>3322</v>
      </c>
      <c r="E952" s="96" t="s">
        <v>3323</v>
      </c>
      <c r="F952" s="96" t="s">
        <v>3329</v>
      </c>
      <c r="G952" s="96" t="s">
        <v>1417</v>
      </c>
      <c r="H952" s="96" t="s">
        <v>2348</v>
      </c>
      <c r="I952" s="96" t="s">
        <v>1372</v>
      </c>
      <c r="J952" s="96" t="s">
        <v>142</v>
      </c>
      <c r="K952" s="96" t="s">
        <v>5325</v>
      </c>
      <c r="L952" s="96" t="s">
        <v>3326</v>
      </c>
      <c r="M952" s="97">
        <v>10000</v>
      </c>
      <c r="N952" s="98">
        <v>0</v>
      </c>
      <c r="O952" s="97">
        <v>304</v>
      </c>
      <c r="P952" s="97">
        <v>287</v>
      </c>
      <c r="Q952" s="97">
        <v>616</v>
      </c>
      <c r="R952" s="97">
        <v>9384</v>
      </c>
      <c r="S952" s="96" t="s">
        <v>3327</v>
      </c>
      <c r="T952" s="96" t="s">
        <v>5326</v>
      </c>
      <c r="U952" s="98"/>
      <c r="V952" s="98"/>
      <c r="W952" s="98"/>
      <c r="X952" s="98"/>
      <c r="Y952" s="97">
        <v>25</v>
      </c>
      <c r="Z952" s="98"/>
      <c r="AB952" s="98"/>
    </row>
    <row r="953" spans="1:28" hidden="1">
      <c r="A953" s="96" t="s">
        <v>2521</v>
      </c>
      <c r="B953" s="96" t="s">
        <v>2743</v>
      </c>
      <c r="C953" s="96" t="s">
        <v>2552</v>
      </c>
      <c r="D953" s="96" t="s">
        <v>3322</v>
      </c>
      <c r="E953" s="96" t="s">
        <v>3323</v>
      </c>
      <c r="F953" s="96" t="s">
        <v>3337</v>
      </c>
      <c r="G953" s="96" t="s">
        <v>2563</v>
      </c>
      <c r="H953" s="96" t="s">
        <v>2564</v>
      </c>
      <c r="I953" s="96" t="s">
        <v>100</v>
      </c>
      <c r="J953" s="96" t="s">
        <v>601</v>
      </c>
      <c r="K953" s="96" t="s">
        <v>5327</v>
      </c>
      <c r="L953" s="96" t="s">
        <v>3326</v>
      </c>
      <c r="M953" s="97">
        <v>55000</v>
      </c>
      <c r="N953" s="97">
        <v>2559.6799999999998</v>
      </c>
      <c r="O953" s="97">
        <v>1672</v>
      </c>
      <c r="P953" s="97">
        <v>1578.5</v>
      </c>
      <c r="Q953" s="97">
        <v>5835.18</v>
      </c>
      <c r="R953" s="97">
        <v>49164.82</v>
      </c>
      <c r="S953" s="96" t="s">
        <v>3327</v>
      </c>
      <c r="T953" s="96" t="s">
        <v>5328</v>
      </c>
      <c r="U953" s="98"/>
      <c r="V953" s="98"/>
      <c r="W953" s="98"/>
      <c r="X953" s="98"/>
      <c r="Y953" s="97">
        <v>25</v>
      </c>
      <c r="Z953" s="98"/>
      <c r="AB953" s="98"/>
    </row>
    <row r="954" spans="1:28" hidden="1">
      <c r="A954" s="96" t="s">
        <v>2521</v>
      </c>
      <c r="B954" s="96" t="s">
        <v>2743</v>
      </c>
      <c r="C954" s="96" t="s">
        <v>2552</v>
      </c>
      <c r="D954" s="96" t="s">
        <v>3322</v>
      </c>
      <c r="E954" s="96" t="s">
        <v>3323</v>
      </c>
      <c r="F954" s="96" t="s">
        <v>3337</v>
      </c>
      <c r="G954" s="96" t="s">
        <v>3015</v>
      </c>
      <c r="H954" s="96" t="s">
        <v>3016</v>
      </c>
      <c r="I954" s="96" t="s">
        <v>235</v>
      </c>
      <c r="J954" s="96" t="s">
        <v>241</v>
      </c>
      <c r="K954" s="96" t="s">
        <v>5329</v>
      </c>
      <c r="L954" s="96" t="s">
        <v>3326</v>
      </c>
      <c r="M954" s="97">
        <v>45000</v>
      </c>
      <c r="N954" s="97">
        <v>1148.33</v>
      </c>
      <c r="O954" s="97">
        <v>1368</v>
      </c>
      <c r="P954" s="97">
        <v>1291.5</v>
      </c>
      <c r="Q954" s="97">
        <v>3832.83</v>
      </c>
      <c r="R954" s="97">
        <v>41167.17</v>
      </c>
      <c r="S954" s="96" t="s">
        <v>3327</v>
      </c>
      <c r="T954" s="96" t="s">
        <v>5330</v>
      </c>
      <c r="U954" s="98"/>
      <c r="V954" s="98"/>
      <c r="W954" s="98"/>
      <c r="X954" s="98"/>
      <c r="Y954" s="97">
        <v>25</v>
      </c>
      <c r="Z954" s="98"/>
      <c r="AB954" s="98"/>
    </row>
    <row r="955" spans="1:28" hidden="1">
      <c r="A955" s="96" t="s">
        <v>2521</v>
      </c>
      <c r="B955" s="96" t="s">
        <v>2743</v>
      </c>
      <c r="C955" s="96" t="s">
        <v>2552</v>
      </c>
      <c r="D955" s="96" t="s">
        <v>3322</v>
      </c>
      <c r="E955" s="96" t="s">
        <v>3323</v>
      </c>
      <c r="F955" s="96" t="s">
        <v>3337</v>
      </c>
      <c r="G955" s="96" t="s">
        <v>3017</v>
      </c>
      <c r="H955" s="96" t="s">
        <v>3018</v>
      </c>
      <c r="I955" s="96" t="s">
        <v>982</v>
      </c>
      <c r="J955" s="96" t="s">
        <v>941</v>
      </c>
      <c r="K955" s="96" t="s">
        <v>5331</v>
      </c>
      <c r="L955" s="96" t="s">
        <v>3326</v>
      </c>
      <c r="M955" s="97">
        <v>31500</v>
      </c>
      <c r="N955" s="98">
        <v>0</v>
      </c>
      <c r="O955" s="97">
        <v>957.6</v>
      </c>
      <c r="P955" s="97">
        <v>904.05</v>
      </c>
      <c r="Q955" s="97">
        <v>1886.65</v>
      </c>
      <c r="R955" s="97">
        <v>29613.35</v>
      </c>
      <c r="S955" s="96" t="s">
        <v>3327</v>
      </c>
      <c r="T955" s="96" t="s">
        <v>5332</v>
      </c>
      <c r="U955" s="98"/>
      <c r="V955" s="98"/>
      <c r="W955" s="98"/>
      <c r="X955" s="98"/>
      <c r="Y955" s="97">
        <v>25</v>
      </c>
      <c r="Z955" s="98"/>
      <c r="AB955" s="98"/>
    </row>
    <row r="956" spans="1:28" hidden="1">
      <c r="A956" s="96" t="s">
        <v>2521</v>
      </c>
      <c r="B956" s="96" t="s">
        <v>2743</v>
      </c>
      <c r="C956" s="96" t="s">
        <v>2552</v>
      </c>
      <c r="D956" s="96" t="s">
        <v>3322</v>
      </c>
      <c r="E956" s="96" t="s">
        <v>3323</v>
      </c>
      <c r="F956" s="96" t="s">
        <v>3332</v>
      </c>
      <c r="G956" s="96" t="s">
        <v>891</v>
      </c>
      <c r="H956" s="96" t="s">
        <v>2349</v>
      </c>
      <c r="I956" s="96" t="s">
        <v>892</v>
      </c>
      <c r="J956" s="96" t="s">
        <v>697</v>
      </c>
      <c r="K956" s="96" t="s">
        <v>5333</v>
      </c>
      <c r="L956" s="96" t="s">
        <v>3326</v>
      </c>
      <c r="M956" s="97">
        <v>75000</v>
      </c>
      <c r="N956" s="97">
        <v>6309.38</v>
      </c>
      <c r="O956" s="97">
        <v>2280</v>
      </c>
      <c r="P956" s="97">
        <v>2152.5</v>
      </c>
      <c r="Q956" s="97">
        <v>10766.88</v>
      </c>
      <c r="R956" s="97">
        <v>64233.120000000003</v>
      </c>
      <c r="S956" s="96" t="s">
        <v>3327</v>
      </c>
      <c r="T956" s="96" t="s">
        <v>5334</v>
      </c>
      <c r="U956" s="98"/>
      <c r="V956" s="98"/>
      <c r="W956" s="98"/>
      <c r="X956" s="98"/>
      <c r="Y956" s="97">
        <v>25</v>
      </c>
      <c r="Z956" s="98"/>
      <c r="AB956" s="98"/>
    </row>
    <row r="957" spans="1:28" hidden="1">
      <c r="A957" s="96" t="s">
        <v>2521</v>
      </c>
      <c r="B957" s="96" t="s">
        <v>2743</v>
      </c>
      <c r="C957" s="96" t="s">
        <v>2552</v>
      </c>
      <c r="D957" s="96" t="s">
        <v>3322</v>
      </c>
      <c r="E957" s="96" t="s">
        <v>3323</v>
      </c>
      <c r="F957" s="96" t="s">
        <v>3359</v>
      </c>
      <c r="G957" s="96" t="s">
        <v>1418</v>
      </c>
      <c r="H957" s="96" t="s">
        <v>2351</v>
      </c>
      <c r="I957" s="96" t="s">
        <v>2632</v>
      </c>
      <c r="J957" s="96" t="s">
        <v>601</v>
      </c>
      <c r="K957" s="96" t="s">
        <v>5335</v>
      </c>
      <c r="L957" s="96" t="s">
        <v>3326</v>
      </c>
      <c r="M957" s="97">
        <v>70000</v>
      </c>
      <c r="N957" s="97">
        <v>5368.48</v>
      </c>
      <c r="O957" s="97">
        <v>2128</v>
      </c>
      <c r="P957" s="97">
        <v>2009</v>
      </c>
      <c r="Q957" s="97">
        <v>9530.48</v>
      </c>
      <c r="R957" s="97">
        <v>60469.52</v>
      </c>
      <c r="S957" s="96" t="s">
        <v>3327</v>
      </c>
      <c r="T957" s="96" t="s">
        <v>5336</v>
      </c>
      <c r="U957" s="98"/>
      <c r="V957" s="98"/>
      <c r="W957" s="98"/>
      <c r="X957" s="98"/>
      <c r="Y957" s="97">
        <v>25</v>
      </c>
      <c r="Z957" s="98"/>
      <c r="AB957" s="98"/>
    </row>
    <row r="958" spans="1:28" hidden="1">
      <c r="A958" s="96" t="s">
        <v>2521</v>
      </c>
      <c r="B958" s="96" t="s">
        <v>2743</v>
      </c>
      <c r="C958" s="96" t="s">
        <v>2552</v>
      </c>
      <c r="D958" s="96" t="s">
        <v>3322</v>
      </c>
      <c r="E958" s="96" t="s">
        <v>3323</v>
      </c>
      <c r="F958" s="96" t="s">
        <v>3337</v>
      </c>
      <c r="G958" s="96" t="s">
        <v>3151</v>
      </c>
      <c r="H958" s="96" t="s">
        <v>3131</v>
      </c>
      <c r="I958" s="96" t="s">
        <v>192</v>
      </c>
      <c r="J958" s="96" t="s">
        <v>552</v>
      </c>
      <c r="K958" s="96" t="s">
        <v>5337</v>
      </c>
      <c r="L958" s="96" t="s">
        <v>3326</v>
      </c>
      <c r="M958" s="97">
        <v>35000</v>
      </c>
      <c r="N958" s="98">
        <v>0</v>
      </c>
      <c r="O958" s="97">
        <v>1064</v>
      </c>
      <c r="P958" s="97">
        <v>1004.5</v>
      </c>
      <c r="Q958" s="97">
        <v>2093.5</v>
      </c>
      <c r="R958" s="97">
        <v>32906.5</v>
      </c>
      <c r="S958" s="96" t="s">
        <v>3327</v>
      </c>
      <c r="T958" s="96" t="s">
        <v>5338</v>
      </c>
      <c r="U958" s="98"/>
      <c r="V958" s="98"/>
      <c r="W958" s="98"/>
      <c r="X958" s="98"/>
      <c r="Y958" s="97">
        <v>25</v>
      </c>
      <c r="Z958" s="98"/>
      <c r="AB958" s="98"/>
    </row>
    <row r="959" spans="1:28" hidden="1">
      <c r="A959" s="96" t="s">
        <v>2521</v>
      </c>
      <c r="B959" s="96" t="s">
        <v>2743</v>
      </c>
      <c r="C959" s="96" t="s">
        <v>2552</v>
      </c>
      <c r="D959" s="96" t="s">
        <v>3322</v>
      </c>
      <c r="E959" s="96" t="s">
        <v>3323</v>
      </c>
      <c r="F959" s="96" t="s">
        <v>3337</v>
      </c>
      <c r="G959" s="96" t="s">
        <v>3020</v>
      </c>
      <c r="H959" s="96" t="s">
        <v>3021</v>
      </c>
      <c r="I959" s="96" t="s">
        <v>75</v>
      </c>
      <c r="J959" s="96" t="s">
        <v>73</v>
      </c>
      <c r="K959" s="96" t="s">
        <v>5339</v>
      </c>
      <c r="L959" s="96" t="s">
        <v>3326</v>
      </c>
      <c r="M959" s="97">
        <v>20000</v>
      </c>
      <c r="N959" s="98">
        <v>0</v>
      </c>
      <c r="O959" s="97">
        <v>608</v>
      </c>
      <c r="P959" s="97">
        <v>574</v>
      </c>
      <c r="Q959" s="97">
        <v>1207</v>
      </c>
      <c r="R959" s="97">
        <v>18793</v>
      </c>
      <c r="S959" s="96" t="s">
        <v>3327</v>
      </c>
      <c r="T959" s="96" t="s">
        <v>5340</v>
      </c>
      <c r="U959" s="98"/>
      <c r="V959" s="98"/>
      <c r="W959" s="98"/>
      <c r="X959" s="98"/>
      <c r="Y959" s="97">
        <v>25</v>
      </c>
      <c r="Z959" s="98"/>
      <c r="AB959" s="98"/>
    </row>
    <row r="960" spans="1:28" hidden="1">
      <c r="A960" s="96" t="s">
        <v>2521</v>
      </c>
      <c r="B960" s="96" t="s">
        <v>2743</v>
      </c>
      <c r="C960" s="96" t="s">
        <v>2552</v>
      </c>
      <c r="D960" s="96" t="s">
        <v>3322</v>
      </c>
      <c r="E960" s="96" t="s">
        <v>3323</v>
      </c>
      <c r="F960" s="96" t="s">
        <v>3324</v>
      </c>
      <c r="G960" s="96" t="s">
        <v>1642</v>
      </c>
      <c r="H960" s="96" t="s">
        <v>2352</v>
      </c>
      <c r="I960" s="96" t="s">
        <v>129</v>
      </c>
      <c r="J960" s="96" t="s">
        <v>4972</v>
      </c>
      <c r="K960" s="96" t="s">
        <v>5341</v>
      </c>
      <c r="L960" s="96" t="s">
        <v>3326</v>
      </c>
      <c r="M960" s="97">
        <v>115000</v>
      </c>
      <c r="N960" s="97">
        <v>15633.74</v>
      </c>
      <c r="O960" s="97">
        <v>3496</v>
      </c>
      <c r="P960" s="97">
        <v>3300.5</v>
      </c>
      <c r="Q960" s="97">
        <v>22455.24</v>
      </c>
      <c r="R960" s="97">
        <v>92544.76</v>
      </c>
      <c r="S960" s="96" t="s">
        <v>3327</v>
      </c>
      <c r="T960" s="96" t="s">
        <v>5342</v>
      </c>
      <c r="U960" s="98"/>
      <c r="V960" s="98"/>
      <c r="W960" s="98"/>
      <c r="X960" s="98"/>
      <c r="Y960" s="97">
        <v>25</v>
      </c>
      <c r="Z960" s="98"/>
      <c r="AB960" s="98"/>
    </row>
    <row r="961" spans="1:28" hidden="1">
      <c r="A961" s="96" t="s">
        <v>2521</v>
      </c>
      <c r="B961" s="96" t="s">
        <v>2743</v>
      </c>
      <c r="C961" s="96" t="s">
        <v>2552</v>
      </c>
      <c r="D961" s="96" t="s">
        <v>3322</v>
      </c>
      <c r="E961" s="96" t="s">
        <v>3323</v>
      </c>
      <c r="F961" s="96" t="s">
        <v>3329</v>
      </c>
      <c r="G961" s="96" t="s">
        <v>1419</v>
      </c>
      <c r="H961" s="96" t="s">
        <v>2353</v>
      </c>
      <c r="I961" s="96" t="s">
        <v>1004</v>
      </c>
      <c r="J961" s="96" t="s">
        <v>297</v>
      </c>
      <c r="K961" s="96" t="s">
        <v>5343</v>
      </c>
      <c r="L961" s="96" t="s">
        <v>3326</v>
      </c>
      <c r="M961" s="97">
        <v>55000</v>
      </c>
      <c r="N961" s="98">
        <v>0</v>
      </c>
      <c r="O961" s="97">
        <v>1672</v>
      </c>
      <c r="P961" s="97">
        <v>1578.5</v>
      </c>
      <c r="Q961" s="97">
        <v>4971.5</v>
      </c>
      <c r="R961" s="97">
        <v>50028.5</v>
      </c>
      <c r="S961" s="96" t="s">
        <v>3327</v>
      </c>
      <c r="T961" s="96" t="s">
        <v>5344</v>
      </c>
      <c r="U961" s="98"/>
      <c r="V961" s="98"/>
      <c r="W961" s="97">
        <v>1696</v>
      </c>
      <c r="X961" s="98"/>
      <c r="Y961" s="97">
        <v>25</v>
      </c>
      <c r="Z961" s="98"/>
      <c r="AB961" s="98"/>
    </row>
    <row r="962" spans="1:28" hidden="1">
      <c r="A962" s="96" t="s">
        <v>2521</v>
      </c>
      <c r="B962" s="96" t="s">
        <v>2743</v>
      </c>
      <c r="C962" s="96" t="s">
        <v>2552</v>
      </c>
      <c r="D962" s="96" t="s">
        <v>3322</v>
      </c>
      <c r="E962" s="96" t="s">
        <v>3323</v>
      </c>
      <c r="F962" s="96" t="s">
        <v>3337</v>
      </c>
      <c r="G962" s="96" t="s">
        <v>3022</v>
      </c>
      <c r="H962" s="96" t="s">
        <v>3023</v>
      </c>
      <c r="I962" s="96" t="s">
        <v>75</v>
      </c>
      <c r="J962" s="96" t="s">
        <v>73</v>
      </c>
      <c r="K962" s="96" t="s">
        <v>5345</v>
      </c>
      <c r="L962" s="96" t="s">
        <v>3326</v>
      </c>
      <c r="M962" s="97">
        <v>36000</v>
      </c>
      <c r="N962" s="98">
        <v>0</v>
      </c>
      <c r="O962" s="97">
        <v>1094.4000000000001</v>
      </c>
      <c r="P962" s="97">
        <v>1033.2</v>
      </c>
      <c r="Q962" s="97">
        <v>2152.6</v>
      </c>
      <c r="R962" s="97">
        <v>33847.4</v>
      </c>
      <c r="S962" s="96" t="s">
        <v>3327</v>
      </c>
      <c r="T962" s="96" t="s">
        <v>5346</v>
      </c>
      <c r="U962" s="98"/>
      <c r="V962" s="98"/>
      <c r="W962" s="98"/>
      <c r="X962" s="98"/>
      <c r="Y962" s="97">
        <v>25</v>
      </c>
      <c r="Z962" s="98"/>
      <c r="AB962" s="98"/>
    </row>
    <row r="963" spans="1:28" hidden="1">
      <c r="A963" s="96" t="s">
        <v>2521</v>
      </c>
      <c r="B963" s="96" t="s">
        <v>2743</v>
      </c>
      <c r="C963" s="96" t="s">
        <v>2552</v>
      </c>
      <c r="D963" s="96" t="s">
        <v>3322</v>
      </c>
      <c r="E963" s="96" t="s">
        <v>3323</v>
      </c>
      <c r="F963" s="96" t="s">
        <v>3337</v>
      </c>
      <c r="G963" s="96" t="s">
        <v>3024</v>
      </c>
      <c r="H963" s="96" t="s">
        <v>3025</v>
      </c>
      <c r="I963" s="96" t="s">
        <v>100</v>
      </c>
      <c r="J963" s="96" t="s">
        <v>2384</v>
      </c>
      <c r="K963" s="96" t="s">
        <v>5347</v>
      </c>
      <c r="L963" s="96" t="s">
        <v>3326</v>
      </c>
      <c r="M963" s="97">
        <v>70000</v>
      </c>
      <c r="N963" s="97">
        <v>5368.48</v>
      </c>
      <c r="O963" s="97">
        <v>2128</v>
      </c>
      <c r="P963" s="97">
        <v>2009</v>
      </c>
      <c r="Q963" s="97">
        <v>9530.48</v>
      </c>
      <c r="R963" s="97">
        <v>60469.52</v>
      </c>
      <c r="S963" s="96" t="s">
        <v>3327</v>
      </c>
      <c r="T963" s="96" t="s">
        <v>5348</v>
      </c>
      <c r="U963" s="98"/>
      <c r="V963" s="98"/>
      <c r="W963" s="98"/>
      <c r="X963" s="98"/>
      <c r="Y963" s="97">
        <v>25</v>
      </c>
      <c r="Z963" s="98"/>
      <c r="AB963" s="98"/>
    </row>
    <row r="964" spans="1:28" hidden="1">
      <c r="A964" s="96" t="s">
        <v>2521</v>
      </c>
      <c r="B964" s="96" t="s">
        <v>2743</v>
      </c>
      <c r="C964" s="96" t="s">
        <v>2552</v>
      </c>
      <c r="D964" s="96" t="s">
        <v>3322</v>
      </c>
      <c r="E964" s="96" t="s">
        <v>3323</v>
      </c>
      <c r="F964" s="96" t="s">
        <v>3344</v>
      </c>
      <c r="G964" s="96" t="s">
        <v>2538</v>
      </c>
      <c r="H964" s="96" t="s">
        <v>2354</v>
      </c>
      <c r="I964" s="96" t="s">
        <v>100</v>
      </c>
      <c r="J964" s="96" t="s">
        <v>283</v>
      </c>
      <c r="K964" s="96" t="s">
        <v>5349</v>
      </c>
      <c r="L964" s="96" t="s">
        <v>3326</v>
      </c>
      <c r="M964" s="97">
        <v>70000</v>
      </c>
      <c r="N964" s="97">
        <v>4737.5</v>
      </c>
      <c r="O964" s="97">
        <v>2128</v>
      </c>
      <c r="P964" s="97">
        <v>2009</v>
      </c>
      <c r="Q964" s="97">
        <v>12054.4</v>
      </c>
      <c r="R964" s="97">
        <v>57945.599999999999</v>
      </c>
      <c r="S964" s="96" t="s">
        <v>3327</v>
      </c>
      <c r="T964" s="96" t="s">
        <v>5350</v>
      </c>
      <c r="U964" s="98"/>
      <c r="V964" s="98"/>
      <c r="W964" s="98"/>
      <c r="X964" s="98"/>
      <c r="Y964" s="97">
        <v>25</v>
      </c>
      <c r="Z964" s="98"/>
      <c r="AB964" s="97">
        <v>3154.9</v>
      </c>
    </row>
    <row r="965" spans="1:28" hidden="1">
      <c r="A965" s="96" t="s">
        <v>2521</v>
      </c>
      <c r="B965" s="96" t="s">
        <v>2743</v>
      </c>
      <c r="C965" s="96" t="s">
        <v>2552</v>
      </c>
      <c r="D965" s="96" t="s">
        <v>3322</v>
      </c>
      <c r="E965" s="96" t="s">
        <v>3323</v>
      </c>
      <c r="F965" s="96" t="s">
        <v>3337</v>
      </c>
      <c r="G965" s="96" t="s">
        <v>3026</v>
      </c>
      <c r="H965" s="96" t="s">
        <v>3027</v>
      </c>
      <c r="I965" s="96" t="s">
        <v>235</v>
      </c>
      <c r="J965" s="96" t="s">
        <v>234</v>
      </c>
      <c r="K965" s="96" t="s">
        <v>5351</v>
      </c>
      <c r="L965" s="96" t="s">
        <v>3326</v>
      </c>
      <c r="M965" s="97">
        <v>50000</v>
      </c>
      <c r="N965" s="97">
        <v>1854</v>
      </c>
      <c r="O965" s="97">
        <v>1520</v>
      </c>
      <c r="P965" s="97">
        <v>1435</v>
      </c>
      <c r="Q965" s="97">
        <v>4834</v>
      </c>
      <c r="R965" s="97">
        <v>45166</v>
      </c>
      <c r="S965" s="96" t="s">
        <v>3327</v>
      </c>
      <c r="T965" s="96" t="s">
        <v>5352</v>
      </c>
      <c r="U965" s="98"/>
      <c r="V965" s="98"/>
      <c r="W965" s="98"/>
      <c r="X965" s="98"/>
      <c r="Y965" s="97">
        <v>25</v>
      </c>
      <c r="Z965" s="98"/>
      <c r="AB965" s="98"/>
    </row>
    <row r="966" spans="1:28" hidden="1">
      <c r="A966" s="96" t="s">
        <v>2521</v>
      </c>
      <c r="B966" s="96" t="s">
        <v>2743</v>
      </c>
      <c r="C966" s="96" t="s">
        <v>2552</v>
      </c>
      <c r="D966" s="96" t="s">
        <v>3322</v>
      </c>
      <c r="E966" s="96" t="s">
        <v>3323</v>
      </c>
      <c r="F966" s="96" t="s">
        <v>3337</v>
      </c>
      <c r="G966" s="96" t="s">
        <v>3158</v>
      </c>
      <c r="H966" s="96" t="s">
        <v>3138</v>
      </c>
      <c r="I966" s="96" t="s">
        <v>2667</v>
      </c>
      <c r="J966" s="96" t="s">
        <v>821</v>
      </c>
      <c r="K966" s="96" t="s">
        <v>5353</v>
      </c>
      <c r="L966" s="96" t="s">
        <v>3326</v>
      </c>
      <c r="M966" s="97">
        <v>36000</v>
      </c>
      <c r="N966" s="98">
        <v>0</v>
      </c>
      <c r="O966" s="97">
        <v>1094.4000000000001</v>
      </c>
      <c r="P966" s="97">
        <v>1033.2</v>
      </c>
      <c r="Q966" s="97">
        <v>2152.6</v>
      </c>
      <c r="R966" s="97">
        <v>33847.4</v>
      </c>
      <c r="S966" s="96" t="s">
        <v>3327</v>
      </c>
      <c r="T966" s="96" t="s">
        <v>5354</v>
      </c>
      <c r="U966" s="98"/>
      <c r="V966" s="98"/>
      <c r="W966" s="98"/>
      <c r="X966" s="98"/>
      <c r="Y966" s="97">
        <v>25</v>
      </c>
      <c r="Z966" s="98"/>
      <c r="AB966" s="98"/>
    </row>
    <row r="967" spans="1:28" hidden="1">
      <c r="A967" s="96" t="s">
        <v>2521</v>
      </c>
      <c r="B967" s="96" t="s">
        <v>2743</v>
      </c>
      <c r="C967" s="96" t="s">
        <v>2552</v>
      </c>
      <c r="D967" s="96" t="s">
        <v>3322</v>
      </c>
      <c r="E967" s="96" t="s">
        <v>3323</v>
      </c>
      <c r="F967" s="96" t="s">
        <v>3337</v>
      </c>
      <c r="G967" s="96" t="s">
        <v>3028</v>
      </c>
      <c r="H967" s="96" t="s">
        <v>3029</v>
      </c>
      <c r="I967" s="96" t="s">
        <v>453</v>
      </c>
      <c r="J967" s="96" t="s">
        <v>189</v>
      </c>
      <c r="K967" s="96" t="s">
        <v>5355</v>
      </c>
      <c r="L967" s="96" t="s">
        <v>3326</v>
      </c>
      <c r="M967" s="97">
        <v>25000</v>
      </c>
      <c r="N967" s="98">
        <v>0</v>
      </c>
      <c r="O967" s="97">
        <v>760</v>
      </c>
      <c r="P967" s="97">
        <v>717.5</v>
      </c>
      <c r="Q967" s="97">
        <v>1502.5</v>
      </c>
      <c r="R967" s="97">
        <v>23497.5</v>
      </c>
      <c r="S967" s="96" t="s">
        <v>3327</v>
      </c>
      <c r="T967" s="96" t="s">
        <v>5356</v>
      </c>
      <c r="U967" s="98"/>
      <c r="V967" s="98"/>
      <c r="W967" s="98"/>
      <c r="X967" s="98"/>
      <c r="Y967" s="97">
        <v>25</v>
      </c>
      <c r="Z967" s="98"/>
      <c r="AB967" s="98"/>
    </row>
    <row r="968" spans="1:28" hidden="1">
      <c r="A968" s="96" t="s">
        <v>2521</v>
      </c>
      <c r="B968" s="96" t="s">
        <v>2743</v>
      </c>
      <c r="C968" s="96" t="s">
        <v>2552</v>
      </c>
      <c r="D968" s="96" t="s">
        <v>3322</v>
      </c>
      <c r="E968" s="96" t="s">
        <v>3323</v>
      </c>
      <c r="F968" s="96" t="s">
        <v>3337</v>
      </c>
      <c r="G968" s="96" t="s">
        <v>2759</v>
      </c>
      <c r="H968" s="96" t="s">
        <v>2760</v>
      </c>
      <c r="I968" s="96" t="s">
        <v>75</v>
      </c>
      <c r="J968" s="96" t="s">
        <v>777</v>
      </c>
      <c r="K968" s="96" t="s">
        <v>5357</v>
      </c>
      <c r="L968" s="96" t="s">
        <v>3326</v>
      </c>
      <c r="M968" s="97">
        <v>10000</v>
      </c>
      <c r="N968" s="98">
        <v>0</v>
      </c>
      <c r="O968" s="97">
        <v>304</v>
      </c>
      <c r="P968" s="97">
        <v>287</v>
      </c>
      <c r="Q968" s="97">
        <v>616</v>
      </c>
      <c r="R968" s="97">
        <v>9384</v>
      </c>
      <c r="S968" s="96" t="s">
        <v>3327</v>
      </c>
      <c r="T968" s="96" t="s">
        <v>5358</v>
      </c>
      <c r="U968" s="98"/>
      <c r="V968" s="98"/>
      <c r="W968" s="98"/>
      <c r="X968" s="98"/>
      <c r="Y968" s="97">
        <v>25</v>
      </c>
      <c r="Z968" s="98"/>
      <c r="AB968" s="98"/>
    </row>
    <row r="969" spans="1:28" hidden="1">
      <c r="A969" s="96" t="s">
        <v>2521</v>
      </c>
      <c r="B969" s="96" t="s">
        <v>2743</v>
      </c>
      <c r="C969" s="96" t="s">
        <v>2552</v>
      </c>
      <c r="D969" s="96" t="s">
        <v>3322</v>
      </c>
      <c r="E969" s="96" t="s">
        <v>3323</v>
      </c>
      <c r="F969" s="96" t="s">
        <v>3337</v>
      </c>
      <c r="G969" s="96" t="s">
        <v>3032</v>
      </c>
      <c r="H969" s="96" t="s">
        <v>3033</v>
      </c>
      <c r="I969" s="96" t="s">
        <v>1004</v>
      </c>
      <c r="J969" s="96" t="s">
        <v>489</v>
      </c>
      <c r="K969" s="96" t="s">
        <v>5359</v>
      </c>
      <c r="L969" s="96" t="s">
        <v>3326</v>
      </c>
      <c r="M969" s="97">
        <v>65000</v>
      </c>
      <c r="N969" s="97">
        <v>4427.58</v>
      </c>
      <c r="O969" s="97">
        <v>1976</v>
      </c>
      <c r="P969" s="97">
        <v>1865.5</v>
      </c>
      <c r="Q969" s="97">
        <v>8294.08</v>
      </c>
      <c r="R969" s="97">
        <v>56705.919999999998</v>
      </c>
      <c r="S969" s="96" t="s">
        <v>3327</v>
      </c>
      <c r="T969" s="96" t="s">
        <v>5360</v>
      </c>
      <c r="U969" s="98"/>
      <c r="V969" s="98"/>
      <c r="W969" s="98"/>
      <c r="X969" s="98"/>
      <c r="Y969" s="97">
        <v>25</v>
      </c>
      <c r="Z969" s="98"/>
      <c r="AB969" s="98"/>
    </row>
    <row r="970" spans="1:28" hidden="1">
      <c r="A970" s="96" t="s">
        <v>2521</v>
      </c>
      <c r="B970" s="96" t="s">
        <v>2743</v>
      </c>
      <c r="C970" s="96" t="s">
        <v>2552</v>
      </c>
      <c r="D970" s="96" t="s">
        <v>3322</v>
      </c>
      <c r="E970" s="96" t="s">
        <v>3323</v>
      </c>
      <c r="F970" s="96" t="s">
        <v>3337</v>
      </c>
      <c r="G970" s="96" t="s">
        <v>1643</v>
      </c>
      <c r="H970" s="96" t="s">
        <v>2356</v>
      </c>
      <c r="I970" s="96" t="s">
        <v>1397</v>
      </c>
      <c r="J970" s="96" t="s">
        <v>314</v>
      </c>
      <c r="K970" s="96" t="s">
        <v>5361</v>
      </c>
      <c r="L970" s="96" t="s">
        <v>3326</v>
      </c>
      <c r="M970" s="97">
        <v>50000</v>
      </c>
      <c r="N970" s="97">
        <v>1854</v>
      </c>
      <c r="O970" s="97">
        <v>1520</v>
      </c>
      <c r="P970" s="97">
        <v>1435</v>
      </c>
      <c r="Q970" s="97">
        <v>4834</v>
      </c>
      <c r="R970" s="97">
        <v>45166</v>
      </c>
      <c r="S970" s="96" t="s">
        <v>3327</v>
      </c>
      <c r="T970" s="96" t="s">
        <v>5362</v>
      </c>
      <c r="U970" s="98"/>
      <c r="V970" s="98"/>
      <c r="W970" s="98"/>
      <c r="X970" s="98"/>
      <c r="Y970" s="97">
        <v>25</v>
      </c>
      <c r="Z970" s="98"/>
      <c r="AB970" s="98"/>
    </row>
    <row r="971" spans="1:28" hidden="1">
      <c r="A971" s="96" t="s">
        <v>2521</v>
      </c>
      <c r="B971" s="96" t="s">
        <v>2743</v>
      </c>
      <c r="C971" s="96" t="s">
        <v>2552</v>
      </c>
      <c r="D971" s="96" t="s">
        <v>3322</v>
      </c>
      <c r="E971" s="96" t="s">
        <v>3323</v>
      </c>
      <c r="F971" s="96" t="s">
        <v>3337</v>
      </c>
      <c r="G971" s="96" t="s">
        <v>2357</v>
      </c>
      <c r="H971" s="96" t="s">
        <v>2358</v>
      </c>
      <c r="I971" s="96" t="s">
        <v>129</v>
      </c>
      <c r="J971" s="96" t="s">
        <v>591</v>
      </c>
      <c r="K971" s="96" t="s">
        <v>5363</v>
      </c>
      <c r="L971" s="96" t="s">
        <v>3326</v>
      </c>
      <c r="M971" s="97">
        <v>80000</v>
      </c>
      <c r="N971" s="97">
        <v>7400.87</v>
      </c>
      <c r="O971" s="97">
        <v>2432</v>
      </c>
      <c r="P971" s="97">
        <v>2296</v>
      </c>
      <c r="Q971" s="97">
        <v>14599.87</v>
      </c>
      <c r="R971" s="97">
        <v>65400.13</v>
      </c>
      <c r="S971" s="96" t="s">
        <v>3327</v>
      </c>
      <c r="T971" s="96" t="s">
        <v>5364</v>
      </c>
      <c r="U971" s="98"/>
      <c r="V971" s="98"/>
      <c r="W971" s="97">
        <v>2446</v>
      </c>
      <c r="X971" s="98"/>
      <c r="Y971" s="97">
        <v>25</v>
      </c>
      <c r="Z971" s="98"/>
      <c r="AB971" s="98"/>
    </row>
    <row r="972" spans="1:28" hidden="1">
      <c r="A972" s="96" t="s">
        <v>2521</v>
      </c>
      <c r="B972" s="96" t="s">
        <v>2743</v>
      </c>
      <c r="C972" s="96" t="s">
        <v>2552</v>
      </c>
      <c r="D972" s="96" t="s">
        <v>3322</v>
      </c>
      <c r="E972" s="96" t="s">
        <v>3323</v>
      </c>
      <c r="F972" s="96" t="s">
        <v>3337</v>
      </c>
      <c r="G972" s="96" t="s">
        <v>2670</v>
      </c>
      <c r="H972" s="96" t="s">
        <v>2700</v>
      </c>
      <c r="I972" s="96" t="s">
        <v>129</v>
      </c>
      <c r="J972" s="96" t="s">
        <v>73</v>
      </c>
      <c r="K972" s="96" t="s">
        <v>5365</v>
      </c>
      <c r="L972" s="96" t="s">
        <v>3326</v>
      </c>
      <c r="M972" s="97">
        <v>135000</v>
      </c>
      <c r="N972" s="97">
        <v>20338.240000000002</v>
      </c>
      <c r="O972" s="97">
        <v>4104</v>
      </c>
      <c r="P972" s="97">
        <v>3874.5</v>
      </c>
      <c r="Q972" s="97">
        <v>28341.74</v>
      </c>
      <c r="R972" s="97">
        <v>106658.26</v>
      </c>
      <c r="S972" s="96" t="s">
        <v>3327</v>
      </c>
      <c r="T972" s="96" t="s">
        <v>5366</v>
      </c>
      <c r="U972" s="98"/>
      <c r="V972" s="98"/>
      <c r="W972" s="98"/>
      <c r="X972" s="98"/>
      <c r="Y972" s="97">
        <v>25</v>
      </c>
      <c r="Z972" s="98"/>
      <c r="AB972" s="98"/>
    </row>
    <row r="973" spans="1:28" hidden="1">
      <c r="A973" s="96" t="s">
        <v>2521</v>
      </c>
      <c r="B973" s="96" t="s">
        <v>2743</v>
      </c>
      <c r="C973" s="96" t="s">
        <v>2552</v>
      </c>
      <c r="D973" s="96" t="s">
        <v>3322</v>
      </c>
      <c r="E973" s="96" t="s">
        <v>3323</v>
      </c>
      <c r="F973" s="96" t="s">
        <v>3329</v>
      </c>
      <c r="G973" s="96" t="s">
        <v>2359</v>
      </c>
      <c r="H973" s="96" t="s">
        <v>2360</v>
      </c>
      <c r="I973" s="96" t="s">
        <v>1397</v>
      </c>
      <c r="J973" s="96" t="s">
        <v>314</v>
      </c>
      <c r="K973" s="96" t="s">
        <v>5367</v>
      </c>
      <c r="L973" s="96" t="s">
        <v>3326</v>
      </c>
      <c r="M973" s="97">
        <v>60000</v>
      </c>
      <c r="N973" s="97">
        <v>2855.7</v>
      </c>
      <c r="O973" s="97">
        <v>1824</v>
      </c>
      <c r="P973" s="97">
        <v>1722</v>
      </c>
      <c r="Q973" s="97">
        <v>9581.6</v>
      </c>
      <c r="R973" s="97">
        <v>50418.400000000001</v>
      </c>
      <c r="S973" s="96" t="s">
        <v>3327</v>
      </c>
      <c r="T973" s="96" t="s">
        <v>5368</v>
      </c>
      <c r="U973" s="98"/>
      <c r="V973" s="98"/>
      <c r="W973" s="98"/>
      <c r="X973" s="98"/>
      <c r="Y973" s="97">
        <v>25</v>
      </c>
      <c r="Z973" s="98"/>
      <c r="AB973" s="97">
        <v>3154.9</v>
      </c>
    </row>
    <row r="974" spans="1:28" hidden="1">
      <c r="A974" s="96" t="s">
        <v>2521</v>
      </c>
      <c r="B974" s="96" t="s">
        <v>2743</v>
      </c>
      <c r="C974" s="96" t="s">
        <v>2552</v>
      </c>
      <c r="D974" s="96" t="s">
        <v>3322</v>
      </c>
      <c r="E974" s="96" t="s">
        <v>3323</v>
      </c>
      <c r="F974" s="96" t="s">
        <v>3337</v>
      </c>
      <c r="G974" s="96" t="s">
        <v>3034</v>
      </c>
      <c r="H974" s="96" t="s">
        <v>3035</v>
      </c>
      <c r="I974" s="96" t="s">
        <v>129</v>
      </c>
      <c r="J974" s="96" t="s">
        <v>189</v>
      </c>
      <c r="K974" s="96" t="s">
        <v>5369</v>
      </c>
      <c r="L974" s="96" t="s">
        <v>3326</v>
      </c>
      <c r="M974" s="97">
        <v>115000</v>
      </c>
      <c r="N974" s="97">
        <v>15633.74</v>
      </c>
      <c r="O974" s="97">
        <v>3496</v>
      </c>
      <c r="P974" s="97">
        <v>3300.5</v>
      </c>
      <c r="Q974" s="97">
        <v>22455.24</v>
      </c>
      <c r="R974" s="97">
        <v>92544.76</v>
      </c>
      <c r="S974" s="96" t="s">
        <v>3327</v>
      </c>
      <c r="T974" s="96" t="s">
        <v>5370</v>
      </c>
      <c r="U974" s="98"/>
      <c r="V974" s="98"/>
      <c r="W974" s="98"/>
      <c r="X974" s="98"/>
      <c r="Y974" s="97">
        <v>25</v>
      </c>
      <c r="Z974" s="98"/>
      <c r="AB974" s="98"/>
    </row>
    <row r="975" spans="1:28" hidden="1">
      <c r="A975" s="96" t="s">
        <v>2521</v>
      </c>
      <c r="B975" s="96" t="s">
        <v>2743</v>
      </c>
      <c r="C975" s="96" t="s">
        <v>2552</v>
      </c>
      <c r="D975" s="96" t="s">
        <v>3322</v>
      </c>
      <c r="E975" s="96" t="s">
        <v>3323</v>
      </c>
      <c r="F975" s="96" t="s">
        <v>4452</v>
      </c>
      <c r="G975" s="96" t="s">
        <v>984</v>
      </c>
      <c r="H975" s="96" t="s">
        <v>2361</v>
      </c>
      <c r="I975" s="96" t="s">
        <v>59</v>
      </c>
      <c r="J975" s="96" t="s">
        <v>777</v>
      </c>
      <c r="K975" s="96" t="s">
        <v>5371</v>
      </c>
      <c r="L975" s="96" t="s">
        <v>3326</v>
      </c>
      <c r="M975" s="97">
        <v>100000</v>
      </c>
      <c r="N975" s="97">
        <v>12105.37</v>
      </c>
      <c r="O975" s="97">
        <v>3040</v>
      </c>
      <c r="P975" s="97">
        <v>2870</v>
      </c>
      <c r="Q975" s="97">
        <v>23086.37</v>
      </c>
      <c r="R975" s="97">
        <v>76913.63</v>
      </c>
      <c r="S975" s="96" t="s">
        <v>3327</v>
      </c>
      <c r="T975" s="96" t="s">
        <v>5372</v>
      </c>
      <c r="U975" s="98"/>
      <c r="V975" s="98"/>
      <c r="W975" s="97">
        <v>5046</v>
      </c>
      <c r="X975" s="98"/>
      <c r="Y975" s="97">
        <v>25</v>
      </c>
      <c r="Z975" s="98"/>
      <c r="AB975" s="98"/>
    </row>
    <row r="976" spans="1:28" hidden="1">
      <c r="A976" s="96" t="s">
        <v>2521</v>
      </c>
      <c r="B976" s="96" t="s">
        <v>2743</v>
      </c>
      <c r="C976" s="96" t="s">
        <v>2552</v>
      </c>
      <c r="D976" s="96" t="s">
        <v>3322</v>
      </c>
      <c r="E976" s="96" t="s">
        <v>3323</v>
      </c>
      <c r="F976" s="96" t="s">
        <v>3337</v>
      </c>
      <c r="G976" s="96" t="s">
        <v>5373</v>
      </c>
      <c r="H976" s="96" t="s">
        <v>3216</v>
      </c>
      <c r="I976" s="96" t="s">
        <v>982</v>
      </c>
      <c r="J976" s="96" t="s">
        <v>941</v>
      </c>
      <c r="K976" s="96" t="s">
        <v>5374</v>
      </c>
      <c r="L976" s="96" t="s">
        <v>3326</v>
      </c>
      <c r="M976" s="97">
        <v>95000</v>
      </c>
      <c r="N976" s="97">
        <v>10929.24</v>
      </c>
      <c r="O976" s="97">
        <v>2888</v>
      </c>
      <c r="P976" s="97">
        <v>2726.5</v>
      </c>
      <c r="Q976" s="97">
        <v>16568.740000000002</v>
      </c>
      <c r="R976" s="97">
        <v>78431.259999999995</v>
      </c>
      <c r="S976" s="96" t="s">
        <v>3327</v>
      </c>
      <c r="T976" s="96" t="s">
        <v>5375</v>
      </c>
      <c r="U976" s="98"/>
      <c r="V976" s="98"/>
      <c r="W976" s="98"/>
      <c r="X976" s="98"/>
      <c r="Y976" s="97">
        <v>25</v>
      </c>
      <c r="Z976" s="98"/>
      <c r="AB976" s="98"/>
    </row>
    <row r="977" spans="1:28" hidden="1">
      <c r="A977" s="96" t="s">
        <v>2521</v>
      </c>
      <c r="B977" s="96" t="s">
        <v>2743</v>
      </c>
      <c r="C977" s="96" t="s">
        <v>2552</v>
      </c>
      <c r="D977" s="96" t="s">
        <v>3322</v>
      </c>
      <c r="E977" s="96" t="s">
        <v>3323</v>
      </c>
      <c r="F977" s="96" t="s">
        <v>3344</v>
      </c>
      <c r="G977" s="96" t="s">
        <v>957</v>
      </c>
      <c r="H977" s="96" t="s">
        <v>2362</v>
      </c>
      <c r="I977" s="96" t="s">
        <v>1420</v>
      </c>
      <c r="J977" s="96" t="s">
        <v>552</v>
      </c>
      <c r="K977" s="96" t="s">
        <v>5376</v>
      </c>
      <c r="L977" s="96" t="s">
        <v>3326</v>
      </c>
      <c r="M977" s="97">
        <v>110000</v>
      </c>
      <c r="N977" s="97">
        <v>14457.62</v>
      </c>
      <c r="O977" s="97">
        <v>3344</v>
      </c>
      <c r="P977" s="97">
        <v>3157</v>
      </c>
      <c r="Q977" s="97">
        <v>20983.62</v>
      </c>
      <c r="R977" s="97">
        <v>89016.38</v>
      </c>
      <c r="S977" s="96" t="s">
        <v>3327</v>
      </c>
      <c r="T977" s="96" t="s">
        <v>5377</v>
      </c>
      <c r="U977" s="98"/>
      <c r="V977" s="98"/>
      <c r="W977" s="98"/>
      <c r="X977" s="98"/>
      <c r="Y977" s="97">
        <v>25</v>
      </c>
      <c r="Z977" s="98"/>
      <c r="AB977" s="98"/>
    </row>
    <row r="978" spans="1:28" hidden="1">
      <c r="A978" s="96" t="s">
        <v>2521</v>
      </c>
      <c r="B978" s="96" t="s">
        <v>2743</v>
      </c>
      <c r="C978" s="96" t="s">
        <v>2552</v>
      </c>
      <c r="D978" s="96" t="s">
        <v>3322</v>
      </c>
      <c r="E978" s="96" t="s">
        <v>3323</v>
      </c>
      <c r="F978" s="96" t="s">
        <v>3337</v>
      </c>
      <c r="G978" s="96" t="s">
        <v>3036</v>
      </c>
      <c r="H978" s="96" t="s">
        <v>3037</v>
      </c>
      <c r="I978" s="96" t="s">
        <v>192</v>
      </c>
      <c r="J978" s="96" t="s">
        <v>552</v>
      </c>
      <c r="K978" s="96" t="s">
        <v>5378</v>
      </c>
      <c r="L978" s="96" t="s">
        <v>3326</v>
      </c>
      <c r="M978" s="97">
        <v>30000</v>
      </c>
      <c r="N978" s="98">
        <v>0</v>
      </c>
      <c r="O978" s="97">
        <v>912</v>
      </c>
      <c r="P978" s="97">
        <v>861</v>
      </c>
      <c r="Q978" s="97">
        <v>1798</v>
      </c>
      <c r="R978" s="97">
        <v>28202</v>
      </c>
      <c r="S978" s="96" t="s">
        <v>3327</v>
      </c>
      <c r="T978" s="96" t="s">
        <v>5379</v>
      </c>
      <c r="U978" s="98"/>
      <c r="V978" s="98"/>
      <c r="W978" s="98"/>
      <c r="X978" s="98"/>
      <c r="Y978" s="97">
        <v>25</v>
      </c>
      <c r="Z978" s="98"/>
      <c r="AB978" s="98"/>
    </row>
    <row r="979" spans="1:28" hidden="1">
      <c r="A979" s="96" t="s">
        <v>2521</v>
      </c>
      <c r="B979" s="96" t="s">
        <v>2743</v>
      </c>
      <c r="C979" s="96" t="s">
        <v>2552</v>
      </c>
      <c r="D979" s="96" t="s">
        <v>3322</v>
      </c>
      <c r="E979" s="96" t="s">
        <v>3323</v>
      </c>
      <c r="F979" s="96" t="s">
        <v>3329</v>
      </c>
      <c r="G979" s="96" t="s">
        <v>2661</v>
      </c>
      <c r="H979" s="96" t="s">
        <v>2363</v>
      </c>
      <c r="I979" s="96" t="s">
        <v>1514</v>
      </c>
      <c r="J979" s="96" t="s">
        <v>489</v>
      </c>
      <c r="K979" s="96" t="s">
        <v>5380</v>
      </c>
      <c r="L979" s="96" t="s">
        <v>3326</v>
      </c>
      <c r="M979" s="97">
        <v>55000</v>
      </c>
      <c r="N979" s="97">
        <v>2559.6799999999998</v>
      </c>
      <c r="O979" s="97">
        <v>1672</v>
      </c>
      <c r="P979" s="97">
        <v>1578.5</v>
      </c>
      <c r="Q979" s="97">
        <v>5835.18</v>
      </c>
      <c r="R979" s="97">
        <v>49164.82</v>
      </c>
      <c r="S979" s="96" t="s">
        <v>3327</v>
      </c>
      <c r="T979" s="96" t="s">
        <v>5381</v>
      </c>
      <c r="U979" s="98"/>
      <c r="V979" s="98"/>
      <c r="W979" s="98"/>
      <c r="X979" s="98"/>
      <c r="Y979" s="97">
        <v>25</v>
      </c>
      <c r="Z979" s="98"/>
      <c r="AB979" s="98"/>
    </row>
    <row r="980" spans="1:28" hidden="1">
      <c r="A980" s="96" t="s">
        <v>2521</v>
      </c>
      <c r="B980" s="96" t="s">
        <v>2743</v>
      </c>
      <c r="C980" s="96" t="s">
        <v>2552</v>
      </c>
      <c r="D980" s="96" t="s">
        <v>3322</v>
      </c>
      <c r="E980" s="96" t="s">
        <v>3323</v>
      </c>
      <c r="F980" s="96" t="s">
        <v>3337</v>
      </c>
      <c r="G980" s="96" t="s">
        <v>3038</v>
      </c>
      <c r="H980" s="96" t="s">
        <v>3039</v>
      </c>
      <c r="I980" s="96" t="s">
        <v>192</v>
      </c>
      <c r="J980" s="96" t="s">
        <v>468</v>
      </c>
      <c r="K980" s="96" t="s">
        <v>5382</v>
      </c>
      <c r="L980" s="96" t="s">
        <v>3326</v>
      </c>
      <c r="M980" s="97">
        <v>50000</v>
      </c>
      <c r="N980" s="97">
        <v>1854</v>
      </c>
      <c r="O980" s="97">
        <v>1520</v>
      </c>
      <c r="P980" s="97">
        <v>1435</v>
      </c>
      <c r="Q980" s="97">
        <v>4834</v>
      </c>
      <c r="R980" s="97">
        <v>45166</v>
      </c>
      <c r="S980" s="96" t="s">
        <v>3327</v>
      </c>
      <c r="T980" s="96" t="s">
        <v>5383</v>
      </c>
      <c r="U980" s="98"/>
      <c r="V980" s="98"/>
      <c r="W980" s="98"/>
      <c r="X980" s="98"/>
      <c r="Y980" s="97">
        <v>25</v>
      </c>
      <c r="Z980" s="98"/>
      <c r="AB980" s="98"/>
    </row>
    <row r="981" spans="1:28" hidden="1">
      <c r="A981" s="96" t="s">
        <v>2521</v>
      </c>
      <c r="B981" s="96" t="s">
        <v>2743</v>
      </c>
      <c r="C981" s="96" t="s">
        <v>2552</v>
      </c>
      <c r="D981" s="96" t="s">
        <v>3322</v>
      </c>
      <c r="E981" s="96" t="s">
        <v>3323</v>
      </c>
      <c r="F981" s="96" t="s">
        <v>3329</v>
      </c>
      <c r="G981" s="96" t="s">
        <v>1584</v>
      </c>
      <c r="H981" s="96" t="s">
        <v>2364</v>
      </c>
      <c r="I981" s="96" t="s">
        <v>1539</v>
      </c>
      <c r="J981" s="96" t="s">
        <v>489</v>
      </c>
      <c r="K981" s="96" t="s">
        <v>5384</v>
      </c>
      <c r="L981" s="96" t="s">
        <v>3326</v>
      </c>
      <c r="M981" s="97">
        <v>45000</v>
      </c>
      <c r="N981" s="97">
        <v>1148.33</v>
      </c>
      <c r="O981" s="97">
        <v>1368</v>
      </c>
      <c r="P981" s="97">
        <v>1291.5</v>
      </c>
      <c r="Q981" s="97">
        <v>3832.83</v>
      </c>
      <c r="R981" s="97">
        <v>41167.17</v>
      </c>
      <c r="S981" s="96" t="s">
        <v>3327</v>
      </c>
      <c r="T981" s="96" t="s">
        <v>5385</v>
      </c>
      <c r="U981" s="98"/>
      <c r="V981" s="98"/>
      <c r="W981" s="98"/>
      <c r="X981" s="98"/>
      <c r="Y981" s="97">
        <v>25</v>
      </c>
      <c r="Z981" s="98"/>
      <c r="AB981" s="98"/>
    </row>
    <row r="982" spans="1:28" hidden="1">
      <c r="A982" s="96" t="s">
        <v>2521</v>
      </c>
      <c r="B982" s="96" t="s">
        <v>2743</v>
      </c>
      <c r="C982" s="96" t="s">
        <v>2552</v>
      </c>
      <c r="D982" s="96" t="s">
        <v>3322</v>
      </c>
      <c r="E982" s="96" t="s">
        <v>3323</v>
      </c>
      <c r="F982" s="96" t="s">
        <v>3337</v>
      </c>
      <c r="G982" s="96" t="s">
        <v>3040</v>
      </c>
      <c r="H982" s="96" t="s">
        <v>3041</v>
      </c>
      <c r="I982" s="96" t="s">
        <v>192</v>
      </c>
      <c r="J982" s="96" t="s">
        <v>552</v>
      </c>
      <c r="K982" s="96" t="s">
        <v>5386</v>
      </c>
      <c r="L982" s="96" t="s">
        <v>3326</v>
      </c>
      <c r="M982" s="97">
        <v>30000</v>
      </c>
      <c r="N982" s="98">
        <v>0</v>
      </c>
      <c r="O982" s="97">
        <v>912</v>
      </c>
      <c r="P982" s="97">
        <v>861</v>
      </c>
      <c r="Q982" s="97">
        <v>1798</v>
      </c>
      <c r="R982" s="97">
        <v>28202</v>
      </c>
      <c r="S982" s="96" t="s">
        <v>3327</v>
      </c>
      <c r="T982" s="96" t="s">
        <v>5387</v>
      </c>
      <c r="U982" s="98"/>
      <c r="V982" s="98"/>
      <c r="W982" s="98"/>
      <c r="X982" s="98"/>
      <c r="Y982" s="97">
        <v>25</v>
      </c>
      <c r="Z982" s="98"/>
      <c r="AB982" s="98"/>
    </row>
    <row r="983" spans="1:28" hidden="1">
      <c r="A983" s="96" t="s">
        <v>2521</v>
      </c>
      <c r="B983" s="96" t="s">
        <v>2743</v>
      </c>
      <c r="C983" s="96" t="s">
        <v>2552</v>
      </c>
      <c r="D983" s="96" t="s">
        <v>3322</v>
      </c>
      <c r="E983" s="96" t="s">
        <v>3323</v>
      </c>
      <c r="F983" s="96" t="s">
        <v>3329</v>
      </c>
      <c r="G983" s="96" t="s">
        <v>1519</v>
      </c>
      <c r="H983" s="96" t="s">
        <v>2365</v>
      </c>
      <c r="I983" s="96" t="s">
        <v>1520</v>
      </c>
      <c r="J983" s="96" t="s">
        <v>283</v>
      </c>
      <c r="K983" s="96" t="s">
        <v>5388</v>
      </c>
      <c r="L983" s="96" t="s">
        <v>3326</v>
      </c>
      <c r="M983" s="97">
        <v>70000</v>
      </c>
      <c r="N983" s="97">
        <v>5368.48</v>
      </c>
      <c r="O983" s="97">
        <v>2128</v>
      </c>
      <c r="P983" s="97">
        <v>2009</v>
      </c>
      <c r="Q983" s="97">
        <v>9530.48</v>
      </c>
      <c r="R983" s="97">
        <v>60469.52</v>
      </c>
      <c r="S983" s="96" t="s">
        <v>3327</v>
      </c>
      <c r="T983" s="96" t="s">
        <v>5389</v>
      </c>
      <c r="U983" s="98"/>
      <c r="V983" s="98"/>
      <c r="W983" s="98"/>
      <c r="X983" s="98"/>
      <c r="Y983" s="97">
        <v>25</v>
      </c>
      <c r="Z983" s="98"/>
      <c r="AB983" s="98"/>
    </row>
    <row r="984" spans="1:28" hidden="1">
      <c r="A984" s="96" t="s">
        <v>2521</v>
      </c>
      <c r="B984" s="96" t="s">
        <v>2743</v>
      </c>
      <c r="C984" s="96" t="s">
        <v>2552</v>
      </c>
      <c r="D984" s="96" t="s">
        <v>3322</v>
      </c>
      <c r="E984" s="96" t="s">
        <v>3323</v>
      </c>
      <c r="F984" s="96" t="s">
        <v>3337</v>
      </c>
      <c r="G984" s="96" t="s">
        <v>3042</v>
      </c>
      <c r="H984" s="96" t="s">
        <v>3043</v>
      </c>
      <c r="I984" s="96" t="s">
        <v>1539</v>
      </c>
      <c r="J984" s="96" t="s">
        <v>489</v>
      </c>
      <c r="K984" s="96" t="s">
        <v>5390</v>
      </c>
      <c r="L984" s="96" t="s">
        <v>3326</v>
      </c>
      <c r="M984" s="97">
        <v>36000</v>
      </c>
      <c r="N984" s="98">
        <v>0</v>
      </c>
      <c r="O984" s="97">
        <v>1094.4000000000001</v>
      </c>
      <c r="P984" s="97">
        <v>1033.2</v>
      </c>
      <c r="Q984" s="97">
        <v>2152.6</v>
      </c>
      <c r="R984" s="97">
        <v>33847.4</v>
      </c>
      <c r="S984" s="96" t="s">
        <v>3327</v>
      </c>
      <c r="T984" s="96" t="s">
        <v>5391</v>
      </c>
      <c r="U984" s="98"/>
      <c r="V984" s="98"/>
      <c r="W984" s="98"/>
      <c r="X984" s="98"/>
      <c r="Y984" s="97">
        <v>25</v>
      </c>
      <c r="Z984" s="98"/>
      <c r="AB984" s="98"/>
    </row>
    <row r="985" spans="1:28" hidden="1">
      <c r="A985" s="96" t="s">
        <v>2521</v>
      </c>
      <c r="B985" s="96" t="s">
        <v>2743</v>
      </c>
      <c r="C985" s="96" t="s">
        <v>2552</v>
      </c>
      <c r="D985" s="96" t="s">
        <v>3322</v>
      </c>
      <c r="E985" s="96" t="s">
        <v>3323</v>
      </c>
      <c r="F985" s="96" t="s">
        <v>3359</v>
      </c>
      <c r="G985" s="96" t="s">
        <v>3044</v>
      </c>
      <c r="H985" s="96" t="s">
        <v>3045</v>
      </c>
      <c r="I985" s="96" t="s">
        <v>192</v>
      </c>
      <c r="J985" s="96" t="s">
        <v>221</v>
      </c>
      <c r="K985" s="96" t="s">
        <v>5392</v>
      </c>
      <c r="L985" s="96" t="s">
        <v>3326</v>
      </c>
      <c r="M985" s="97">
        <v>16500</v>
      </c>
      <c r="N985" s="98">
        <v>0</v>
      </c>
      <c r="O985" s="97">
        <v>501.6</v>
      </c>
      <c r="P985" s="97">
        <v>473.55</v>
      </c>
      <c r="Q985" s="97">
        <v>1000.15</v>
      </c>
      <c r="R985" s="97">
        <v>15499.85</v>
      </c>
      <c r="S985" s="96" t="s">
        <v>3327</v>
      </c>
      <c r="T985" s="96" t="s">
        <v>5393</v>
      </c>
      <c r="U985" s="98"/>
      <c r="V985" s="98"/>
      <c r="W985" s="98"/>
      <c r="X985" s="98"/>
      <c r="Y985" s="97">
        <v>25</v>
      </c>
      <c r="Z985" s="98"/>
      <c r="AB985" s="98"/>
    </row>
    <row r="986" spans="1:28" hidden="1">
      <c r="A986" s="96" t="s">
        <v>2521</v>
      </c>
      <c r="B986" s="96" t="s">
        <v>2743</v>
      </c>
      <c r="C986" s="96" t="s">
        <v>2552</v>
      </c>
      <c r="D986" s="96" t="s">
        <v>3322</v>
      </c>
      <c r="E986" s="96" t="s">
        <v>3323</v>
      </c>
      <c r="F986" s="96" t="s">
        <v>3359</v>
      </c>
      <c r="G986" s="96" t="s">
        <v>3046</v>
      </c>
      <c r="H986" s="96" t="s">
        <v>3047</v>
      </c>
      <c r="I986" s="96" t="s">
        <v>235</v>
      </c>
      <c r="J986" s="96" t="s">
        <v>234</v>
      </c>
      <c r="K986" s="96" t="s">
        <v>5394</v>
      </c>
      <c r="L986" s="96" t="s">
        <v>3326</v>
      </c>
      <c r="M986" s="97">
        <v>50000</v>
      </c>
      <c r="N986" s="97">
        <v>1854</v>
      </c>
      <c r="O986" s="97">
        <v>1520</v>
      </c>
      <c r="P986" s="97">
        <v>1435</v>
      </c>
      <c r="Q986" s="97">
        <v>4834</v>
      </c>
      <c r="R986" s="97">
        <v>45166</v>
      </c>
      <c r="S986" s="96" t="s">
        <v>3327</v>
      </c>
      <c r="T986" s="96" t="s">
        <v>5395</v>
      </c>
      <c r="U986" s="98"/>
      <c r="V986" s="98"/>
      <c r="W986" s="98"/>
      <c r="X986" s="98"/>
      <c r="Y986" s="97">
        <v>25</v>
      </c>
      <c r="Z986" s="98"/>
      <c r="AB986" s="98"/>
    </row>
    <row r="987" spans="1:28" hidden="1">
      <c r="A987" s="96" t="s">
        <v>2521</v>
      </c>
      <c r="B987" s="96" t="s">
        <v>2743</v>
      </c>
      <c r="C987" s="96" t="s">
        <v>2552</v>
      </c>
      <c r="D987" s="96" t="s">
        <v>3322</v>
      </c>
      <c r="E987" s="96" t="s">
        <v>3323</v>
      </c>
      <c r="F987" s="96" t="s">
        <v>3556</v>
      </c>
      <c r="G987" s="96" t="s">
        <v>958</v>
      </c>
      <c r="H987" s="96" t="s">
        <v>2366</v>
      </c>
      <c r="I987" s="96" t="s">
        <v>59</v>
      </c>
      <c r="J987" s="96" t="s">
        <v>1732</v>
      </c>
      <c r="K987" s="96" t="s">
        <v>5396</v>
      </c>
      <c r="L987" s="96" t="s">
        <v>3326</v>
      </c>
      <c r="M987" s="97">
        <v>130000</v>
      </c>
      <c r="N987" s="97">
        <v>19162.12</v>
      </c>
      <c r="O987" s="97">
        <v>3952</v>
      </c>
      <c r="P987" s="97">
        <v>3731</v>
      </c>
      <c r="Q987" s="97">
        <v>59916.12</v>
      </c>
      <c r="R987" s="97">
        <v>70083.88</v>
      </c>
      <c r="S987" s="96" t="s">
        <v>3327</v>
      </c>
      <c r="T987" s="96" t="s">
        <v>5397</v>
      </c>
      <c r="U987" s="98"/>
      <c r="V987" s="98"/>
      <c r="W987" s="97">
        <v>33046</v>
      </c>
      <c r="X987" s="98"/>
      <c r="Y987" s="97">
        <v>25</v>
      </c>
      <c r="Z987" s="98"/>
      <c r="AB987" s="98"/>
    </row>
    <row r="988" spans="1:28" hidden="1">
      <c r="A988" s="96" t="s">
        <v>2521</v>
      </c>
      <c r="B988" s="96" t="s">
        <v>2743</v>
      </c>
      <c r="C988" s="96" t="s">
        <v>2552</v>
      </c>
      <c r="D988" s="96" t="s">
        <v>3322</v>
      </c>
      <c r="E988" s="96" t="s">
        <v>3323</v>
      </c>
      <c r="F988" s="96" t="s">
        <v>3337</v>
      </c>
      <c r="G988" s="96" t="s">
        <v>3048</v>
      </c>
      <c r="H988" s="96" t="s">
        <v>3049</v>
      </c>
      <c r="I988" s="96" t="s">
        <v>1620</v>
      </c>
      <c r="J988" s="96" t="s">
        <v>601</v>
      </c>
      <c r="K988" s="96" t="s">
        <v>5398</v>
      </c>
      <c r="L988" s="96" t="s">
        <v>3326</v>
      </c>
      <c r="M988" s="97">
        <v>50000</v>
      </c>
      <c r="N988" s="97">
        <v>1854</v>
      </c>
      <c r="O988" s="97">
        <v>1520</v>
      </c>
      <c r="P988" s="97">
        <v>1435</v>
      </c>
      <c r="Q988" s="97">
        <v>4834</v>
      </c>
      <c r="R988" s="97">
        <v>45166</v>
      </c>
      <c r="S988" s="96" t="s">
        <v>3327</v>
      </c>
      <c r="T988" s="96" t="s">
        <v>5399</v>
      </c>
      <c r="U988" s="98"/>
      <c r="V988" s="98"/>
      <c r="W988" s="98"/>
      <c r="X988" s="98"/>
      <c r="Y988" s="97">
        <v>25</v>
      </c>
      <c r="Z988" s="98"/>
      <c r="AB988" s="98"/>
    </row>
    <row r="989" spans="1:28" hidden="1">
      <c r="A989" s="96" t="s">
        <v>2521</v>
      </c>
      <c r="B989" s="96" t="s">
        <v>2743</v>
      </c>
      <c r="C989" s="96" t="s">
        <v>2552</v>
      </c>
      <c r="D989" s="96" t="s">
        <v>3322</v>
      </c>
      <c r="E989" s="96" t="s">
        <v>3323</v>
      </c>
      <c r="F989" s="96" t="s">
        <v>3337</v>
      </c>
      <c r="G989" s="96" t="s">
        <v>3050</v>
      </c>
      <c r="H989" s="96" t="s">
        <v>3051</v>
      </c>
      <c r="I989" s="96" t="s">
        <v>192</v>
      </c>
      <c r="J989" s="96" t="s">
        <v>858</v>
      </c>
      <c r="K989" s="96" t="s">
        <v>5400</v>
      </c>
      <c r="L989" s="96" t="s">
        <v>3326</v>
      </c>
      <c r="M989" s="97">
        <v>50000</v>
      </c>
      <c r="N989" s="97">
        <v>1854</v>
      </c>
      <c r="O989" s="97">
        <v>1520</v>
      </c>
      <c r="P989" s="97">
        <v>1435</v>
      </c>
      <c r="Q989" s="97">
        <v>8880</v>
      </c>
      <c r="R989" s="97">
        <v>41120</v>
      </c>
      <c r="S989" s="96" t="s">
        <v>3327</v>
      </c>
      <c r="T989" s="96" t="s">
        <v>5401</v>
      </c>
      <c r="U989" s="98"/>
      <c r="V989" s="98"/>
      <c r="W989" s="97">
        <v>4046</v>
      </c>
      <c r="X989" s="98"/>
      <c r="Y989" s="97">
        <v>25</v>
      </c>
      <c r="Z989" s="98"/>
      <c r="AB989" s="98"/>
    </row>
    <row r="990" spans="1:28" hidden="1">
      <c r="A990" s="96" t="s">
        <v>2521</v>
      </c>
      <c r="B990" s="96" t="s">
        <v>2743</v>
      </c>
      <c r="C990" s="96" t="s">
        <v>2552</v>
      </c>
      <c r="D990" s="96" t="s">
        <v>3322</v>
      </c>
      <c r="E990" s="96" t="s">
        <v>3323</v>
      </c>
      <c r="F990" s="96" t="s">
        <v>3386</v>
      </c>
      <c r="G990" s="96" t="s">
        <v>1662</v>
      </c>
      <c r="H990" s="96" t="s">
        <v>2367</v>
      </c>
      <c r="I990" s="96" t="s">
        <v>129</v>
      </c>
      <c r="J990" s="96" t="s">
        <v>18</v>
      </c>
      <c r="K990" s="96" t="s">
        <v>5402</v>
      </c>
      <c r="L990" s="96" t="s">
        <v>3326</v>
      </c>
      <c r="M990" s="97">
        <v>115000</v>
      </c>
      <c r="N990" s="97">
        <v>15633.74</v>
      </c>
      <c r="O990" s="97">
        <v>3496</v>
      </c>
      <c r="P990" s="97">
        <v>3300.5</v>
      </c>
      <c r="Q990" s="97">
        <v>22455.24</v>
      </c>
      <c r="R990" s="97">
        <v>92544.76</v>
      </c>
      <c r="S990" s="96" t="s">
        <v>3327</v>
      </c>
      <c r="T990" s="96" t="s">
        <v>5403</v>
      </c>
      <c r="U990" s="98"/>
      <c r="V990" s="98"/>
      <c r="W990" s="98"/>
      <c r="X990" s="98"/>
      <c r="Y990" s="97">
        <v>25</v>
      </c>
      <c r="Z990" s="98"/>
      <c r="AB990" s="98"/>
    </row>
    <row r="991" spans="1:28" hidden="1">
      <c r="A991" s="96" t="s">
        <v>2521</v>
      </c>
      <c r="B991" s="96" t="s">
        <v>2743</v>
      </c>
      <c r="C991" s="96" t="s">
        <v>2552</v>
      </c>
      <c r="D991" s="96" t="s">
        <v>3322</v>
      </c>
      <c r="E991" s="96" t="s">
        <v>3323</v>
      </c>
      <c r="F991" s="96" t="s">
        <v>3359</v>
      </c>
      <c r="G991" s="96" t="s">
        <v>1644</v>
      </c>
      <c r="H991" s="96" t="s">
        <v>2368</v>
      </c>
      <c r="I991" s="96" t="s">
        <v>1625</v>
      </c>
      <c r="J991" s="96" t="s">
        <v>3178</v>
      </c>
      <c r="K991" s="96" t="s">
        <v>5404</v>
      </c>
      <c r="L991" s="96" t="s">
        <v>3326</v>
      </c>
      <c r="M991" s="97">
        <v>95000</v>
      </c>
      <c r="N991" s="97">
        <v>10929.24</v>
      </c>
      <c r="O991" s="97">
        <v>2888</v>
      </c>
      <c r="P991" s="97">
        <v>2726.5</v>
      </c>
      <c r="Q991" s="97">
        <v>16568.740000000002</v>
      </c>
      <c r="R991" s="97">
        <v>78431.259999999995</v>
      </c>
      <c r="S991" s="96" t="s">
        <v>3327</v>
      </c>
      <c r="T991" s="96" t="s">
        <v>5405</v>
      </c>
      <c r="U991" s="98"/>
      <c r="V991" s="98"/>
      <c r="W991" s="98"/>
      <c r="X991" s="98"/>
      <c r="Y991" s="97">
        <v>25</v>
      </c>
      <c r="Z991" s="98"/>
      <c r="AB991" s="98"/>
    </row>
    <row r="992" spans="1:28" hidden="1">
      <c r="A992" s="96" t="s">
        <v>2521</v>
      </c>
      <c r="B992" s="96" t="s">
        <v>2743</v>
      </c>
      <c r="C992" s="96" t="s">
        <v>2552</v>
      </c>
      <c r="D992" s="96" t="s">
        <v>3322</v>
      </c>
      <c r="E992" s="96" t="s">
        <v>3323</v>
      </c>
      <c r="F992" s="96" t="s">
        <v>3386</v>
      </c>
      <c r="G992" s="96" t="s">
        <v>3150</v>
      </c>
      <c r="H992" s="96" t="s">
        <v>3130</v>
      </c>
      <c r="I992" s="96" t="s">
        <v>2639</v>
      </c>
      <c r="J992" s="96" t="s">
        <v>277</v>
      </c>
      <c r="K992" s="96" t="s">
        <v>5406</v>
      </c>
      <c r="L992" s="96" t="s">
        <v>3326</v>
      </c>
      <c r="M992" s="97">
        <v>70000</v>
      </c>
      <c r="N992" s="97">
        <v>5368.48</v>
      </c>
      <c r="O992" s="97">
        <v>2128</v>
      </c>
      <c r="P992" s="97">
        <v>2009</v>
      </c>
      <c r="Q992" s="97">
        <v>12576.48</v>
      </c>
      <c r="R992" s="97">
        <v>57423.519999999997</v>
      </c>
      <c r="S992" s="96" t="s">
        <v>3327</v>
      </c>
      <c r="T992" s="96" t="s">
        <v>5407</v>
      </c>
      <c r="U992" s="98"/>
      <c r="V992" s="98"/>
      <c r="W992" s="97">
        <v>3046</v>
      </c>
      <c r="X992" s="98"/>
      <c r="Y992" s="97">
        <v>25</v>
      </c>
      <c r="Z992" s="98"/>
      <c r="AB992" s="98"/>
    </row>
    <row r="993" spans="1:28" hidden="1">
      <c r="A993" s="96" t="s">
        <v>2521</v>
      </c>
      <c r="B993" s="96" t="s">
        <v>2743</v>
      </c>
      <c r="C993" s="96" t="s">
        <v>2552</v>
      </c>
      <c r="D993" s="96" t="s">
        <v>3322</v>
      </c>
      <c r="E993" s="96" t="s">
        <v>3323</v>
      </c>
      <c r="F993" s="96" t="s">
        <v>3329</v>
      </c>
      <c r="G993" s="96" t="s">
        <v>5408</v>
      </c>
      <c r="H993" s="96" t="s">
        <v>3052</v>
      </c>
      <c r="I993" s="96" t="s">
        <v>256</v>
      </c>
      <c r="J993" s="96" t="s">
        <v>821</v>
      </c>
      <c r="K993" s="96" t="s">
        <v>5409</v>
      </c>
      <c r="L993" s="96" t="s">
        <v>3326</v>
      </c>
      <c r="M993" s="97">
        <v>60000</v>
      </c>
      <c r="N993" s="97">
        <v>3486.68</v>
      </c>
      <c r="O993" s="97">
        <v>1824</v>
      </c>
      <c r="P993" s="97">
        <v>1722</v>
      </c>
      <c r="Q993" s="97">
        <v>7057.68</v>
      </c>
      <c r="R993" s="97">
        <v>52942.32</v>
      </c>
      <c r="S993" s="96" t="s">
        <v>3327</v>
      </c>
      <c r="T993" s="96" t="s">
        <v>5410</v>
      </c>
      <c r="U993" s="98"/>
      <c r="V993" s="98"/>
      <c r="W993" s="98"/>
      <c r="X993" s="98"/>
      <c r="Y993" s="97">
        <v>25</v>
      </c>
      <c r="Z993" s="98"/>
      <c r="AB993" s="98"/>
    </row>
    <row r="994" spans="1:28" hidden="1">
      <c r="A994" s="96" t="s">
        <v>2521</v>
      </c>
      <c r="B994" s="96" t="s">
        <v>2743</v>
      </c>
      <c r="C994" s="96" t="s">
        <v>2552</v>
      </c>
      <c r="D994" s="96" t="s">
        <v>3322</v>
      </c>
      <c r="E994" s="96" t="s">
        <v>3323</v>
      </c>
      <c r="F994" s="96" t="s">
        <v>3337</v>
      </c>
      <c r="G994" s="96" t="s">
        <v>3053</v>
      </c>
      <c r="H994" s="96" t="s">
        <v>3054</v>
      </c>
      <c r="I994" s="96" t="s">
        <v>1514</v>
      </c>
      <c r="J994" s="96" t="s">
        <v>601</v>
      </c>
      <c r="K994" s="96" t="s">
        <v>5411</v>
      </c>
      <c r="L994" s="96" t="s">
        <v>3326</v>
      </c>
      <c r="M994" s="97">
        <v>50000</v>
      </c>
      <c r="N994" s="97">
        <v>1854</v>
      </c>
      <c r="O994" s="97">
        <v>1520</v>
      </c>
      <c r="P994" s="97">
        <v>1435</v>
      </c>
      <c r="Q994" s="97">
        <v>4834</v>
      </c>
      <c r="R994" s="97">
        <v>45166</v>
      </c>
      <c r="S994" s="96" t="s">
        <v>3327</v>
      </c>
      <c r="T994" s="96" t="s">
        <v>5412</v>
      </c>
      <c r="U994" s="98"/>
      <c r="V994" s="98"/>
      <c r="W994" s="98"/>
      <c r="X994" s="98"/>
      <c r="Y994" s="97">
        <v>25</v>
      </c>
      <c r="Z994" s="98"/>
      <c r="AB994" s="98"/>
    </row>
    <row r="995" spans="1:28" hidden="1">
      <c r="A995" s="96" t="s">
        <v>2521</v>
      </c>
      <c r="B995" s="96" t="s">
        <v>2743</v>
      </c>
      <c r="C995" s="96" t="s">
        <v>2552</v>
      </c>
      <c r="D995" s="96" t="s">
        <v>3322</v>
      </c>
      <c r="E995" s="96" t="s">
        <v>3323</v>
      </c>
      <c r="F995" s="96" t="s">
        <v>3350</v>
      </c>
      <c r="G995" s="96" t="s">
        <v>1665</v>
      </c>
      <c r="H995" s="96" t="s">
        <v>2369</v>
      </c>
      <c r="I995" s="96" t="s">
        <v>59</v>
      </c>
      <c r="J995" s="96" t="s">
        <v>474</v>
      </c>
      <c r="K995" s="96" t="s">
        <v>5413</v>
      </c>
      <c r="L995" s="96" t="s">
        <v>3326</v>
      </c>
      <c r="M995" s="97">
        <v>175000</v>
      </c>
      <c r="N995" s="97">
        <v>29747.24</v>
      </c>
      <c r="O995" s="97">
        <v>5320</v>
      </c>
      <c r="P995" s="97">
        <v>5022.5</v>
      </c>
      <c r="Q995" s="97">
        <v>40114.74</v>
      </c>
      <c r="R995" s="97">
        <v>134885.26</v>
      </c>
      <c r="S995" s="96" t="s">
        <v>3327</v>
      </c>
      <c r="T995" s="96" t="s">
        <v>5414</v>
      </c>
      <c r="U995" s="98"/>
      <c r="V995" s="98"/>
      <c r="W995" s="98"/>
      <c r="X995" s="98"/>
      <c r="Y995" s="97">
        <v>25</v>
      </c>
      <c r="Z995" s="98"/>
      <c r="AB995" s="98"/>
    </row>
    <row r="996" spans="1:28" hidden="1">
      <c r="A996" s="96" t="s">
        <v>2521</v>
      </c>
      <c r="B996" s="96" t="s">
        <v>2743</v>
      </c>
      <c r="C996" s="96" t="s">
        <v>2552</v>
      </c>
      <c r="D996" s="96" t="s">
        <v>3322</v>
      </c>
      <c r="E996" s="96" t="s">
        <v>3323</v>
      </c>
      <c r="F996" s="96" t="s">
        <v>3347</v>
      </c>
      <c r="G996" s="96" t="s">
        <v>2668</v>
      </c>
      <c r="H996" s="96" t="s">
        <v>2699</v>
      </c>
      <c r="I996" s="96" t="s">
        <v>2669</v>
      </c>
      <c r="J996" s="96" t="s">
        <v>697</v>
      </c>
      <c r="K996" s="96" t="s">
        <v>5415</v>
      </c>
      <c r="L996" s="96" t="s">
        <v>3326</v>
      </c>
      <c r="M996" s="97">
        <v>70000</v>
      </c>
      <c r="N996" s="97">
        <v>5368.48</v>
      </c>
      <c r="O996" s="97">
        <v>2128</v>
      </c>
      <c r="P996" s="97">
        <v>2009</v>
      </c>
      <c r="Q996" s="97">
        <v>9530.48</v>
      </c>
      <c r="R996" s="97">
        <v>60469.52</v>
      </c>
      <c r="S996" s="96" t="s">
        <v>3327</v>
      </c>
      <c r="T996" s="96" t="s">
        <v>5416</v>
      </c>
      <c r="U996" s="98"/>
      <c r="V996" s="98"/>
      <c r="W996" s="98"/>
      <c r="X996" s="98"/>
      <c r="Y996" s="97">
        <v>25</v>
      </c>
      <c r="Z996" s="98"/>
      <c r="AB996" s="98"/>
    </row>
    <row r="997" spans="1:28" hidden="1">
      <c r="A997" s="96" t="s">
        <v>2521</v>
      </c>
      <c r="B997" s="96" t="s">
        <v>2743</v>
      </c>
      <c r="C997" s="96" t="s">
        <v>2552</v>
      </c>
      <c r="D997" s="96" t="s">
        <v>3322</v>
      </c>
      <c r="E997" s="96" t="s">
        <v>3323</v>
      </c>
      <c r="F997" s="96" t="s">
        <v>3337</v>
      </c>
      <c r="G997" s="96" t="s">
        <v>3055</v>
      </c>
      <c r="H997" s="96" t="s">
        <v>3056</v>
      </c>
      <c r="I997" s="96" t="s">
        <v>305</v>
      </c>
      <c r="J997" s="96" t="s">
        <v>552</v>
      </c>
      <c r="K997" s="96" t="s">
        <v>5417</v>
      </c>
      <c r="L997" s="96" t="s">
        <v>3326</v>
      </c>
      <c r="M997" s="97">
        <v>30000</v>
      </c>
      <c r="N997" s="98">
        <v>0</v>
      </c>
      <c r="O997" s="97">
        <v>912</v>
      </c>
      <c r="P997" s="97">
        <v>861</v>
      </c>
      <c r="Q997" s="97">
        <v>1798</v>
      </c>
      <c r="R997" s="97">
        <v>28202</v>
      </c>
      <c r="S997" s="96" t="s">
        <v>3327</v>
      </c>
      <c r="T997" s="96" t="s">
        <v>5418</v>
      </c>
      <c r="U997" s="98"/>
      <c r="V997" s="98"/>
      <c r="W997" s="98"/>
      <c r="X997" s="98"/>
      <c r="Y997" s="97">
        <v>25</v>
      </c>
      <c r="Z997" s="98"/>
      <c r="AB997" s="98"/>
    </row>
    <row r="998" spans="1:28" hidden="1">
      <c r="A998" s="96" t="s">
        <v>2521</v>
      </c>
      <c r="B998" s="96" t="s">
        <v>2743</v>
      </c>
      <c r="C998" s="96" t="s">
        <v>2552</v>
      </c>
      <c r="D998" s="96" t="s">
        <v>3322</v>
      </c>
      <c r="E998" s="96" t="s">
        <v>3323</v>
      </c>
      <c r="F998" s="96" t="s">
        <v>3337</v>
      </c>
      <c r="G998" s="96" t="s">
        <v>3057</v>
      </c>
      <c r="H998" s="96" t="s">
        <v>3058</v>
      </c>
      <c r="I998" s="96" t="s">
        <v>1513</v>
      </c>
      <c r="J998" s="96" t="s">
        <v>210</v>
      </c>
      <c r="K998" s="96" t="s">
        <v>5419</v>
      </c>
      <c r="L998" s="96" t="s">
        <v>3326</v>
      </c>
      <c r="M998" s="97">
        <v>65000</v>
      </c>
      <c r="N998" s="97">
        <v>4427.58</v>
      </c>
      <c r="O998" s="97">
        <v>1976</v>
      </c>
      <c r="P998" s="97">
        <v>1865.5</v>
      </c>
      <c r="Q998" s="97">
        <v>14240.08</v>
      </c>
      <c r="R998" s="97">
        <v>50759.92</v>
      </c>
      <c r="S998" s="96" t="s">
        <v>3327</v>
      </c>
      <c r="T998" s="96" t="s">
        <v>5420</v>
      </c>
      <c r="U998" s="98"/>
      <c r="V998" s="98"/>
      <c r="W998" s="97">
        <v>5946</v>
      </c>
      <c r="X998" s="98"/>
      <c r="Y998" s="97">
        <v>25</v>
      </c>
      <c r="Z998" s="98"/>
      <c r="AB998" s="98"/>
    </row>
    <row r="999" spans="1:28" hidden="1">
      <c r="A999" s="96" t="s">
        <v>2521</v>
      </c>
      <c r="B999" s="96" t="s">
        <v>2743</v>
      </c>
      <c r="C999" s="96" t="s">
        <v>2552</v>
      </c>
      <c r="D999" s="96" t="s">
        <v>3322</v>
      </c>
      <c r="E999" s="96" t="s">
        <v>3323</v>
      </c>
      <c r="F999" s="96" t="s">
        <v>3347</v>
      </c>
      <c r="G999" s="96" t="s">
        <v>3272</v>
      </c>
      <c r="H999" s="96" t="s">
        <v>3273</v>
      </c>
      <c r="I999" s="96" t="s">
        <v>1514</v>
      </c>
      <c r="J999" s="96" t="s">
        <v>474</v>
      </c>
      <c r="K999" s="96" t="s">
        <v>5421</v>
      </c>
      <c r="L999" s="96" t="s">
        <v>3326</v>
      </c>
      <c r="M999" s="97">
        <v>70000</v>
      </c>
      <c r="N999" s="97">
        <v>5368.48</v>
      </c>
      <c r="O999" s="97">
        <v>2128</v>
      </c>
      <c r="P999" s="97">
        <v>2009</v>
      </c>
      <c r="Q999" s="97">
        <v>9530.48</v>
      </c>
      <c r="R999" s="97">
        <v>60469.52</v>
      </c>
      <c r="S999" s="96" t="s">
        <v>3327</v>
      </c>
      <c r="T999" s="96" t="s">
        <v>5422</v>
      </c>
      <c r="U999" s="98"/>
      <c r="V999" s="98"/>
      <c r="W999" s="98"/>
      <c r="X999" s="98"/>
      <c r="Y999" s="97">
        <v>25</v>
      </c>
      <c r="Z999" s="98"/>
      <c r="AB999" s="98"/>
    </row>
    <row r="1000" spans="1:28" hidden="1">
      <c r="A1000" s="96" t="s">
        <v>2521</v>
      </c>
      <c r="B1000" s="96" t="s">
        <v>2743</v>
      </c>
      <c r="C1000" s="96" t="s">
        <v>2552</v>
      </c>
      <c r="D1000" s="96" t="s">
        <v>3322</v>
      </c>
      <c r="E1000" s="96" t="s">
        <v>3323</v>
      </c>
      <c r="F1000" s="96" t="s">
        <v>3329</v>
      </c>
      <c r="G1000" s="96" t="s">
        <v>1668</v>
      </c>
      <c r="H1000" s="96" t="s">
        <v>2370</v>
      </c>
      <c r="I1000" s="96" t="s">
        <v>129</v>
      </c>
      <c r="J1000" s="96" t="s">
        <v>234</v>
      </c>
      <c r="K1000" s="96" t="s">
        <v>5423</v>
      </c>
      <c r="L1000" s="96" t="s">
        <v>3326</v>
      </c>
      <c r="M1000" s="97">
        <v>135000</v>
      </c>
      <c r="N1000" s="97">
        <v>20338.240000000002</v>
      </c>
      <c r="O1000" s="97">
        <v>4104</v>
      </c>
      <c r="P1000" s="97">
        <v>3874.5</v>
      </c>
      <c r="Q1000" s="97">
        <v>28341.74</v>
      </c>
      <c r="R1000" s="97">
        <v>106658.26</v>
      </c>
      <c r="S1000" s="96" t="s">
        <v>3327</v>
      </c>
      <c r="T1000" s="96" t="s">
        <v>5424</v>
      </c>
      <c r="U1000" s="98"/>
      <c r="V1000" s="98"/>
      <c r="W1000" s="98"/>
      <c r="X1000" s="98"/>
      <c r="Y1000" s="97">
        <v>25</v>
      </c>
      <c r="Z1000" s="98"/>
      <c r="AB1000" s="98"/>
    </row>
    <row r="1001" spans="1:28" hidden="1">
      <c r="A1001" s="96" t="s">
        <v>2521</v>
      </c>
      <c r="B1001" s="96" t="s">
        <v>2743</v>
      </c>
      <c r="C1001" s="96" t="s">
        <v>2552</v>
      </c>
      <c r="D1001" s="96" t="s">
        <v>3322</v>
      </c>
      <c r="E1001" s="96" t="s">
        <v>3323</v>
      </c>
      <c r="F1001" s="96" t="s">
        <v>3337</v>
      </c>
      <c r="G1001" s="96" t="s">
        <v>3156</v>
      </c>
      <c r="H1001" s="96" t="s">
        <v>3136</v>
      </c>
      <c r="I1001" s="96" t="s">
        <v>2669</v>
      </c>
      <c r="J1001" s="96" t="s">
        <v>311</v>
      </c>
      <c r="K1001" s="96" t="s">
        <v>5425</v>
      </c>
      <c r="L1001" s="96" t="s">
        <v>3326</v>
      </c>
      <c r="M1001" s="97">
        <v>60000</v>
      </c>
      <c r="N1001" s="97">
        <v>3486.68</v>
      </c>
      <c r="O1001" s="97">
        <v>1824</v>
      </c>
      <c r="P1001" s="97">
        <v>1722</v>
      </c>
      <c r="Q1001" s="97">
        <v>7057.68</v>
      </c>
      <c r="R1001" s="97">
        <v>52942.32</v>
      </c>
      <c r="S1001" s="96" t="s">
        <v>3327</v>
      </c>
      <c r="T1001" s="96" t="s">
        <v>5426</v>
      </c>
      <c r="U1001" s="98"/>
      <c r="V1001" s="98"/>
      <c r="W1001" s="98"/>
      <c r="X1001" s="98"/>
      <c r="Y1001" s="97">
        <v>25</v>
      </c>
      <c r="Z1001" s="98"/>
      <c r="AB1001" s="98"/>
    </row>
    <row r="1002" spans="1:28" hidden="1">
      <c r="A1002" s="96" t="s">
        <v>2521</v>
      </c>
      <c r="B1002" s="96" t="s">
        <v>2743</v>
      </c>
      <c r="C1002" s="96" t="s">
        <v>2552</v>
      </c>
      <c r="D1002" s="96" t="s">
        <v>3322</v>
      </c>
      <c r="E1002" s="96" t="s">
        <v>3323</v>
      </c>
      <c r="F1002" s="96" t="s">
        <v>3337</v>
      </c>
      <c r="G1002" s="96" t="s">
        <v>3059</v>
      </c>
      <c r="H1002" s="96" t="s">
        <v>3060</v>
      </c>
      <c r="I1002" s="96" t="s">
        <v>305</v>
      </c>
      <c r="J1002" s="96" t="s">
        <v>552</v>
      </c>
      <c r="K1002" s="96" t="s">
        <v>5427</v>
      </c>
      <c r="L1002" s="96" t="s">
        <v>3326</v>
      </c>
      <c r="M1002" s="97">
        <v>35000</v>
      </c>
      <c r="N1002" s="98">
        <v>0</v>
      </c>
      <c r="O1002" s="97">
        <v>1064</v>
      </c>
      <c r="P1002" s="97">
        <v>1004.5</v>
      </c>
      <c r="Q1002" s="97">
        <v>2093.5</v>
      </c>
      <c r="R1002" s="97">
        <v>32906.5</v>
      </c>
      <c r="S1002" s="96" t="s">
        <v>3327</v>
      </c>
      <c r="T1002" s="96" t="s">
        <v>5428</v>
      </c>
      <c r="U1002" s="98"/>
      <c r="V1002" s="98"/>
      <c r="W1002" s="98"/>
      <c r="X1002" s="98"/>
      <c r="Y1002" s="97">
        <v>25</v>
      </c>
      <c r="Z1002" s="98"/>
      <c r="AB1002" s="98"/>
    </row>
    <row r="1003" spans="1:28" hidden="1">
      <c r="A1003" s="96" t="s">
        <v>2521</v>
      </c>
      <c r="B1003" s="96" t="s">
        <v>2743</v>
      </c>
      <c r="C1003" s="96" t="s">
        <v>2552</v>
      </c>
      <c r="D1003" s="96" t="s">
        <v>3322</v>
      </c>
      <c r="E1003" s="96" t="s">
        <v>3323</v>
      </c>
      <c r="F1003" s="96" t="s">
        <v>3359</v>
      </c>
      <c r="G1003" s="96" t="s">
        <v>983</v>
      </c>
      <c r="H1003" s="96" t="s">
        <v>2372</v>
      </c>
      <c r="I1003" s="96" t="s">
        <v>982</v>
      </c>
      <c r="J1003" s="96" t="s">
        <v>941</v>
      </c>
      <c r="K1003" s="96" t="s">
        <v>5429</v>
      </c>
      <c r="L1003" s="96" t="s">
        <v>3326</v>
      </c>
      <c r="M1003" s="97">
        <v>40000</v>
      </c>
      <c r="N1003" s="97">
        <v>442.65</v>
      </c>
      <c r="O1003" s="97">
        <v>1216</v>
      </c>
      <c r="P1003" s="97">
        <v>1148</v>
      </c>
      <c r="Q1003" s="97">
        <v>2831.65</v>
      </c>
      <c r="R1003" s="97">
        <v>37168.35</v>
      </c>
      <c r="S1003" s="96" t="s">
        <v>3327</v>
      </c>
      <c r="T1003" s="96" t="s">
        <v>5430</v>
      </c>
      <c r="U1003" s="98"/>
      <c r="V1003" s="98"/>
      <c r="W1003" s="98"/>
      <c r="X1003" s="98"/>
      <c r="Y1003" s="97">
        <v>25</v>
      </c>
      <c r="Z1003" s="98"/>
      <c r="AB1003" s="98"/>
    </row>
    <row r="1004" spans="1:28" hidden="1">
      <c r="A1004" s="96" t="s">
        <v>2521</v>
      </c>
      <c r="B1004" s="96" t="s">
        <v>2743</v>
      </c>
      <c r="C1004" s="96" t="s">
        <v>2552</v>
      </c>
      <c r="D1004" s="96" t="s">
        <v>3322</v>
      </c>
      <c r="E1004" s="96" t="s">
        <v>3323</v>
      </c>
      <c r="F1004" s="96" t="s">
        <v>3344</v>
      </c>
      <c r="G1004" s="96" t="s">
        <v>1654</v>
      </c>
      <c r="H1004" s="96" t="s">
        <v>2373</v>
      </c>
      <c r="I1004" s="96" t="s">
        <v>1514</v>
      </c>
      <c r="J1004" s="96" t="s">
        <v>474</v>
      </c>
      <c r="K1004" s="96" t="s">
        <v>5431</v>
      </c>
      <c r="L1004" s="96" t="s">
        <v>3326</v>
      </c>
      <c r="M1004" s="97">
        <v>70000</v>
      </c>
      <c r="N1004" s="97">
        <v>5368.48</v>
      </c>
      <c r="O1004" s="97">
        <v>2128</v>
      </c>
      <c r="P1004" s="97">
        <v>2009</v>
      </c>
      <c r="Q1004" s="97">
        <v>11976.48</v>
      </c>
      <c r="R1004" s="97">
        <v>58023.519999999997</v>
      </c>
      <c r="S1004" s="96" t="s">
        <v>3327</v>
      </c>
      <c r="T1004" s="96" t="s">
        <v>5432</v>
      </c>
      <c r="U1004" s="98"/>
      <c r="V1004" s="97">
        <v>300</v>
      </c>
      <c r="W1004" s="97">
        <v>2146</v>
      </c>
      <c r="X1004" s="98"/>
      <c r="Y1004" s="97">
        <v>25</v>
      </c>
      <c r="Z1004" s="98"/>
      <c r="AB1004" s="98"/>
    </row>
    <row r="1005" spans="1:28" hidden="1">
      <c r="A1005" s="96" t="s">
        <v>2521</v>
      </c>
      <c r="B1005" s="96" t="s">
        <v>2743</v>
      </c>
      <c r="C1005" s="96" t="s">
        <v>2552</v>
      </c>
      <c r="D1005" s="96" t="s">
        <v>3322</v>
      </c>
      <c r="E1005" s="96" t="s">
        <v>3323</v>
      </c>
      <c r="F1005" s="96" t="s">
        <v>3332</v>
      </c>
      <c r="G1005" s="96" t="s">
        <v>2761</v>
      </c>
      <c r="H1005" s="96" t="s">
        <v>2762</v>
      </c>
      <c r="I1005" s="96" t="s">
        <v>4946</v>
      </c>
      <c r="J1005" s="96" t="s">
        <v>204</v>
      </c>
      <c r="K1005" s="96" t="s">
        <v>5433</v>
      </c>
      <c r="L1005" s="96" t="s">
        <v>3326</v>
      </c>
      <c r="M1005" s="97">
        <v>50000</v>
      </c>
      <c r="N1005" s="97">
        <v>1854</v>
      </c>
      <c r="O1005" s="97">
        <v>1520</v>
      </c>
      <c r="P1005" s="97">
        <v>1435</v>
      </c>
      <c r="Q1005" s="97">
        <v>4834</v>
      </c>
      <c r="R1005" s="97">
        <v>45166</v>
      </c>
      <c r="S1005" s="96" t="s">
        <v>3327</v>
      </c>
      <c r="T1005" s="96" t="s">
        <v>5434</v>
      </c>
      <c r="U1005" s="98"/>
      <c r="V1005" s="98"/>
      <c r="W1005" s="98"/>
      <c r="X1005" s="98"/>
      <c r="Y1005" s="97">
        <v>25</v>
      </c>
      <c r="Z1005" s="98"/>
      <c r="AB1005" s="98"/>
    </row>
    <row r="1006" spans="1:28" hidden="1">
      <c r="A1006" s="96" t="s">
        <v>2521</v>
      </c>
      <c r="B1006" s="96" t="s">
        <v>2743</v>
      </c>
      <c r="C1006" s="96" t="s">
        <v>2552</v>
      </c>
      <c r="D1006" s="96" t="s">
        <v>3322</v>
      </c>
      <c r="E1006" s="96" t="s">
        <v>3323</v>
      </c>
      <c r="F1006" s="96" t="s">
        <v>3359</v>
      </c>
      <c r="G1006" s="96" t="s">
        <v>959</v>
      </c>
      <c r="H1006" s="96" t="s">
        <v>2374</v>
      </c>
      <c r="I1006" s="96" t="s">
        <v>129</v>
      </c>
      <c r="J1006" s="96" t="s">
        <v>272</v>
      </c>
      <c r="K1006" s="96" t="s">
        <v>5435</v>
      </c>
      <c r="L1006" s="96" t="s">
        <v>3326</v>
      </c>
      <c r="M1006" s="97">
        <v>120000</v>
      </c>
      <c r="N1006" s="97">
        <v>16415.509999999998</v>
      </c>
      <c r="O1006" s="97">
        <v>3648</v>
      </c>
      <c r="P1006" s="97">
        <v>3444</v>
      </c>
      <c r="Q1006" s="97">
        <v>25109.96</v>
      </c>
      <c r="R1006" s="97">
        <v>94890.04</v>
      </c>
      <c r="S1006" s="96" t="s">
        <v>3327</v>
      </c>
      <c r="T1006" s="96" t="s">
        <v>5436</v>
      </c>
      <c r="U1006" s="98"/>
      <c r="V1006" s="98"/>
      <c r="W1006" s="98"/>
      <c r="X1006" s="98"/>
      <c r="Y1006" s="97">
        <v>25</v>
      </c>
      <c r="Z1006" s="98"/>
      <c r="AB1006" s="97">
        <v>1577.45</v>
      </c>
    </row>
    <row r="1007" spans="1:28" hidden="1">
      <c r="A1007" s="96" t="s">
        <v>2521</v>
      </c>
      <c r="B1007" s="96" t="s">
        <v>2743</v>
      </c>
      <c r="C1007" s="96" t="s">
        <v>2552</v>
      </c>
      <c r="D1007" s="96" t="s">
        <v>3322</v>
      </c>
      <c r="E1007" s="96" t="s">
        <v>3323</v>
      </c>
      <c r="F1007" s="96" t="s">
        <v>3337</v>
      </c>
      <c r="G1007" s="96" t="s">
        <v>3274</v>
      </c>
      <c r="H1007" s="96" t="s">
        <v>3275</v>
      </c>
      <c r="I1007" s="96" t="s">
        <v>75</v>
      </c>
      <c r="J1007" s="96" t="s">
        <v>777</v>
      </c>
      <c r="K1007" s="96" t="s">
        <v>5437</v>
      </c>
      <c r="L1007" s="96" t="s">
        <v>3326</v>
      </c>
      <c r="M1007" s="97">
        <v>30000</v>
      </c>
      <c r="N1007" s="98">
        <v>0</v>
      </c>
      <c r="O1007" s="97">
        <v>912</v>
      </c>
      <c r="P1007" s="97">
        <v>861</v>
      </c>
      <c r="Q1007" s="97">
        <v>1798</v>
      </c>
      <c r="R1007" s="97">
        <v>28202</v>
      </c>
      <c r="S1007" s="96" t="s">
        <v>3327</v>
      </c>
      <c r="T1007" s="96" t="s">
        <v>5438</v>
      </c>
      <c r="U1007" s="98"/>
      <c r="V1007" s="98"/>
      <c r="W1007" s="98"/>
      <c r="X1007" s="98"/>
      <c r="Y1007" s="97">
        <v>25</v>
      </c>
      <c r="Z1007" s="98"/>
      <c r="AB1007" s="98"/>
    </row>
    <row r="1008" spans="1:28" hidden="1">
      <c r="A1008" s="96" t="s">
        <v>2521</v>
      </c>
      <c r="B1008" s="96" t="s">
        <v>2743</v>
      </c>
      <c r="C1008" s="96" t="s">
        <v>2552</v>
      </c>
      <c r="D1008" s="96" t="s">
        <v>3322</v>
      </c>
      <c r="E1008" s="96" t="s">
        <v>3323</v>
      </c>
      <c r="F1008" s="96" t="s">
        <v>3337</v>
      </c>
      <c r="G1008" s="96" t="s">
        <v>1720</v>
      </c>
      <c r="H1008" s="96" t="s">
        <v>2375</v>
      </c>
      <c r="I1008" s="96" t="s">
        <v>1004</v>
      </c>
      <c r="J1008" s="96" t="s">
        <v>489</v>
      </c>
      <c r="K1008" s="96" t="s">
        <v>5439</v>
      </c>
      <c r="L1008" s="96" t="s">
        <v>3326</v>
      </c>
      <c r="M1008" s="97">
        <v>55000</v>
      </c>
      <c r="N1008" s="97">
        <v>2559.6799999999998</v>
      </c>
      <c r="O1008" s="97">
        <v>1672</v>
      </c>
      <c r="P1008" s="97">
        <v>1578.5</v>
      </c>
      <c r="Q1008" s="97">
        <v>5835.18</v>
      </c>
      <c r="R1008" s="97">
        <v>49164.82</v>
      </c>
      <c r="S1008" s="96" t="s">
        <v>3327</v>
      </c>
      <c r="T1008" s="96" t="s">
        <v>5440</v>
      </c>
      <c r="U1008" s="98"/>
      <c r="V1008" s="98"/>
      <c r="W1008" s="98"/>
      <c r="X1008" s="98"/>
      <c r="Y1008" s="97">
        <v>25</v>
      </c>
      <c r="Z1008" s="98"/>
      <c r="AB1008" s="98"/>
    </row>
    <row r="1009" spans="1:28" hidden="1">
      <c r="A1009" s="96" t="s">
        <v>2521</v>
      </c>
      <c r="B1009" s="96" t="s">
        <v>2743</v>
      </c>
      <c r="C1009" s="96" t="s">
        <v>2552</v>
      </c>
      <c r="D1009" s="96" t="s">
        <v>3322</v>
      </c>
      <c r="E1009" s="96" t="s">
        <v>3323</v>
      </c>
      <c r="F1009" s="96" t="s">
        <v>3337</v>
      </c>
      <c r="G1009" s="96" t="s">
        <v>3061</v>
      </c>
      <c r="H1009" s="96" t="s">
        <v>3062</v>
      </c>
      <c r="I1009" s="96" t="s">
        <v>982</v>
      </c>
      <c r="J1009" s="96" t="s">
        <v>552</v>
      </c>
      <c r="K1009" s="96" t="s">
        <v>5441</v>
      </c>
      <c r="L1009" s="96" t="s">
        <v>3326</v>
      </c>
      <c r="M1009" s="97">
        <v>31500</v>
      </c>
      <c r="N1009" s="98">
        <v>0</v>
      </c>
      <c r="O1009" s="97">
        <v>957.6</v>
      </c>
      <c r="P1009" s="97">
        <v>904.05</v>
      </c>
      <c r="Q1009" s="97">
        <v>1886.65</v>
      </c>
      <c r="R1009" s="97">
        <v>29613.35</v>
      </c>
      <c r="S1009" s="96" t="s">
        <v>3327</v>
      </c>
      <c r="T1009" s="96" t="s">
        <v>5442</v>
      </c>
      <c r="U1009" s="98"/>
      <c r="V1009" s="98"/>
      <c r="W1009" s="98"/>
      <c r="X1009" s="98"/>
      <c r="Y1009" s="97">
        <v>25</v>
      </c>
      <c r="Z1009" s="98"/>
      <c r="AB1009" s="98"/>
    </row>
    <row r="1010" spans="1:28" hidden="1">
      <c r="A1010" s="96" t="s">
        <v>2521</v>
      </c>
      <c r="B1010" s="96" t="s">
        <v>2743</v>
      </c>
      <c r="C1010" s="96" t="s">
        <v>2552</v>
      </c>
      <c r="D1010" s="96" t="s">
        <v>3322</v>
      </c>
      <c r="E1010" s="96" t="s">
        <v>3323</v>
      </c>
      <c r="F1010" s="96" t="s">
        <v>3337</v>
      </c>
      <c r="G1010" s="96" t="s">
        <v>3063</v>
      </c>
      <c r="H1010" s="96" t="s">
        <v>3064</v>
      </c>
      <c r="I1010" s="96" t="s">
        <v>256</v>
      </c>
      <c r="J1010" s="96" t="s">
        <v>489</v>
      </c>
      <c r="K1010" s="96" t="s">
        <v>5443</v>
      </c>
      <c r="L1010" s="96" t="s">
        <v>3326</v>
      </c>
      <c r="M1010" s="97">
        <v>40000</v>
      </c>
      <c r="N1010" s="97">
        <v>442.65</v>
      </c>
      <c r="O1010" s="97">
        <v>1216</v>
      </c>
      <c r="P1010" s="97">
        <v>1148</v>
      </c>
      <c r="Q1010" s="97">
        <v>2831.65</v>
      </c>
      <c r="R1010" s="97">
        <v>37168.35</v>
      </c>
      <c r="S1010" s="96" t="s">
        <v>3327</v>
      </c>
      <c r="T1010" s="96" t="s">
        <v>5444</v>
      </c>
      <c r="U1010" s="98"/>
      <c r="V1010" s="98"/>
      <c r="W1010" s="98"/>
      <c r="X1010" s="98"/>
      <c r="Y1010" s="97">
        <v>25</v>
      </c>
      <c r="Z1010" s="98"/>
      <c r="AB1010" s="98"/>
    </row>
    <row r="1011" spans="1:28" hidden="1">
      <c r="A1011" s="96" t="s">
        <v>2521</v>
      </c>
      <c r="B1011" s="96" t="s">
        <v>2743</v>
      </c>
      <c r="C1011" s="96" t="s">
        <v>2552</v>
      </c>
      <c r="D1011" s="96" t="s">
        <v>3322</v>
      </c>
      <c r="E1011" s="96" t="s">
        <v>3323</v>
      </c>
      <c r="F1011" s="96" t="s">
        <v>3337</v>
      </c>
      <c r="G1011" s="96" t="s">
        <v>1645</v>
      </c>
      <c r="H1011" s="96" t="s">
        <v>2376</v>
      </c>
      <c r="I1011" s="96" t="s">
        <v>192</v>
      </c>
      <c r="J1011" s="96" t="s">
        <v>552</v>
      </c>
      <c r="K1011" s="96" t="s">
        <v>5445</v>
      </c>
      <c r="L1011" s="96" t="s">
        <v>3326</v>
      </c>
      <c r="M1011" s="97">
        <v>35000</v>
      </c>
      <c r="N1011" s="98">
        <v>0</v>
      </c>
      <c r="O1011" s="97">
        <v>1064</v>
      </c>
      <c r="P1011" s="97">
        <v>1004.5</v>
      </c>
      <c r="Q1011" s="97">
        <v>2093.5</v>
      </c>
      <c r="R1011" s="97">
        <v>32906.5</v>
      </c>
      <c r="S1011" s="96" t="s">
        <v>3327</v>
      </c>
      <c r="T1011" s="96" t="s">
        <v>5446</v>
      </c>
      <c r="U1011" s="98"/>
      <c r="V1011" s="98"/>
      <c r="W1011" s="98"/>
      <c r="X1011" s="98"/>
      <c r="Y1011" s="97">
        <v>25</v>
      </c>
      <c r="Z1011" s="98"/>
      <c r="AB1011" s="98"/>
    </row>
    <row r="1012" spans="1:28" hidden="1">
      <c r="A1012" s="96" t="s">
        <v>2521</v>
      </c>
      <c r="B1012" s="96" t="s">
        <v>2743</v>
      </c>
      <c r="C1012" s="96" t="s">
        <v>2552</v>
      </c>
      <c r="D1012" s="96" t="s">
        <v>3322</v>
      </c>
      <c r="E1012" s="96" t="s">
        <v>3323</v>
      </c>
      <c r="F1012" s="96" t="s">
        <v>3432</v>
      </c>
      <c r="G1012" s="96" t="s">
        <v>3065</v>
      </c>
      <c r="H1012" s="96" t="s">
        <v>3066</v>
      </c>
      <c r="I1012" s="96" t="s">
        <v>75</v>
      </c>
      <c r="J1012" s="96" t="s">
        <v>777</v>
      </c>
      <c r="K1012" s="96" t="s">
        <v>5447</v>
      </c>
      <c r="L1012" s="96" t="s">
        <v>3326</v>
      </c>
      <c r="M1012" s="97">
        <v>25000</v>
      </c>
      <c r="N1012" s="98">
        <v>0</v>
      </c>
      <c r="O1012" s="97">
        <v>760</v>
      </c>
      <c r="P1012" s="97">
        <v>717.5</v>
      </c>
      <c r="Q1012" s="97">
        <v>1502.5</v>
      </c>
      <c r="R1012" s="97">
        <v>23497.5</v>
      </c>
      <c r="S1012" s="96" t="s">
        <v>3327</v>
      </c>
      <c r="T1012" s="96" t="s">
        <v>5448</v>
      </c>
      <c r="U1012" s="98"/>
      <c r="V1012" s="98"/>
      <c r="W1012" s="98"/>
      <c r="X1012" s="98"/>
      <c r="Y1012" s="97">
        <v>25</v>
      </c>
      <c r="Z1012" s="98"/>
      <c r="AB1012" s="98"/>
    </row>
    <row r="1013" spans="1:28" hidden="1">
      <c r="A1013" s="96" t="s">
        <v>2521</v>
      </c>
      <c r="B1013" s="96" t="s">
        <v>2743</v>
      </c>
      <c r="C1013" s="96" t="s">
        <v>2552</v>
      </c>
      <c r="D1013" s="96" t="s">
        <v>3322</v>
      </c>
      <c r="E1013" s="96" t="s">
        <v>3323</v>
      </c>
      <c r="F1013" s="96" t="s">
        <v>3337</v>
      </c>
      <c r="G1013" s="96" t="s">
        <v>3067</v>
      </c>
      <c r="H1013" s="96" t="s">
        <v>3068</v>
      </c>
      <c r="I1013" s="96" t="s">
        <v>1004</v>
      </c>
      <c r="J1013" s="96" t="s">
        <v>777</v>
      </c>
      <c r="K1013" s="96" t="s">
        <v>5449</v>
      </c>
      <c r="L1013" s="96" t="s">
        <v>3326</v>
      </c>
      <c r="M1013" s="97">
        <v>50000</v>
      </c>
      <c r="N1013" s="97">
        <v>1854</v>
      </c>
      <c r="O1013" s="97">
        <v>1520</v>
      </c>
      <c r="P1013" s="97">
        <v>1435</v>
      </c>
      <c r="Q1013" s="97">
        <v>4834</v>
      </c>
      <c r="R1013" s="97">
        <v>45166</v>
      </c>
      <c r="S1013" s="96" t="s">
        <v>3327</v>
      </c>
      <c r="T1013" s="96" t="s">
        <v>5450</v>
      </c>
      <c r="U1013" s="98"/>
      <c r="V1013" s="98"/>
      <c r="W1013" s="98"/>
      <c r="X1013" s="98"/>
      <c r="Y1013" s="97">
        <v>25</v>
      </c>
      <c r="Z1013" s="98"/>
      <c r="AB1013" s="98"/>
    </row>
    <row r="1014" spans="1:28" hidden="1">
      <c r="A1014" s="96" t="s">
        <v>2521</v>
      </c>
      <c r="B1014" s="96" t="s">
        <v>2743</v>
      </c>
      <c r="C1014" s="96" t="s">
        <v>2552</v>
      </c>
      <c r="D1014" s="96" t="s">
        <v>3322</v>
      </c>
      <c r="E1014" s="96" t="s">
        <v>3323</v>
      </c>
      <c r="F1014" s="96" t="s">
        <v>3337</v>
      </c>
      <c r="G1014" s="96" t="s">
        <v>1671</v>
      </c>
      <c r="H1014" s="96" t="s">
        <v>2377</v>
      </c>
      <c r="I1014" s="96" t="s">
        <v>1693</v>
      </c>
      <c r="J1014" s="96" t="s">
        <v>265</v>
      </c>
      <c r="K1014" s="96" t="s">
        <v>5451</v>
      </c>
      <c r="L1014" s="96" t="s">
        <v>3326</v>
      </c>
      <c r="M1014" s="97">
        <v>30000</v>
      </c>
      <c r="N1014" s="98">
        <v>0</v>
      </c>
      <c r="O1014" s="97">
        <v>912</v>
      </c>
      <c r="P1014" s="97">
        <v>861</v>
      </c>
      <c r="Q1014" s="97">
        <v>1798</v>
      </c>
      <c r="R1014" s="97">
        <v>28202</v>
      </c>
      <c r="S1014" s="96" t="s">
        <v>3327</v>
      </c>
      <c r="T1014" s="96" t="s">
        <v>5452</v>
      </c>
      <c r="U1014" s="98"/>
      <c r="V1014" s="98"/>
      <c r="W1014" s="98"/>
      <c r="X1014" s="98"/>
      <c r="Y1014" s="97">
        <v>25</v>
      </c>
      <c r="Z1014" s="98"/>
      <c r="AB1014" s="98"/>
    </row>
    <row r="1015" spans="1:28" hidden="1">
      <c r="A1015" s="96" t="s">
        <v>2521</v>
      </c>
      <c r="B1015" s="96" t="s">
        <v>2743</v>
      </c>
      <c r="C1015" s="96" t="s">
        <v>2552</v>
      </c>
      <c r="D1015" s="96" t="s">
        <v>3322</v>
      </c>
      <c r="E1015" s="96" t="s">
        <v>3323</v>
      </c>
      <c r="F1015" s="96" t="s">
        <v>3337</v>
      </c>
      <c r="G1015" s="96" t="s">
        <v>3069</v>
      </c>
      <c r="H1015" s="96" t="s">
        <v>3070</v>
      </c>
      <c r="I1015" s="96" t="s">
        <v>982</v>
      </c>
      <c r="J1015" s="96" t="s">
        <v>941</v>
      </c>
      <c r="K1015" s="96" t="s">
        <v>5453</v>
      </c>
      <c r="L1015" s="96" t="s">
        <v>3326</v>
      </c>
      <c r="M1015" s="97">
        <v>40000</v>
      </c>
      <c r="N1015" s="97">
        <v>442.65</v>
      </c>
      <c r="O1015" s="97">
        <v>1216</v>
      </c>
      <c r="P1015" s="97">
        <v>1148</v>
      </c>
      <c r="Q1015" s="97">
        <v>2831.65</v>
      </c>
      <c r="R1015" s="97">
        <v>37168.35</v>
      </c>
      <c r="S1015" s="96" t="s">
        <v>3327</v>
      </c>
      <c r="T1015" s="96" t="s">
        <v>5454</v>
      </c>
      <c r="U1015" s="98"/>
      <c r="V1015" s="98"/>
      <c r="W1015" s="98"/>
      <c r="X1015" s="98"/>
      <c r="Y1015" s="97">
        <v>25</v>
      </c>
      <c r="Z1015" s="98"/>
      <c r="AB1015" s="98"/>
    </row>
    <row r="1016" spans="1:28" hidden="1">
      <c r="A1016" s="96" t="s">
        <v>2521</v>
      </c>
      <c r="B1016" s="96" t="s">
        <v>2743</v>
      </c>
      <c r="C1016" s="96" t="s">
        <v>2552</v>
      </c>
      <c r="D1016" s="96" t="s">
        <v>3322</v>
      </c>
      <c r="E1016" s="96" t="s">
        <v>3323</v>
      </c>
      <c r="F1016" s="96" t="s">
        <v>3337</v>
      </c>
      <c r="G1016" s="96" t="s">
        <v>3071</v>
      </c>
      <c r="H1016" s="96" t="s">
        <v>3072</v>
      </c>
      <c r="I1016" s="96" t="s">
        <v>3073</v>
      </c>
      <c r="J1016" s="96" t="s">
        <v>777</v>
      </c>
      <c r="K1016" s="96" t="s">
        <v>5455</v>
      </c>
      <c r="L1016" s="96" t="s">
        <v>3326</v>
      </c>
      <c r="M1016" s="97">
        <v>40000</v>
      </c>
      <c r="N1016" s="97">
        <v>442.65</v>
      </c>
      <c r="O1016" s="97">
        <v>1216</v>
      </c>
      <c r="P1016" s="97">
        <v>1148</v>
      </c>
      <c r="Q1016" s="97">
        <v>2831.65</v>
      </c>
      <c r="R1016" s="97">
        <v>37168.35</v>
      </c>
      <c r="S1016" s="96" t="s">
        <v>3327</v>
      </c>
      <c r="T1016" s="96" t="s">
        <v>5456</v>
      </c>
      <c r="U1016" s="98"/>
      <c r="V1016" s="98"/>
      <c r="W1016" s="98"/>
      <c r="X1016" s="98"/>
      <c r="Y1016" s="97">
        <v>25</v>
      </c>
      <c r="Z1016" s="98"/>
      <c r="AB1016" s="98"/>
    </row>
    <row r="1017" spans="1:28" hidden="1">
      <c r="A1017" s="96" t="s">
        <v>2521</v>
      </c>
      <c r="B1017" s="96" t="s">
        <v>2743</v>
      </c>
      <c r="C1017" s="96" t="s">
        <v>2552</v>
      </c>
      <c r="D1017" s="96" t="s">
        <v>3322</v>
      </c>
      <c r="E1017" s="96" t="s">
        <v>3323</v>
      </c>
      <c r="F1017" s="96" t="s">
        <v>3337</v>
      </c>
      <c r="G1017" s="96" t="s">
        <v>3074</v>
      </c>
      <c r="H1017" s="96" t="s">
        <v>3075</v>
      </c>
      <c r="I1017" s="96" t="s">
        <v>192</v>
      </c>
      <c r="J1017" s="96" t="s">
        <v>814</v>
      </c>
      <c r="K1017" s="96" t="s">
        <v>5457</v>
      </c>
      <c r="L1017" s="96" t="s">
        <v>3326</v>
      </c>
      <c r="M1017" s="97">
        <v>50000</v>
      </c>
      <c r="N1017" s="97">
        <v>1854</v>
      </c>
      <c r="O1017" s="97">
        <v>1520</v>
      </c>
      <c r="P1017" s="97">
        <v>1435</v>
      </c>
      <c r="Q1017" s="97">
        <v>4834</v>
      </c>
      <c r="R1017" s="97">
        <v>45166</v>
      </c>
      <c r="S1017" s="96" t="s">
        <v>3327</v>
      </c>
      <c r="T1017" s="96" t="s">
        <v>5458</v>
      </c>
      <c r="U1017" s="98"/>
      <c r="V1017" s="98"/>
      <c r="W1017" s="98"/>
      <c r="X1017" s="98"/>
      <c r="Y1017" s="97">
        <v>25</v>
      </c>
      <c r="Z1017" s="98"/>
      <c r="AB1017" s="98"/>
    </row>
    <row r="1018" spans="1:28" hidden="1">
      <c r="A1018" s="96" t="s">
        <v>2521</v>
      </c>
      <c r="B1018" s="96" t="s">
        <v>2743</v>
      </c>
      <c r="C1018" s="96" t="s">
        <v>2552</v>
      </c>
      <c r="D1018" s="96" t="s">
        <v>3322</v>
      </c>
      <c r="E1018" s="96" t="s">
        <v>3323</v>
      </c>
      <c r="F1018" s="96" t="s">
        <v>3329</v>
      </c>
      <c r="G1018" s="96" t="s">
        <v>1661</v>
      </c>
      <c r="H1018" s="96" t="s">
        <v>2378</v>
      </c>
      <c r="I1018" s="96" t="s">
        <v>100</v>
      </c>
      <c r="J1018" s="96" t="s">
        <v>269</v>
      </c>
      <c r="K1018" s="96" t="s">
        <v>5459</v>
      </c>
      <c r="L1018" s="96" t="s">
        <v>3326</v>
      </c>
      <c r="M1018" s="97">
        <v>70000</v>
      </c>
      <c r="N1018" s="97">
        <v>5368.48</v>
      </c>
      <c r="O1018" s="97">
        <v>2128</v>
      </c>
      <c r="P1018" s="97">
        <v>2009</v>
      </c>
      <c r="Q1018" s="97">
        <v>12676.48</v>
      </c>
      <c r="R1018" s="97">
        <v>57323.519999999997</v>
      </c>
      <c r="S1018" s="96" t="s">
        <v>3327</v>
      </c>
      <c r="T1018" s="96" t="s">
        <v>5460</v>
      </c>
      <c r="U1018" s="98"/>
      <c r="V1018" s="98"/>
      <c r="W1018" s="97">
        <v>3146</v>
      </c>
      <c r="X1018" s="98"/>
      <c r="Y1018" s="97">
        <v>25</v>
      </c>
      <c r="Z1018" s="98"/>
      <c r="AB1018" s="98"/>
    </row>
    <row r="1019" spans="1:28" hidden="1">
      <c r="A1019" s="96" t="s">
        <v>2521</v>
      </c>
      <c r="B1019" s="96" t="s">
        <v>2743</v>
      </c>
      <c r="C1019" s="96" t="s">
        <v>2552</v>
      </c>
      <c r="D1019" s="96" t="s">
        <v>3322</v>
      </c>
      <c r="E1019" s="96" t="s">
        <v>3323</v>
      </c>
      <c r="F1019" s="96" t="s">
        <v>3329</v>
      </c>
      <c r="G1019" s="96" t="s">
        <v>1719</v>
      </c>
      <c r="H1019" s="96" t="s">
        <v>2379</v>
      </c>
      <c r="I1019" s="96" t="s">
        <v>1004</v>
      </c>
      <c r="J1019" s="96" t="s">
        <v>814</v>
      </c>
      <c r="K1019" s="96" t="s">
        <v>5461</v>
      </c>
      <c r="L1019" s="96" t="s">
        <v>3326</v>
      </c>
      <c r="M1019" s="97">
        <v>45000</v>
      </c>
      <c r="N1019" s="97">
        <v>1148.33</v>
      </c>
      <c r="O1019" s="97">
        <v>1368</v>
      </c>
      <c r="P1019" s="97">
        <v>1291.5</v>
      </c>
      <c r="Q1019" s="97">
        <v>5378.83</v>
      </c>
      <c r="R1019" s="97">
        <v>39621.17</v>
      </c>
      <c r="S1019" s="96" t="s">
        <v>3327</v>
      </c>
      <c r="T1019" s="96" t="s">
        <v>5462</v>
      </c>
      <c r="U1019" s="98"/>
      <c r="V1019" s="98"/>
      <c r="W1019" s="97">
        <v>1546</v>
      </c>
      <c r="X1019" s="98"/>
      <c r="Y1019" s="97">
        <v>25</v>
      </c>
      <c r="Z1019" s="98"/>
      <c r="AB1019" s="98"/>
    </row>
    <row r="1020" spans="1:28" hidden="1">
      <c r="A1020" s="96" t="s">
        <v>2521</v>
      </c>
      <c r="B1020" s="96" t="s">
        <v>2743</v>
      </c>
      <c r="C1020" s="96" t="s">
        <v>2552</v>
      </c>
      <c r="D1020" s="96" t="s">
        <v>3322</v>
      </c>
      <c r="E1020" s="96" t="s">
        <v>3323</v>
      </c>
      <c r="F1020" s="96" t="s">
        <v>3329</v>
      </c>
      <c r="G1020" s="96" t="s">
        <v>1421</v>
      </c>
      <c r="H1020" s="96" t="s">
        <v>2380</v>
      </c>
      <c r="I1020" s="96" t="s">
        <v>110</v>
      </c>
      <c r="J1020" s="96" t="s">
        <v>777</v>
      </c>
      <c r="K1020" s="96" t="s">
        <v>5463</v>
      </c>
      <c r="L1020" s="96" t="s">
        <v>3326</v>
      </c>
      <c r="M1020" s="97">
        <v>10000</v>
      </c>
      <c r="N1020" s="98">
        <v>0</v>
      </c>
      <c r="O1020" s="97">
        <v>304</v>
      </c>
      <c r="P1020" s="97">
        <v>287</v>
      </c>
      <c r="Q1020" s="97">
        <v>616</v>
      </c>
      <c r="R1020" s="97">
        <v>9384</v>
      </c>
      <c r="S1020" s="96" t="s">
        <v>3327</v>
      </c>
      <c r="T1020" s="96" t="s">
        <v>5464</v>
      </c>
      <c r="U1020" s="98"/>
      <c r="V1020" s="98"/>
      <c r="W1020" s="98"/>
      <c r="X1020" s="98"/>
      <c r="Y1020" s="97">
        <v>25</v>
      </c>
      <c r="Z1020" s="98"/>
      <c r="AB1020" s="98"/>
    </row>
    <row r="1021" spans="1:28" hidden="1">
      <c r="A1021" s="96" t="s">
        <v>2521</v>
      </c>
      <c r="B1021" s="96" t="s">
        <v>2743</v>
      </c>
      <c r="C1021" s="96" t="s">
        <v>2552</v>
      </c>
      <c r="D1021" s="96" t="s">
        <v>3322</v>
      </c>
      <c r="E1021" s="96" t="s">
        <v>3323</v>
      </c>
      <c r="F1021" s="96" t="s">
        <v>3337</v>
      </c>
      <c r="G1021" s="96" t="s">
        <v>3076</v>
      </c>
      <c r="H1021" s="96" t="s">
        <v>3077</v>
      </c>
      <c r="I1021" s="96" t="s">
        <v>75</v>
      </c>
      <c r="J1021" s="96" t="s">
        <v>73</v>
      </c>
      <c r="K1021" s="96" t="s">
        <v>5465</v>
      </c>
      <c r="L1021" s="96" t="s">
        <v>3326</v>
      </c>
      <c r="M1021" s="97">
        <v>20000</v>
      </c>
      <c r="N1021" s="98">
        <v>0</v>
      </c>
      <c r="O1021" s="97">
        <v>608</v>
      </c>
      <c r="P1021" s="97">
        <v>574</v>
      </c>
      <c r="Q1021" s="97">
        <v>1207</v>
      </c>
      <c r="R1021" s="97">
        <v>18793</v>
      </c>
      <c r="S1021" s="96" t="s">
        <v>3327</v>
      </c>
      <c r="T1021" s="96" t="s">
        <v>5466</v>
      </c>
      <c r="U1021" s="98"/>
      <c r="V1021" s="98"/>
      <c r="W1021" s="98"/>
      <c r="X1021" s="98"/>
      <c r="Y1021" s="97">
        <v>25</v>
      </c>
      <c r="Z1021" s="98"/>
      <c r="AB1021" s="98"/>
    </row>
    <row r="1022" spans="1:28" hidden="1">
      <c r="A1022" s="96" t="s">
        <v>2521</v>
      </c>
      <c r="B1022" s="96" t="s">
        <v>2743</v>
      </c>
      <c r="C1022" s="96" t="s">
        <v>2552</v>
      </c>
      <c r="D1022" s="96" t="s">
        <v>3322</v>
      </c>
      <c r="E1022" s="96" t="s">
        <v>3323</v>
      </c>
      <c r="F1022" s="96" t="s">
        <v>3359</v>
      </c>
      <c r="G1022" s="96" t="s">
        <v>960</v>
      </c>
      <c r="H1022" s="96" t="s">
        <v>2381</v>
      </c>
      <c r="I1022" s="96" t="s">
        <v>1420</v>
      </c>
      <c r="J1022" s="96" t="s">
        <v>552</v>
      </c>
      <c r="K1022" s="96" t="s">
        <v>5467</v>
      </c>
      <c r="L1022" s="96" t="s">
        <v>3326</v>
      </c>
      <c r="M1022" s="97">
        <v>110000</v>
      </c>
      <c r="N1022" s="97">
        <v>14457.62</v>
      </c>
      <c r="O1022" s="97">
        <v>3344</v>
      </c>
      <c r="P1022" s="97">
        <v>3157</v>
      </c>
      <c r="Q1022" s="97">
        <v>20983.62</v>
      </c>
      <c r="R1022" s="97">
        <v>89016.38</v>
      </c>
      <c r="S1022" s="96" t="s">
        <v>3327</v>
      </c>
      <c r="T1022" s="96" t="s">
        <v>5468</v>
      </c>
      <c r="U1022" s="98"/>
      <c r="V1022" s="98"/>
      <c r="W1022" s="98"/>
      <c r="X1022" s="98"/>
      <c r="Y1022" s="97">
        <v>25</v>
      </c>
      <c r="Z1022" s="98"/>
      <c r="AB1022" s="98"/>
    </row>
    <row r="1023" spans="1:28" hidden="1">
      <c r="A1023" s="96" t="s">
        <v>2521</v>
      </c>
      <c r="B1023" s="96" t="s">
        <v>2743</v>
      </c>
      <c r="C1023" s="96" t="s">
        <v>2552</v>
      </c>
      <c r="D1023" s="96" t="s">
        <v>3322</v>
      </c>
      <c r="E1023" s="96" t="s">
        <v>3323</v>
      </c>
      <c r="F1023" s="96" t="s">
        <v>3337</v>
      </c>
      <c r="G1023" s="96" t="s">
        <v>3078</v>
      </c>
      <c r="H1023" s="96" t="s">
        <v>3079</v>
      </c>
      <c r="I1023" s="96" t="s">
        <v>256</v>
      </c>
      <c r="J1023" s="96" t="s">
        <v>304</v>
      </c>
      <c r="K1023" s="96" t="s">
        <v>5469</v>
      </c>
      <c r="L1023" s="96" t="s">
        <v>3326</v>
      </c>
      <c r="M1023" s="97">
        <v>75000</v>
      </c>
      <c r="N1023" s="97">
        <v>6309.38</v>
      </c>
      <c r="O1023" s="97">
        <v>2280</v>
      </c>
      <c r="P1023" s="97">
        <v>2152.5</v>
      </c>
      <c r="Q1023" s="97">
        <v>10766.88</v>
      </c>
      <c r="R1023" s="97">
        <v>64233.120000000003</v>
      </c>
      <c r="S1023" s="96" t="s">
        <v>3327</v>
      </c>
      <c r="T1023" s="96" t="s">
        <v>5470</v>
      </c>
      <c r="U1023" s="98"/>
      <c r="V1023" s="98"/>
      <c r="W1023" s="98"/>
      <c r="X1023" s="98"/>
      <c r="Y1023" s="97">
        <v>25</v>
      </c>
      <c r="Z1023" s="98"/>
      <c r="AB1023" s="98"/>
    </row>
    <row r="1024" spans="1:28" hidden="1">
      <c r="A1024" s="96" t="s">
        <v>2521</v>
      </c>
      <c r="B1024" s="96" t="s">
        <v>2743</v>
      </c>
      <c r="C1024" s="96" t="s">
        <v>2552</v>
      </c>
      <c r="D1024" s="96" t="s">
        <v>3322</v>
      </c>
      <c r="E1024" s="96" t="s">
        <v>3323</v>
      </c>
      <c r="F1024" s="96" t="s">
        <v>3359</v>
      </c>
      <c r="G1024" s="96" t="s">
        <v>3080</v>
      </c>
      <c r="H1024" s="96" t="s">
        <v>3081</v>
      </c>
      <c r="I1024" s="96" t="s">
        <v>75</v>
      </c>
      <c r="J1024" s="96" t="s">
        <v>777</v>
      </c>
      <c r="K1024" s="96" t="s">
        <v>5471</v>
      </c>
      <c r="L1024" s="96" t="s">
        <v>3326</v>
      </c>
      <c r="M1024" s="97">
        <v>26250</v>
      </c>
      <c r="N1024" s="98">
        <v>0</v>
      </c>
      <c r="O1024" s="97">
        <v>798</v>
      </c>
      <c r="P1024" s="97">
        <v>753.38</v>
      </c>
      <c r="Q1024" s="97">
        <v>1576.38</v>
      </c>
      <c r="R1024" s="97">
        <v>24673.62</v>
      </c>
      <c r="S1024" s="96" t="s">
        <v>3327</v>
      </c>
      <c r="T1024" s="96" t="s">
        <v>5472</v>
      </c>
      <c r="U1024" s="98"/>
      <c r="V1024" s="98"/>
      <c r="W1024" s="98"/>
      <c r="X1024" s="98"/>
      <c r="Y1024" s="97">
        <v>25</v>
      </c>
      <c r="Z1024" s="98"/>
      <c r="AB1024" s="98"/>
    </row>
    <row r="1025" spans="1:28" hidden="1">
      <c r="A1025" s="96" t="s">
        <v>2521</v>
      </c>
      <c r="B1025" s="96" t="s">
        <v>2743</v>
      </c>
      <c r="C1025" s="96" t="s">
        <v>2552</v>
      </c>
      <c r="D1025" s="96" t="s">
        <v>3322</v>
      </c>
      <c r="E1025" s="96" t="s">
        <v>3323</v>
      </c>
      <c r="F1025" s="96" t="s">
        <v>3329</v>
      </c>
      <c r="G1025" s="96" t="s">
        <v>3082</v>
      </c>
      <c r="H1025" s="96" t="s">
        <v>3083</v>
      </c>
      <c r="I1025" s="96" t="s">
        <v>100</v>
      </c>
      <c r="J1025" s="96" t="s">
        <v>73</v>
      </c>
      <c r="K1025" s="96" t="s">
        <v>5473</v>
      </c>
      <c r="L1025" s="96" t="s">
        <v>3326</v>
      </c>
      <c r="M1025" s="97">
        <v>55000</v>
      </c>
      <c r="N1025" s="97">
        <v>2559.6799999999998</v>
      </c>
      <c r="O1025" s="97">
        <v>1672</v>
      </c>
      <c r="P1025" s="97">
        <v>1578.5</v>
      </c>
      <c r="Q1025" s="97">
        <v>5835.18</v>
      </c>
      <c r="R1025" s="97">
        <v>49164.82</v>
      </c>
      <c r="S1025" s="96" t="s">
        <v>3327</v>
      </c>
      <c r="T1025" s="96" t="s">
        <v>5474</v>
      </c>
      <c r="U1025" s="98"/>
      <c r="V1025" s="98"/>
      <c r="W1025" s="98"/>
      <c r="X1025" s="98"/>
      <c r="Y1025" s="97">
        <v>25</v>
      </c>
      <c r="Z1025" s="98"/>
      <c r="AB1025" s="98"/>
    </row>
    <row r="1026" spans="1:28" hidden="1">
      <c r="A1026" s="96" t="s">
        <v>2521</v>
      </c>
      <c r="B1026" s="96" t="s">
        <v>2743</v>
      </c>
      <c r="C1026" s="96" t="s">
        <v>2552</v>
      </c>
      <c r="D1026" s="96" t="s">
        <v>3322</v>
      </c>
      <c r="E1026" s="96" t="s">
        <v>3323</v>
      </c>
      <c r="F1026" s="96" t="s">
        <v>3337</v>
      </c>
      <c r="G1026" s="96" t="s">
        <v>3276</v>
      </c>
      <c r="H1026" s="96" t="s">
        <v>3277</v>
      </c>
      <c r="I1026" s="96" t="s">
        <v>1004</v>
      </c>
      <c r="J1026" s="96" t="s">
        <v>552</v>
      </c>
      <c r="K1026" s="96" t="s">
        <v>5475</v>
      </c>
      <c r="L1026" s="96" t="s">
        <v>3326</v>
      </c>
      <c r="M1026" s="97">
        <v>50000</v>
      </c>
      <c r="N1026" s="97">
        <v>1854</v>
      </c>
      <c r="O1026" s="97">
        <v>1520</v>
      </c>
      <c r="P1026" s="97">
        <v>1435</v>
      </c>
      <c r="Q1026" s="97">
        <v>4834</v>
      </c>
      <c r="R1026" s="97">
        <v>45166</v>
      </c>
      <c r="S1026" s="96" t="s">
        <v>3327</v>
      </c>
      <c r="T1026" s="96" t="s">
        <v>5476</v>
      </c>
      <c r="U1026" s="98"/>
      <c r="V1026" s="98"/>
      <c r="W1026" s="98"/>
      <c r="X1026" s="98"/>
      <c r="Y1026" s="97">
        <v>25</v>
      </c>
      <c r="Z1026" s="98"/>
      <c r="AB1026" s="98"/>
    </row>
    <row r="1027" spans="1:28" hidden="1">
      <c r="A1027" s="96" t="s">
        <v>2521</v>
      </c>
      <c r="B1027" s="96" t="s">
        <v>2743</v>
      </c>
      <c r="C1027" s="96" t="s">
        <v>2552</v>
      </c>
      <c r="D1027" s="96" t="s">
        <v>3322</v>
      </c>
      <c r="E1027" s="96" t="s">
        <v>3323</v>
      </c>
      <c r="F1027" s="96" t="s">
        <v>3337</v>
      </c>
      <c r="G1027" s="96" t="s">
        <v>3296</v>
      </c>
      <c r="H1027" s="96" t="s">
        <v>3293</v>
      </c>
      <c r="I1027" s="96" t="s">
        <v>129</v>
      </c>
      <c r="J1027" s="96" t="s">
        <v>253</v>
      </c>
      <c r="K1027" s="96" t="s">
        <v>5477</v>
      </c>
      <c r="L1027" s="96" t="s">
        <v>3326</v>
      </c>
      <c r="M1027" s="97">
        <v>95000</v>
      </c>
      <c r="N1027" s="97">
        <v>10929.24</v>
      </c>
      <c r="O1027" s="97">
        <v>2888</v>
      </c>
      <c r="P1027" s="97">
        <v>2726.5</v>
      </c>
      <c r="Q1027" s="97">
        <v>16568.740000000002</v>
      </c>
      <c r="R1027" s="97">
        <v>78431.259999999995</v>
      </c>
      <c r="S1027" s="96" t="s">
        <v>3327</v>
      </c>
      <c r="T1027" s="96" t="s">
        <v>5478</v>
      </c>
      <c r="U1027" s="98"/>
      <c r="V1027" s="98"/>
      <c r="W1027" s="98"/>
      <c r="X1027" s="98"/>
      <c r="Y1027" s="97">
        <v>25</v>
      </c>
      <c r="Z1027" s="98"/>
      <c r="AB1027" s="98"/>
    </row>
    <row r="1028" spans="1:28" hidden="1">
      <c r="A1028" s="96" t="s">
        <v>2521</v>
      </c>
      <c r="B1028" s="96" t="s">
        <v>2743</v>
      </c>
      <c r="C1028" s="96" t="s">
        <v>2552</v>
      </c>
      <c r="D1028" s="96" t="s">
        <v>3322</v>
      </c>
      <c r="E1028" s="96" t="s">
        <v>3323</v>
      </c>
      <c r="F1028" s="96" t="s">
        <v>3337</v>
      </c>
      <c r="G1028" s="96" t="s">
        <v>3084</v>
      </c>
      <c r="H1028" s="96" t="s">
        <v>3085</v>
      </c>
      <c r="I1028" s="96" t="s">
        <v>192</v>
      </c>
      <c r="J1028" s="96" t="s">
        <v>552</v>
      </c>
      <c r="K1028" s="96" t="s">
        <v>5479</v>
      </c>
      <c r="L1028" s="96" t="s">
        <v>3326</v>
      </c>
      <c r="M1028" s="97">
        <v>26250</v>
      </c>
      <c r="N1028" s="98">
        <v>0</v>
      </c>
      <c r="O1028" s="97">
        <v>798</v>
      </c>
      <c r="P1028" s="97">
        <v>753.38</v>
      </c>
      <c r="Q1028" s="97">
        <v>1576.38</v>
      </c>
      <c r="R1028" s="97">
        <v>24673.62</v>
      </c>
      <c r="S1028" s="96" t="s">
        <v>3327</v>
      </c>
      <c r="T1028" s="96" t="s">
        <v>5480</v>
      </c>
      <c r="U1028" s="98"/>
      <c r="V1028" s="98"/>
      <c r="W1028" s="98"/>
      <c r="X1028" s="98"/>
      <c r="Y1028" s="97">
        <v>25</v>
      </c>
      <c r="Z1028" s="98"/>
      <c r="AB1028" s="98"/>
    </row>
    <row r="1029" spans="1:28" hidden="1">
      <c r="A1029" s="96" t="s">
        <v>2521</v>
      </c>
      <c r="B1029" s="96" t="s">
        <v>2743</v>
      </c>
      <c r="C1029" s="96" t="s">
        <v>2552</v>
      </c>
      <c r="D1029" s="96" t="s">
        <v>3322</v>
      </c>
      <c r="E1029" s="96" t="s">
        <v>3323</v>
      </c>
      <c r="F1029" s="96" t="s">
        <v>3337</v>
      </c>
      <c r="G1029" s="96" t="s">
        <v>3086</v>
      </c>
      <c r="H1029" s="96" t="s">
        <v>3087</v>
      </c>
      <c r="I1029" s="96" t="s">
        <v>192</v>
      </c>
      <c r="J1029" s="96" t="s">
        <v>941</v>
      </c>
      <c r="K1029" s="96" t="s">
        <v>5481</v>
      </c>
      <c r="L1029" s="96" t="s">
        <v>3326</v>
      </c>
      <c r="M1029" s="97">
        <v>50000</v>
      </c>
      <c r="N1029" s="97">
        <v>1854</v>
      </c>
      <c r="O1029" s="97">
        <v>1520</v>
      </c>
      <c r="P1029" s="97">
        <v>1435</v>
      </c>
      <c r="Q1029" s="97">
        <v>4834</v>
      </c>
      <c r="R1029" s="97">
        <v>45166</v>
      </c>
      <c r="S1029" s="96" t="s">
        <v>3327</v>
      </c>
      <c r="T1029" s="96" t="s">
        <v>5482</v>
      </c>
      <c r="U1029" s="98"/>
      <c r="V1029" s="98"/>
      <c r="W1029" s="98"/>
      <c r="X1029" s="98"/>
      <c r="Y1029" s="97">
        <v>25</v>
      </c>
      <c r="Z1029" s="98"/>
      <c r="AB1029" s="98"/>
    </row>
    <row r="1030" spans="1:28" hidden="1">
      <c r="A1030" s="96" t="s">
        <v>2521</v>
      </c>
      <c r="B1030" s="96" t="s">
        <v>2743</v>
      </c>
      <c r="C1030" s="96" t="s">
        <v>2552</v>
      </c>
      <c r="D1030" s="96" t="s">
        <v>3322</v>
      </c>
      <c r="E1030" s="96" t="s">
        <v>3323</v>
      </c>
      <c r="F1030" s="96" t="s">
        <v>3350</v>
      </c>
      <c r="G1030" s="96" t="s">
        <v>2565</v>
      </c>
      <c r="H1030" s="96" t="s">
        <v>2566</v>
      </c>
      <c r="I1030" s="96" t="s">
        <v>2567</v>
      </c>
      <c r="J1030" s="96" t="s">
        <v>314</v>
      </c>
      <c r="K1030" s="96" t="s">
        <v>5483</v>
      </c>
      <c r="L1030" s="96" t="s">
        <v>3326</v>
      </c>
      <c r="M1030" s="97">
        <v>36000</v>
      </c>
      <c r="N1030" s="98">
        <v>0</v>
      </c>
      <c r="O1030" s="97">
        <v>1094.4000000000001</v>
      </c>
      <c r="P1030" s="97">
        <v>1033.2</v>
      </c>
      <c r="Q1030" s="97">
        <v>2152.6</v>
      </c>
      <c r="R1030" s="97">
        <v>33847.4</v>
      </c>
      <c r="S1030" s="96" t="s">
        <v>3327</v>
      </c>
      <c r="T1030" s="96" t="s">
        <v>5484</v>
      </c>
      <c r="U1030" s="98"/>
      <c r="V1030" s="98"/>
      <c r="W1030" s="98"/>
      <c r="X1030" s="98"/>
      <c r="Y1030" s="97">
        <v>25</v>
      </c>
      <c r="Z1030" s="98"/>
      <c r="AB1030" s="98"/>
    </row>
    <row r="1031" spans="1:28" hidden="1">
      <c r="A1031" s="96" t="s">
        <v>2521</v>
      </c>
      <c r="B1031" s="96" t="s">
        <v>2743</v>
      </c>
      <c r="C1031" s="96" t="s">
        <v>2552</v>
      </c>
      <c r="D1031" s="96" t="s">
        <v>3322</v>
      </c>
      <c r="E1031" s="96" t="s">
        <v>3323</v>
      </c>
      <c r="F1031" s="96" t="s">
        <v>3337</v>
      </c>
      <c r="G1031" s="96" t="s">
        <v>3088</v>
      </c>
      <c r="H1031" s="96" t="s">
        <v>3089</v>
      </c>
      <c r="I1031" s="96" t="s">
        <v>1693</v>
      </c>
      <c r="J1031" s="96" t="s">
        <v>265</v>
      </c>
      <c r="K1031" s="96" t="s">
        <v>5485</v>
      </c>
      <c r="L1031" s="96" t="s">
        <v>3326</v>
      </c>
      <c r="M1031" s="97">
        <v>45000</v>
      </c>
      <c r="N1031" s="97">
        <v>1148.33</v>
      </c>
      <c r="O1031" s="97">
        <v>1368</v>
      </c>
      <c r="P1031" s="97">
        <v>1291.5</v>
      </c>
      <c r="Q1031" s="97">
        <v>3832.83</v>
      </c>
      <c r="R1031" s="97">
        <v>41167.17</v>
      </c>
      <c r="S1031" s="96" t="s">
        <v>3327</v>
      </c>
      <c r="T1031" s="96" t="s">
        <v>5486</v>
      </c>
      <c r="U1031" s="98"/>
      <c r="V1031" s="98"/>
      <c r="W1031" s="98"/>
      <c r="X1031" s="98"/>
      <c r="Y1031" s="97">
        <v>25</v>
      </c>
      <c r="Z1031" s="98"/>
      <c r="AB1031" s="98"/>
    </row>
    <row r="1032" spans="1:28" hidden="1">
      <c r="A1032" s="96" t="s">
        <v>2521</v>
      </c>
      <c r="B1032" s="96" t="s">
        <v>2743</v>
      </c>
      <c r="C1032" s="96" t="s">
        <v>2552</v>
      </c>
      <c r="D1032" s="96" t="s">
        <v>3322</v>
      </c>
      <c r="E1032" s="96" t="s">
        <v>3323</v>
      </c>
      <c r="F1032" s="96" t="s">
        <v>3337</v>
      </c>
      <c r="G1032" s="96" t="s">
        <v>5487</v>
      </c>
      <c r="H1032" s="96" t="s">
        <v>3148</v>
      </c>
      <c r="I1032" s="96" t="s">
        <v>2667</v>
      </c>
      <c r="J1032" s="96" t="s">
        <v>821</v>
      </c>
      <c r="K1032" s="96" t="s">
        <v>5488</v>
      </c>
      <c r="L1032" s="96" t="s">
        <v>3326</v>
      </c>
      <c r="M1032" s="97">
        <v>36000</v>
      </c>
      <c r="N1032" s="98">
        <v>0</v>
      </c>
      <c r="O1032" s="97">
        <v>1094.4000000000001</v>
      </c>
      <c r="P1032" s="97">
        <v>1033.2</v>
      </c>
      <c r="Q1032" s="97">
        <v>2152.6</v>
      </c>
      <c r="R1032" s="97">
        <v>33847.4</v>
      </c>
      <c r="S1032" s="96" t="s">
        <v>3327</v>
      </c>
      <c r="T1032" s="96" t="s">
        <v>5489</v>
      </c>
      <c r="U1032" s="98"/>
      <c r="V1032" s="98"/>
      <c r="W1032" s="98"/>
      <c r="X1032" s="98"/>
      <c r="Y1032" s="97">
        <v>25</v>
      </c>
      <c r="Z1032" s="98"/>
      <c r="AB1032" s="98"/>
    </row>
    <row r="1033" spans="1:28" hidden="1">
      <c r="A1033" s="96" t="s">
        <v>2521</v>
      </c>
      <c r="B1033" s="96" t="s">
        <v>2743</v>
      </c>
      <c r="C1033" s="96" t="s">
        <v>2552</v>
      </c>
      <c r="D1033" s="96" t="s">
        <v>3322</v>
      </c>
      <c r="E1033" s="96" t="s">
        <v>3323</v>
      </c>
      <c r="F1033" s="96" t="s">
        <v>3359</v>
      </c>
      <c r="G1033" s="96" t="s">
        <v>979</v>
      </c>
      <c r="H1033" s="96" t="s">
        <v>2382</v>
      </c>
      <c r="I1033" s="96" t="s">
        <v>129</v>
      </c>
      <c r="J1033" s="96" t="s">
        <v>250</v>
      </c>
      <c r="K1033" s="96" t="s">
        <v>5490</v>
      </c>
      <c r="L1033" s="96" t="s">
        <v>3326</v>
      </c>
      <c r="M1033" s="97">
        <v>135000</v>
      </c>
      <c r="N1033" s="97">
        <v>20338.240000000002</v>
      </c>
      <c r="O1033" s="97">
        <v>4104</v>
      </c>
      <c r="P1033" s="97">
        <v>3874.5</v>
      </c>
      <c r="Q1033" s="97">
        <v>28341.74</v>
      </c>
      <c r="R1033" s="97">
        <v>106658.26</v>
      </c>
      <c r="S1033" s="96" t="s">
        <v>3327</v>
      </c>
      <c r="T1033" s="96" t="s">
        <v>5491</v>
      </c>
      <c r="U1033" s="98"/>
      <c r="V1033" s="98"/>
      <c r="W1033" s="98"/>
      <c r="X1033" s="98"/>
      <c r="Y1033" s="97">
        <v>25</v>
      </c>
      <c r="Z1033" s="98"/>
      <c r="AB1033" s="98"/>
    </row>
    <row r="1034" spans="1:28" hidden="1">
      <c r="A1034" s="96" t="s">
        <v>2521</v>
      </c>
      <c r="B1034" s="96" t="s">
        <v>2743</v>
      </c>
      <c r="C1034" s="96" t="s">
        <v>2552</v>
      </c>
      <c r="D1034" s="96" t="s">
        <v>3322</v>
      </c>
      <c r="E1034" s="96" t="s">
        <v>3323</v>
      </c>
      <c r="F1034" s="96" t="s">
        <v>3350</v>
      </c>
      <c r="G1034" s="96" t="s">
        <v>961</v>
      </c>
      <c r="H1034" s="96" t="s">
        <v>2383</v>
      </c>
      <c r="I1034" s="96" t="s">
        <v>129</v>
      </c>
      <c r="J1034" s="96" t="s">
        <v>2384</v>
      </c>
      <c r="K1034" s="96" t="s">
        <v>5492</v>
      </c>
      <c r="L1034" s="96" t="s">
        <v>3326</v>
      </c>
      <c r="M1034" s="97">
        <v>115000</v>
      </c>
      <c r="N1034" s="97">
        <v>15633.74</v>
      </c>
      <c r="O1034" s="97">
        <v>3496</v>
      </c>
      <c r="P1034" s="97">
        <v>3300.5</v>
      </c>
      <c r="Q1034" s="97">
        <v>22455.24</v>
      </c>
      <c r="R1034" s="97">
        <v>92544.76</v>
      </c>
      <c r="S1034" s="96" t="s">
        <v>3327</v>
      </c>
      <c r="T1034" s="96" t="s">
        <v>5493</v>
      </c>
      <c r="U1034" s="98"/>
      <c r="V1034" s="98"/>
      <c r="W1034" s="98"/>
      <c r="X1034" s="98"/>
      <c r="Y1034" s="97">
        <v>25</v>
      </c>
      <c r="Z1034" s="98"/>
      <c r="AB1034" s="98"/>
    </row>
    <row r="1035" spans="1:28" hidden="1">
      <c r="A1035" s="96" t="s">
        <v>2521</v>
      </c>
      <c r="B1035" s="96" t="s">
        <v>2743</v>
      </c>
      <c r="C1035" s="96" t="s">
        <v>2552</v>
      </c>
      <c r="D1035" s="96" t="s">
        <v>3322</v>
      </c>
      <c r="E1035" s="96" t="s">
        <v>3323</v>
      </c>
      <c r="F1035" s="96" t="s">
        <v>3337</v>
      </c>
      <c r="G1035" s="96" t="s">
        <v>3090</v>
      </c>
      <c r="H1035" s="96" t="s">
        <v>3091</v>
      </c>
      <c r="I1035" s="96" t="s">
        <v>192</v>
      </c>
      <c r="J1035" s="96" t="s">
        <v>189</v>
      </c>
      <c r="K1035" s="96" t="s">
        <v>5494</v>
      </c>
      <c r="L1035" s="96" t="s">
        <v>3326</v>
      </c>
      <c r="M1035" s="97">
        <v>22000</v>
      </c>
      <c r="N1035" s="98">
        <v>0</v>
      </c>
      <c r="O1035" s="97">
        <v>668.8</v>
      </c>
      <c r="P1035" s="97">
        <v>631.4</v>
      </c>
      <c r="Q1035" s="97">
        <v>1325.2</v>
      </c>
      <c r="R1035" s="97">
        <v>20674.8</v>
      </c>
      <c r="S1035" s="96" t="s">
        <v>3327</v>
      </c>
      <c r="T1035" s="96" t="s">
        <v>5495</v>
      </c>
      <c r="U1035" s="98"/>
      <c r="V1035" s="98"/>
      <c r="W1035" s="98"/>
      <c r="X1035" s="98"/>
      <c r="Y1035" s="97">
        <v>25</v>
      </c>
      <c r="Z1035" s="98"/>
      <c r="AB1035" s="98"/>
    </row>
    <row r="1036" spans="1:28" hidden="1">
      <c r="A1036" s="96" t="s">
        <v>2521</v>
      </c>
      <c r="B1036" s="96" t="s">
        <v>2743</v>
      </c>
      <c r="C1036" s="96" t="s">
        <v>2552</v>
      </c>
      <c r="D1036" s="96" t="s">
        <v>3322</v>
      </c>
      <c r="E1036" s="96" t="s">
        <v>3323</v>
      </c>
      <c r="F1036" s="96" t="s">
        <v>3329</v>
      </c>
      <c r="G1036" s="96" t="s">
        <v>1422</v>
      </c>
      <c r="H1036" s="96" t="s">
        <v>2385</v>
      </c>
      <c r="I1036" s="96" t="s">
        <v>1372</v>
      </c>
      <c r="J1036" s="96" t="s">
        <v>142</v>
      </c>
      <c r="K1036" s="96" t="s">
        <v>5496</v>
      </c>
      <c r="L1036" s="96" t="s">
        <v>3326</v>
      </c>
      <c r="M1036" s="97">
        <v>10000</v>
      </c>
      <c r="N1036" s="98">
        <v>0</v>
      </c>
      <c r="O1036" s="97">
        <v>304</v>
      </c>
      <c r="P1036" s="97">
        <v>287</v>
      </c>
      <c r="Q1036" s="97">
        <v>616</v>
      </c>
      <c r="R1036" s="97">
        <v>9384</v>
      </c>
      <c r="S1036" s="96" t="s">
        <v>3327</v>
      </c>
      <c r="T1036" s="96" t="s">
        <v>5497</v>
      </c>
      <c r="U1036" s="98"/>
      <c r="V1036" s="98"/>
      <c r="W1036" s="98"/>
      <c r="X1036" s="98"/>
      <c r="Y1036" s="97">
        <v>25</v>
      </c>
      <c r="Z1036" s="98"/>
      <c r="AB1036" s="98"/>
    </row>
    <row r="1037" spans="1:28" hidden="1">
      <c r="A1037" s="96" t="s">
        <v>2521</v>
      </c>
      <c r="B1037" s="96" t="s">
        <v>2743</v>
      </c>
      <c r="C1037" s="96" t="s">
        <v>2552</v>
      </c>
      <c r="D1037" s="96" t="s">
        <v>3322</v>
      </c>
      <c r="E1037" s="96" t="s">
        <v>3323</v>
      </c>
      <c r="F1037" s="96" t="s">
        <v>3350</v>
      </c>
      <c r="G1037" s="96" t="s">
        <v>1442</v>
      </c>
      <c r="H1037" s="96" t="s">
        <v>2387</v>
      </c>
      <c r="I1037" s="96" t="s">
        <v>4946</v>
      </c>
      <c r="J1037" s="96" t="s">
        <v>204</v>
      </c>
      <c r="K1037" s="96" t="s">
        <v>5498</v>
      </c>
      <c r="L1037" s="96" t="s">
        <v>3326</v>
      </c>
      <c r="M1037" s="97">
        <v>70000</v>
      </c>
      <c r="N1037" s="97">
        <v>5368.48</v>
      </c>
      <c r="O1037" s="97">
        <v>2128</v>
      </c>
      <c r="P1037" s="97">
        <v>2009</v>
      </c>
      <c r="Q1037" s="97">
        <v>11676.48</v>
      </c>
      <c r="R1037" s="97">
        <v>58323.519999999997</v>
      </c>
      <c r="S1037" s="96" t="s">
        <v>3327</v>
      </c>
      <c r="T1037" s="96" t="s">
        <v>5499</v>
      </c>
      <c r="U1037" s="98"/>
      <c r="V1037" s="98"/>
      <c r="W1037" s="97">
        <v>2146</v>
      </c>
      <c r="X1037" s="98"/>
      <c r="Y1037" s="97">
        <v>25</v>
      </c>
      <c r="Z1037" s="98"/>
      <c r="AB1037" s="98"/>
    </row>
    <row r="1038" spans="1:28" hidden="1">
      <c r="A1038" s="96" t="s">
        <v>2521</v>
      </c>
      <c r="B1038" s="96" t="s">
        <v>2743</v>
      </c>
      <c r="C1038" s="96" t="s">
        <v>2552</v>
      </c>
      <c r="D1038" s="96" t="s">
        <v>3322</v>
      </c>
      <c r="E1038" s="96" t="s">
        <v>3323</v>
      </c>
      <c r="F1038" s="96" t="s">
        <v>3337</v>
      </c>
      <c r="G1038" s="96" t="s">
        <v>3093</v>
      </c>
      <c r="H1038" s="96" t="s">
        <v>3094</v>
      </c>
      <c r="I1038" s="96" t="s">
        <v>2639</v>
      </c>
      <c r="J1038" s="96" t="s">
        <v>333</v>
      </c>
      <c r="K1038" s="96" t="s">
        <v>5500</v>
      </c>
      <c r="L1038" s="96" t="s">
        <v>3326</v>
      </c>
      <c r="M1038" s="97">
        <v>60000</v>
      </c>
      <c r="N1038" s="97">
        <v>3486.68</v>
      </c>
      <c r="O1038" s="97">
        <v>1824</v>
      </c>
      <c r="P1038" s="97">
        <v>1722</v>
      </c>
      <c r="Q1038" s="97">
        <v>7057.68</v>
      </c>
      <c r="R1038" s="97">
        <v>52942.32</v>
      </c>
      <c r="S1038" s="96" t="s">
        <v>3327</v>
      </c>
      <c r="T1038" s="96" t="s">
        <v>5501</v>
      </c>
      <c r="U1038" s="98"/>
      <c r="V1038" s="98"/>
      <c r="W1038" s="98"/>
      <c r="X1038" s="98"/>
      <c r="Y1038" s="97">
        <v>25</v>
      </c>
      <c r="Z1038" s="98"/>
      <c r="AB1038" s="98"/>
    </row>
    <row r="1039" spans="1:28" hidden="1">
      <c r="A1039" s="96" t="s">
        <v>2521</v>
      </c>
      <c r="B1039" s="96" t="s">
        <v>2743</v>
      </c>
      <c r="C1039" s="96" t="s">
        <v>2552</v>
      </c>
      <c r="D1039" s="96" t="s">
        <v>3322</v>
      </c>
      <c r="E1039" s="96" t="s">
        <v>3323</v>
      </c>
      <c r="F1039" s="96" t="s">
        <v>3344</v>
      </c>
      <c r="G1039" s="96" t="s">
        <v>5502</v>
      </c>
      <c r="H1039" s="96" t="s">
        <v>2388</v>
      </c>
      <c r="I1039" s="96" t="s">
        <v>100</v>
      </c>
      <c r="J1039" s="96" t="s">
        <v>181</v>
      </c>
      <c r="K1039" s="96" t="s">
        <v>5503</v>
      </c>
      <c r="L1039" s="96" t="s">
        <v>3326</v>
      </c>
      <c r="M1039" s="97">
        <v>65000</v>
      </c>
      <c r="N1039" s="97">
        <v>4427.58</v>
      </c>
      <c r="O1039" s="97">
        <v>1976</v>
      </c>
      <c r="P1039" s="97">
        <v>1865.5</v>
      </c>
      <c r="Q1039" s="97">
        <v>8294.08</v>
      </c>
      <c r="R1039" s="97">
        <v>56705.919999999998</v>
      </c>
      <c r="S1039" s="96" t="s">
        <v>3327</v>
      </c>
      <c r="T1039" s="96" t="s">
        <v>5504</v>
      </c>
      <c r="U1039" s="98"/>
      <c r="V1039" s="98"/>
      <c r="W1039" s="98"/>
      <c r="X1039" s="98"/>
      <c r="Y1039" s="97">
        <v>25</v>
      </c>
      <c r="Z1039" s="98"/>
      <c r="AB1039" s="98"/>
    </row>
    <row r="1040" spans="1:28" hidden="1">
      <c r="A1040" s="96" t="s">
        <v>2521</v>
      </c>
      <c r="B1040" s="96" t="s">
        <v>2743</v>
      </c>
      <c r="C1040" s="96" t="s">
        <v>2552</v>
      </c>
      <c r="D1040" s="96" t="s">
        <v>3322</v>
      </c>
      <c r="E1040" s="96" t="s">
        <v>3323</v>
      </c>
      <c r="F1040" s="96" t="s">
        <v>3337</v>
      </c>
      <c r="G1040" s="96" t="s">
        <v>2763</v>
      </c>
      <c r="H1040" s="96" t="s">
        <v>2764</v>
      </c>
      <c r="I1040" s="96" t="s">
        <v>285</v>
      </c>
      <c r="J1040" s="96" t="s">
        <v>283</v>
      </c>
      <c r="K1040" s="96" t="s">
        <v>5505</v>
      </c>
      <c r="L1040" s="96" t="s">
        <v>3326</v>
      </c>
      <c r="M1040" s="97">
        <v>45000</v>
      </c>
      <c r="N1040" s="97">
        <v>1148.33</v>
      </c>
      <c r="O1040" s="97">
        <v>1368</v>
      </c>
      <c r="P1040" s="97">
        <v>1291.5</v>
      </c>
      <c r="Q1040" s="97">
        <v>3832.83</v>
      </c>
      <c r="R1040" s="97">
        <v>41167.17</v>
      </c>
      <c r="S1040" s="96" t="s">
        <v>3327</v>
      </c>
      <c r="T1040" s="96" t="s">
        <v>5506</v>
      </c>
      <c r="U1040" s="98"/>
      <c r="V1040" s="98"/>
      <c r="W1040" s="98"/>
      <c r="X1040" s="98"/>
      <c r="Y1040" s="97">
        <v>25</v>
      </c>
      <c r="Z1040" s="98"/>
      <c r="AB1040" s="98"/>
    </row>
    <row r="1041" spans="1:28" hidden="1">
      <c r="A1041" s="96" t="s">
        <v>2521</v>
      </c>
      <c r="B1041" s="96" t="s">
        <v>2743</v>
      </c>
      <c r="C1041" s="96" t="s">
        <v>2552</v>
      </c>
      <c r="D1041" s="96" t="s">
        <v>3322</v>
      </c>
      <c r="E1041" s="96" t="s">
        <v>3323</v>
      </c>
      <c r="F1041" s="96" t="s">
        <v>3337</v>
      </c>
      <c r="G1041" s="96" t="s">
        <v>3159</v>
      </c>
      <c r="H1041" s="96" t="s">
        <v>3139</v>
      </c>
      <c r="I1041" s="96" t="s">
        <v>2639</v>
      </c>
      <c r="J1041" s="96" t="s">
        <v>333</v>
      </c>
      <c r="K1041" s="96" t="s">
        <v>5507</v>
      </c>
      <c r="L1041" s="96" t="s">
        <v>3326</v>
      </c>
      <c r="M1041" s="97">
        <v>70000</v>
      </c>
      <c r="N1041" s="97">
        <v>5368.48</v>
      </c>
      <c r="O1041" s="97">
        <v>2128</v>
      </c>
      <c r="P1041" s="97">
        <v>2009</v>
      </c>
      <c r="Q1041" s="97">
        <v>17676.48</v>
      </c>
      <c r="R1041" s="97">
        <v>52323.519999999997</v>
      </c>
      <c r="S1041" s="96" t="s">
        <v>3327</v>
      </c>
      <c r="T1041" s="96" t="s">
        <v>5508</v>
      </c>
      <c r="U1041" s="98"/>
      <c r="V1041" s="98"/>
      <c r="W1041" s="97">
        <v>8146</v>
      </c>
      <c r="X1041" s="98"/>
      <c r="Y1041" s="97">
        <v>25</v>
      </c>
      <c r="Z1041" s="98"/>
      <c r="AB1041" s="98"/>
    </row>
    <row r="1042" spans="1:28" hidden="1">
      <c r="A1042" s="96" t="s">
        <v>2521</v>
      </c>
      <c r="B1042" s="96" t="s">
        <v>2743</v>
      </c>
      <c r="C1042" s="96" t="s">
        <v>2552</v>
      </c>
      <c r="D1042" s="96" t="s">
        <v>3322</v>
      </c>
      <c r="E1042" s="96" t="s">
        <v>3323</v>
      </c>
      <c r="F1042" s="96" t="s">
        <v>3329</v>
      </c>
      <c r="G1042" s="96" t="s">
        <v>2536</v>
      </c>
      <c r="H1042" s="96" t="s">
        <v>2525</v>
      </c>
      <c r="I1042" s="96" t="s">
        <v>59</v>
      </c>
      <c r="J1042" s="96" t="s">
        <v>277</v>
      </c>
      <c r="K1042" s="96" t="s">
        <v>5509</v>
      </c>
      <c r="L1042" s="96" t="s">
        <v>3326</v>
      </c>
      <c r="M1042" s="97">
        <v>175000</v>
      </c>
      <c r="N1042" s="97">
        <v>29747.24</v>
      </c>
      <c r="O1042" s="97">
        <v>5320</v>
      </c>
      <c r="P1042" s="97">
        <v>5022.5</v>
      </c>
      <c r="Q1042" s="97">
        <v>40114.74</v>
      </c>
      <c r="R1042" s="97">
        <v>134885.26</v>
      </c>
      <c r="S1042" s="96" t="s">
        <v>3327</v>
      </c>
      <c r="T1042" s="96" t="s">
        <v>5510</v>
      </c>
      <c r="U1042" s="98"/>
      <c r="V1042" s="98"/>
      <c r="W1042" s="98"/>
      <c r="X1042" s="98"/>
      <c r="Y1042" s="97">
        <v>25</v>
      </c>
      <c r="Z1042" s="98"/>
      <c r="AB1042" s="98"/>
    </row>
    <row r="1043" spans="1:28" hidden="1">
      <c r="A1043" s="96" t="s">
        <v>2521</v>
      </c>
      <c r="B1043" s="96" t="s">
        <v>2743</v>
      </c>
      <c r="C1043" s="96" t="s">
        <v>2552</v>
      </c>
      <c r="D1043" s="96" t="s">
        <v>3322</v>
      </c>
      <c r="E1043" s="96" t="s">
        <v>3323</v>
      </c>
      <c r="F1043" s="96" t="s">
        <v>3332</v>
      </c>
      <c r="G1043" s="96" t="s">
        <v>2765</v>
      </c>
      <c r="H1043" s="96" t="s">
        <v>2766</v>
      </c>
      <c r="I1043" s="96" t="s">
        <v>129</v>
      </c>
      <c r="J1043" s="96" t="s">
        <v>5511</v>
      </c>
      <c r="K1043" s="96" t="s">
        <v>5512</v>
      </c>
      <c r="L1043" s="96" t="s">
        <v>3326</v>
      </c>
      <c r="M1043" s="97">
        <v>115000</v>
      </c>
      <c r="N1043" s="97">
        <v>15633.74</v>
      </c>
      <c r="O1043" s="97">
        <v>3496</v>
      </c>
      <c r="P1043" s="97">
        <v>3300.5</v>
      </c>
      <c r="Q1043" s="97">
        <v>22455.24</v>
      </c>
      <c r="R1043" s="97">
        <v>92544.76</v>
      </c>
      <c r="S1043" s="96" t="s">
        <v>3327</v>
      </c>
      <c r="T1043" s="96" t="s">
        <v>5513</v>
      </c>
      <c r="U1043" s="98"/>
      <c r="V1043" s="98"/>
      <c r="W1043" s="98"/>
      <c r="X1043" s="98"/>
      <c r="Y1043" s="97">
        <v>25</v>
      </c>
      <c r="Z1043" s="98"/>
      <c r="AB1043" s="98"/>
    </row>
    <row r="1044" spans="1:28" hidden="1">
      <c r="A1044" s="96" t="s">
        <v>5514</v>
      </c>
      <c r="B1044" s="96" t="s">
        <v>5515</v>
      </c>
      <c r="C1044" s="96" t="s">
        <v>2552</v>
      </c>
      <c r="D1044" s="96" t="s">
        <v>3322</v>
      </c>
      <c r="E1044" s="96" t="s">
        <v>3323</v>
      </c>
      <c r="F1044" s="96" t="s">
        <v>3337</v>
      </c>
      <c r="G1044" s="96" t="s">
        <v>3297</v>
      </c>
      <c r="H1044" s="96" t="s">
        <v>3294</v>
      </c>
      <c r="I1044" s="96" t="s">
        <v>82</v>
      </c>
      <c r="J1044" s="96" t="s">
        <v>186</v>
      </c>
      <c r="K1044" s="96" t="s">
        <v>5516</v>
      </c>
      <c r="L1044" s="96" t="s">
        <v>3326</v>
      </c>
      <c r="M1044" s="97">
        <v>30000</v>
      </c>
      <c r="N1044" s="98">
        <v>0</v>
      </c>
      <c r="O1044" s="97">
        <v>912</v>
      </c>
      <c r="P1044" s="97">
        <v>861</v>
      </c>
      <c r="Q1044" s="97">
        <v>1798</v>
      </c>
      <c r="R1044" s="97">
        <v>28202</v>
      </c>
      <c r="S1044" s="96" t="s">
        <v>3327</v>
      </c>
      <c r="T1044" s="96" t="s">
        <v>5517</v>
      </c>
      <c r="U1044" s="98"/>
      <c r="V1044" s="98"/>
      <c r="W1044" s="98"/>
      <c r="X1044" s="98"/>
      <c r="Y1044" s="97">
        <v>25</v>
      </c>
      <c r="Z1044" s="98"/>
      <c r="AB1044" s="98"/>
    </row>
    <row r="1045" spans="1:28" hidden="1">
      <c r="A1045" s="96" t="s">
        <v>5514</v>
      </c>
      <c r="B1045" s="96" t="s">
        <v>5515</v>
      </c>
      <c r="C1045" s="96" t="s">
        <v>2552</v>
      </c>
      <c r="D1045" s="96" t="s">
        <v>3322</v>
      </c>
      <c r="E1045" s="96" t="s">
        <v>3323</v>
      </c>
      <c r="F1045" s="96" t="s">
        <v>3347</v>
      </c>
      <c r="G1045" s="96" t="s">
        <v>3219</v>
      </c>
      <c r="H1045" s="96" t="s">
        <v>3190</v>
      </c>
      <c r="I1045" s="96" t="s">
        <v>3220</v>
      </c>
      <c r="J1045" s="96" t="s">
        <v>942</v>
      </c>
      <c r="K1045" s="96" t="s">
        <v>5518</v>
      </c>
      <c r="L1045" s="96" t="s">
        <v>3326</v>
      </c>
      <c r="M1045" s="97">
        <v>175000</v>
      </c>
      <c r="N1045" s="97">
        <v>29747.24</v>
      </c>
      <c r="O1045" s="97">
        <v>5320</v>
      </c>
      <c r="P1045" s="97">
        <v>5022.5</v>
      </c>
      <c r="Q1045" s="97">
        <v>40114.74</v>
      </c>
      <c r="R1045" s="97">
        <v>134885.26</v>
      </c>
      <c r="S1045" s="96" t="s">
        <v>3327</v>
      </c>
      <c r="T1045" s="96" t="s">
        <v>5519</v>
      </c>
      <c r="U1045" s="98"/>
      <c r="V1045" s="98"/>
      <c r="W1045" s="98"/>
      <c r="X1045" s="98"/>
      <c r="Y1045" s="97">
        <v>25</v>
      </c>
      <c r="Z1045" s="98"/>
      <c r="AB1045" s="98"/>
    </row>
    <row r="1046" spans="1:28" hidden="1">
      <c r="A1046" s="96" t="s">
        <v>5514</v>
      </c>
      <c r="B1046" s="96" t="s">
        <v>5515</v>
      </c>
      <c r="C1046" s="96" t="s">
        <v>2552</v>
      </c>
      <c r="D1046" s="96" t="s">
        <v>3322</v>
      </c>
      <c r="E1046" s="96" t="s">
        <v>3323</v>
      </c>
      <c r="F1046" s="96" t="s">
        <v>3337</v>
      </c>
      <c r="G1046" s="96" t="s">
        <v>3221</v>
      </c>
      <c r="H1046" s="96" t="s">
        <v>3208</v>
      </c>
      <c r="I1046" s="96" t="s">
        <v>3222</v>
      </c>
      <c r="J1046" s="96" t="s">
        <v>942</v>
      </c>
      <c r="K1046" s="96" t="s">
        <v>5520</v>
      </c>
      <c r="L1046" s="96" t="s">
        <v>3326</v>
      </c>
      <c r="M1046" s="97">
        <v>20000</v>
      </c>
      <c r="N1046" s="98">
        <v>0</v>
      </c>
      <c r="O1046" s="97">
        <v>608</v>
      </c>
      <c r="P1046" s="97">
        <v>574</v>
      </c>
      <c r="Q1046" s="97">
        <v>1207</v>
      </c>
      <c r="R1046" s="97">
        <v>18793</v>
      </c>
      <c r="S1046" s="96" t="s">
        <v>3327</v>
      </c>
      <c r="T1046" s="96" t="s">
        <v>5521</v>
      </c>
      <c r="U1046" s="98"/>
      <c r="V1046" s="98"/>
      <c r="W1046" s="98"/>
      <c r="X1046" s="98"/>
      <c r="Y1046" s="97">
        <v>25</v>
      </c>
      <c r="Z1046" s="98"/>
      <c r="AB1046" s="98"/>
    </row>
    <row r="1047" spans="1:28" hidden="1">
      <c r="A1047" s="96" t="s">
        <v>5514</v>
      </c>
      <c r="B1047" s="96" t="s">
        <v>5515</v>
      </c>
      <c r="C1047" s="96" t="s">
        <v>2552</v>
      </c>
      <c r="D1047" s="96" t="s">
        <v>3322</v>
      </c>
      <c r="E1047" s="96" t="s">
        <v>3323</v>
      </c>
      <c r="F1047" s="96" t="s">
        <v>3337</v>
      </c>
      <c r="G1047" s="96" t="s">
        <v>3223</v>
      </c>
      <c r="H1047" s="96" t="s">
        <v>3209</v>
      </c>
      <c r="I1047" s="96" t="s">
        <v>329</v>
      </c>
      <c r="J1047" s="96" t="s">
        <v>942</v>
      </c>
      <c r="K1047" s="96" t="s">
        <v>5522</v>
      </c>
      <c r="L1047" s="96" t="s">
        <v>3326</v>
      </c>
      <c r="M1047" s="97">
        <v>110000</v>
      </c>
      <c r="N1047" s="97">
        <v>14457.62</v>
      </c>
      <c r="O1047" s="97">
        <v>3344</v>
      </c>
      <c r="P1047" s="97">
        <v>3157</v>
      </c>
      <c r="Q1047" s="97">
        <v>20983.62</v>
      </c>
      <c r="R1047" s="97">
        <v>89016.38</v>
      </c>
      <c r="S1047" s="96" t="s">
        <v>3327</v>
      </c>
      <c r="T1047" s="96" t="s">
        <v>5523</v>
      </c>
      <c r="U1047" s="98"/>
      <c r="V1047" s="98"/>
      <c r="W1047" s="98"/>
      <c r="X1047" s="98"/>
      <c r="Y1047" s="97">
        <v>25</v>
      </c>
      <c r="Z1047" s="98"/>
      <c r="AB1047" s="98"/>
    </row>
    <row r="1048" spans="1:28" hidden="1">
      <c r="A1048" s="96" t="s">
        <v>5514</v>
      </c>
      <c r="B1048" s="96" t="s">
        <v>5515</v>
      </c>
      <c r="C1048" s="96" t="s">
        <v>2552</v>
      </c>
      <c r="D1048" s="96" t="s">
        <v>3322</v>
      </c>
      <c r="E1048" s="96" t="s">
        <v>3323</v>
      </c>
      <c r="F1048" s="96" t="s">
        <v>3337</v>
      </c>
      <c r="G1048" s="96" t="s">
        <v>3191</v>
      </c>
      <c r="H1048" s="96" t="s">
        <v>3192</v>
      </c>
      <c r="I1048" s="96" t="s">
        <v>3224</v>
      </c>
      <c r="J1048" s="96" t="s">
        <v>942</v>
      </c>
      <c r="K1048" s="96" t="s">
        <v>5524</v>
      </c>
      <c r="L1048" s="96" t="s">
        <v>3326</v>
      </c>
      <c r="M1048" s="97">
        <v>25000</v>
      </c>
      <c r="N1048" s="98">
        <v>0</v>
      </c>
      <c r="O1048" s="97">
        <v>760</v>
      </c>
      <c r="P1048" s="97">
        <v>717.5</v>
      </c>
      <c r="Q1048" s="97">
        <v>1502.5</v>
      </c>
      <c r="R1048" s="97">
        <v>23497.5</v>
      </c>
      <c r="S1048" s="96" t="s">
        <v>3327</v>
      </c>
      <c r="T1048" s="96" t="s">
        <v>5525</v>
      </c>
      <c r="U1048" s="98"/>
      <c r="V1048" s="98"/>
      <c r="W1048" s="98"/>
      <c r="X1048" s="98"/>
      <c r="Y1048" s="97">
        <v>25</v>
      </c>
      <c r="Z1048" s="98"/>
      <c r="AB1048" s="98"/>
    </row>
    <row r="1049" spans="1:28" hidden="1">
      <c r="A1049" s="96" t="s">
        <v>5514</v>
      </c>
      <c r="B1049" s="96" t="s">
        <v>5515</v>
      </c>
      <c r="C1049" s="96" t="s">
        <v>2552</v>
      </c>
      <c r="D1049" s="96" t="s">
        <v>3322</v>
      </c>
      <c r="E1049" s="96" t="s">
        <v>3323</v>
      </c>
      <c r="F1049" s="96" t="s">
        <v>3337</v>
      </c>
      <c r="G1049" s="96" t="s">
        <v>3193</v>
      </c>
      <c r="H1049" s="96" t="s">
        <v>3194</v>
      </c>
      <c r="I1049" s="96" t="s">
        <v>111</v>
      </c>
      <c r="J1049" s="96" t="s">
        <v>942</v>
      </c>
      <c r="K1049" s="96" t="s">
        <v>5526</v>
      </c>
      <c r="L1049" s="96" t="s">
        <v>3326</v>
      </c>
      <c r="M1049" s="97">
        <v>25000</v>
      </c>
      <c r="N1049" s="98">
        <v>0</v>
      </c>
      <c r="O1049" s="97">
        <v>760</v>
      </c>
      <c r="P1049" s="97">
        <v>717.5</v>
      </c>
      <c r="Q1049" s="97">
        <v>1502.5</v>
      </c>
      <c r="R1049" s="97">
        <v>23497.5</v>
      </c>
      <c r="S1049" s="96" t="s">
        <v>3327</v>
      </c>
      <c r="T1049" s="96" t="s">
        <v>5527</v>
      </c>
      <c r="U1049" s="98"/>
      <c r="V1049" s="98"/>
      <c r="W1049" s="98"/>
      <c r="X1049" s="98"/>
      <c r="Y1049" s="97">
        <v>25</v>
      </c>
      <c r="Z1049" s="98"/>
      <c r="AB1049" s="98"/>
    </row>
    <row r="1050" spans="1:28" hidden="1">
      <c r="A1050" s="96" t="s">
        <v>5514</v>
      </c>
      <c r="B1050" s="96" t="s">
        <v>5515</v>
      </c>
      <c r="C1050" s="96" t="s">
        <v>2552</v>
      </c>
      <c r="D1050" s="96" t="s">
        <v>3322</v>
      </c>
      <c r="E1050" s="96" t="s">
        <v>3323</v>
      </c>
      <c r="F1050" s="96" t="s">
        <v>3337</v>
      </c>
      <c r="G1050" s="96" t="s">
        <v>3195</v>
      </c>
      <c r="H1050" s="96" t="s">
        <v>3196</v>
      </c>
      <c r="I1050" s="96" t="s">
        <v>235</v>
      </c>
      <c r="J1050" s="96" t="s">
        <v>942</v>
      </c>
      <c r="K1050" s="96" t="s">
        <v>5528</v>
      </c>
      <c r="L1050" s="96" t="s">
        <v>3326</v>
      </c>
      <c r="M1050" s="97">
        <v>70000</v>
      </c>
      <c r="N1050" s="97">
        <v>5368.48</v>
      </c>
      <c r="O1050" s="97">
        <v>2128</v>
      </c>
      <c r="P1050" s="97">
        <v>2009</v>
      </c>
      <c r="Q1050" s="97">
        <v>9530.48</v>
      </c>
      <c r="R1050" s="97">
        <v>60469.52</v>
      </c>
      <c r="S1050" s="96" t="s">
        <v>3327</v>
      </c>
      <c r="T1050" s="96" t="s">
        <v>5529</v>
      </c>
      <c r="U1050" s="98"/>
      <c r="V1050" s="98"/>
      <c r="W1050" s="98"/>
      <c r="X1050" s="98"/>
      <c r="Y1050" s="97">
        <v>25</v>
      </c>
      <c r="Z1050" s="98"/>
      <c r="AB1050" s="98"/>
    </row>
    <row r="1051" spans="1:28" hidden="1">
      <c r="A1051" s="96" t="s">
        <v>5514</v>
      </c>
      <c r="B1051" s="96" t="s">
        <v>5515</v>
      </c>
      <c r="C1051" s="96" t="s">
        <v>2552</v>
      </c>
      <c r="D1051" s="96" t="s">
        <v>3322</v>
      </c>
      <c r="E1051" s="96" t="s">
        <v>3323</v>
      </c>
      <c r="F1051" s="96" t="s">
        <v>3359</v>
      </c>
      <c r="G1051" s="96" t="s">
        <v>3226</v>
      </c>
      <c r="H1051" s="96" t="s">
        <v>3210</v>
      </c>
      <c r="I1051" s="96" t="s">
        <v>3227</v>
      </c>
      <c r="J1051" s="96" t="s">
        <v>942</v>
      </c>
      <c r="K1051" s="96" t="s">
        <v>5530</v>
      </c>
      <c r="L1051" s="96" t="s">
        <v>3326</v>
      </c>
      <c r="M1051" s="97">
        <v>95000</v>
      </c>
      <c r="N1051" s="97">
        <v>10929.24</v>
      </c>
      <c r="O1051" s="97">
        <v>2888</v>
      </c>
      <c r="P1051" s="97">
        <v>2726.5</v>
      </c>
      <c r="Q1051" s="97">
        <v>16568.740000000002</v>
      </c>
      <c r="R1051" s="97">
        <v>78431.259999999995</v>
      </c>
      <c r="S1051" s="96" t="s">
        <v>3327</v>
      </c>
      <c r="T1051" s="96" t="s">
        <v>5531</v>
      </c>
      <c r="U1051" s="98"/>
      <c r="V1051" s="98"/>
      <c r="W1051" s="98"/>
      <c r="X1051" s="98"/>
      <c r="Y1051" s="97">
        <v>25</v>
      </c>
      <c r="Z1051" s="98"/>
      <c r="AB1051" s="98"/>
    </row>
    <row r="1052" spans="1:28" hidden="1">
      <c r="A1052" s="96" t="s">
        <v>5514</v>
      </c>
      <c r="B1052" s="96" t="s">
        <v>5515</v>
      </c>
      <c r="C1052" s="96" t="s">
        <v>2552</v>
      </c>
      <c r="D1052" s="96" t="s">
        <v>3322</v>
      </c>
      <c r="E1052" s="96" t="s">
        <v>3323</v>
      </c>
      <c r="F1052" s="96" t="s">
        <v>3337</v>
      </c>
      <c r="G1052" s="96" t="s">
        <v>3299</v>
      </c>
      <c r="H1052" s="96" t="s">
        <v>3295</v>
      </c>
      <c r="I1052" s="96" t="s">
        <v>82</v>
      </c>
      <c r="J1052" s="96" t="s">
        <v>186</v>
      </c>
      <c r="K1052" s="96" t="s">
        <v>5532</v>
      </c>
      <c r="L1052" s="96" t="s">
        <v>3326</v>
      </c>
      <c r="M1052" s="97">
        <v>30000</v>
      </c>
      <c r="N1052" s="98">
        <v>0</v>
      </c>
      <c r="O1052" s="97">
        <v>912</v>
      </c>
      <c r="P1052" s="97">
        <v>861</v>
      </c>
      <c r="Q1052" s="97">
        <v>1798</v>
      </c>
      <c r="R1052" s="97">
        <v>28202</v>
      </c>
      <c r="S1052" s="96" t="s">
        <v>3327</v>
      </c>
      <c r="T1052" s="96" t="s">
        <v>5533</v>
      </c>
      <c r="U1052" s="98"/>
      <c r="V1052" s="98"/>
      <c r="W1052" s="98"/>
      <c r="X1052" s="98"/>
      <c r="Y1052" s="97">
        <v>25</v>
      </c>
      <c r="Z1052" s="98"/>
      <c r="AB1052" s="98"/>
    </row>
    <row r="1053" spans="1:28" hidden="1">
      <c r="A1053" s="96" t="s">
        <v>5514</v>
      </c>
      <c r="B1053" s="96" t="s">
        <v>5515</v>
      </c>
      <c r="C1053" s="96" t="s">
        <v>2552</v>
      </c>
      <c r="D1053" s="96" t="s">
        <v>3322</v>
      </c>
      <c r="E1053" s="96" t="s">
        <v>3323</v>
      </c>
      <c r="F1053" s="96" t="s">
        <v>3337</v>
      </c>
      <c r="G1053" s="96" t="s">
        <v>3197</v>
      </c>
      <c r="H1053" s="96" t="s">
        <v>3198</v>
      </c>
      <c r="I1053" s="96" t="s">
        <v>3230</v>
      </c>
      <c r="J1053" s="96" t="s">
        <v>942</v>
      </c>
      <c r="K1053" s="96" t="s">
        <v>5534</v>
      </c>
      <c r="L1053" s="96" t="s">
        <v>3326</v>
      </c>
      <c r="M1053" s="97">
        <v>150000</v>
      </c>
      <c r="N1053" s="97">
        <v>23866.62</v>
      </c>
      <c r="O1053" s="97">
        <v>4560</v>
      </c>
      <c r="P1053" s="97">
        <v>4305</v>
      </c>
      <c r="Q1053" s="97">
        <v>32756.62</v>
      </c>
      <c r="R1053" s="97">
        <v>117243.38</v>
      </c>
      <c r="S1053" s="96" t="s">
        <v>3327</v>
      </c>
      <c r="T1053" s="96" t="s">
        <v>5535</v>
      </c>
      <c r="U1053" s="98"/>
      <c r="V1053" s="98"/>
      <c r="W1053" s="98"/>
      <c r="X1053" s="98"/>
      <c r="Y1053" s="97">
        <v>25</v>
      </c>
      <c r="Z1053" s="98"/>
      <c r="AB1053" s="98"/>
    </row>
    <row r="1054" spans="1:28">
      <c r="A1054" s="96" t="s">
        <v>5514</v>
      </c>
      <c r="B1054" s="96" t="s">
        <v>5515</v>
      </c>
      <c r="C1054" s="96" t="s">
        <v>2552</v>
      </c>
      <c r="D1054" s="96" t="s">
        <v>3322</v>
      </c>
      <c r="E1054" s="96" t="s">
        <v>3323</v>
      </c>
      <c r="F1054" s="96" t="s">
        <v>3337</v>
      </c>
      <c r="G1054" s="96" t="s">
        <v>5536</v>
      </c>
      <c r="H1054" s="96" t="s">
        <v>5537</v>
      </c>
      <c r="I1054" s="96" t="s">
        <v>235</v>
      </c>
      <c r="J1054" s="96" t="s">
        <v>489</v>
      </c>
      <c r="K1054" s="96" t="s">
        <v>5538</v>
      </c>
      <c r="L1054" s="96" t="s">
        <v>3326</v>
      </c>
      <c r="M1054" s="97">
        <v>70000</v>
      </c>
      <c r="N1054" s="97">
        <v>5368.48</v>
      </c>
      <c r="O1054" s="97">
        <v>2128</v>
      </c>
      <c r="P1054" s="97">
        <v>2009</v>
      </c>
      <c r="Q1054" s="97">
        <v>9530.48</v>
      </c>
      <c r="R1054" s="97">
        <v>60469.52</v>
      </c>
      <c r="S1054" s="96" t="s">
        <v>3327</v>
      </c>
      <c r="T1054" s="96" t="s">
        <v>5539</v>
      </c>
      <c r="U1054" s="98"/>
      <c r="V1054" s="98"/>
      <c r="W1054" s="98"/>
      <c r="X1054" s="98"/>
      <c r="Y1054" s="97">
        <v>25</v>
      </c>
      <c r="Z1054" s="98"/>
      <c r="AB1054" s="98"/>
    </row>
    <row r="1055" spans="1:28" hidden="1">
      <c r="A1055" s="96" t="s">
        <v>5514</v>
      </c>
      <c r="B1055" s="96" t="s">
        <v>5515</v>
      </c>
      <c r="C1055" s="96" t="s">
        <v>2552</v>
      </c>
      <c r="D1055" s="96" t="s">
        <v>3322</v>
      </c>
      <c r="E1055" s="96" t="s">
        <v>3323</v>
      </c>
      <c r="F1055" s="96" t="s">
        <v>3332</v>
      </c>
      <c r="G1055" s="96" t="s">
        <v>3199</v>
      </c>
      <c r="H1055" s="96" t="s">
        <v>3200</v>
      </c>
      <c r="I1055" s="96" t="s">
        <v>3233</v>
      </c>
      <c r="J1055" s="96" t="s">
        <v>942</v>
      </c>
      <c r="K1055" s="96" t="s">
        <v>5540</v>
      </c>
      <c r="L1055" s="96" t="s">
        <v>3326</v>
      </c>
      <c r="M1055" s="97">
        <v>135000</v>
      </c>
      <c r="N1055" s="97">
        <v>20338.240000000002</v>
      </c>
      <c r="O1055" s="97">
        <v>4104</v>
      </c>
      <c r="P1055" s="97">
        <v>3874.5</v>
      </c>
      <c r="Q1055" s="97">
        <v>28341.74</v>
      </c>
      <c r="R1055" s="97">
        <v>106658.26</v>
      </c>
      <c r="S1055" s="96" t="s">
        <v>3327</v>
      </c>
      <c r="T1055" s="96" t="s">
        <v>5541</v>
      </c>
      <c r="U1055" s="98"/>
      <c r="V1055" s="98"/>
      <c r="W1055" s="98"/>
      <c r="X1055" s="98"/>
      <c r="Y1055" s="97">
        <v>25</v>
      </c>
      <c r="Z1055" s="98"/>
      <c r="AB1055" s="98"/>
    </row>
    <row r="1056" spans="1:28" hidden="1">
      <c r="A1056" s="96" t="s">
        <v>3201</v>
      </c>
      <c r="B1056" s="96" t="s">
        <v>3202</v>
      </c>
      <c r="C1056" s="96" t="s">
        <v>2552</v>
      </c>
      <c r="D1056" s="96" t="s">
        <v>3322</v>
      </c>
      <c r="E1056" s="96" t="s">
        <v>3323</v>
      </c>
      <c r="F1056" s="96" t="s">
        <v>5542</v>
      </c>
      <c r="G1056" s="96" t="s">
        <v>1390</v>
      </c>
      <c r="H1056" s="96" t="s">
        <v>1814</v>
      </c>
      <c r="I1056" s="96" t="s">
        <v>360</v>
      </c>
      <c r="J1056" s="96" t="s">
        <v>3225</v>
      </c>
      <c r="K1056" s="96" t="s">
        <v>3530</v>
      </c>
      <c r="L1056" s="96" t="s">
        <v>3326</v>
      </c>
      <c r="M1056" s="97">
        <v>20000</v>
      </c>
      <c r="N1056" s="97">
        <v>2559.67</v>
      </c>
      <c r="O1056" s="97">
        <v>574</v>
      </c>
      <c r="P1056" s="97">
        <v>608</v>
      </c>
      <c r="Q1056" s="97">
        <v>3741.67</v>
      </c>
      <c r="R1056" s="97">
        <v>16258.33</v>
      </c>
      <c r="S1056" s="96" t="s">
        <v>3327</v>
      </c>
      <c r="T1056" s="96" t="s">
        <v>5543</v>
      </c>
      <c r="U1056" s="98"/>
      <c r="V1056" s="98"/>
      <c r="W1056" s="98"/>
      <c r="X1056" s="98"/>
      <c r="Y1056" s="98"/>
      <c r="Z1056" s="98"/>
      <c r="AB1056" s="98"/>
    </row>
    <row r="1057" spans="1:28" hidden="1">
      <c r="A1057" s="96" t="s">
        <v>3201</v>
      </c>
      <c r="B1057" s="96" t="s">
        <v>3202</v>
      </c>
      <c r="C1057" s="96" t="s">
        <v>2552</v>
      </c>
      <c r="D1057" s="96" t="s">
        <v>3322</v>
      </c>
      <c r="E1057" s="96" t="s">
        <v>3323</v>
      </c>
      <c r="F1057" s="96" t="s">
        <v>5544</v>
      </c>
      <c r="G1057" s="96" t="s">
        <v>1540</v>
      </c>
      <c r="H1057" s="96" t="s">
        <v>2121</v>
      </c>
      <c r="I1057" s="96" t="s">
        <v>287</v>
      </c>
      <c r="J1057" s="96" t="s">
        <v>5545</v>
      </c>
      <c r="K1057" s="96" t="s">
        <v>4481</v>
      </c>
      <c r="L1057" s="96" t="s">
        <v>3326</v>
      </c>
      <c r="M1057" s="97">
        <v>29000</v>
      </c>
      <c r="N1057" s="97">
        <v>4427.55</v>
      </c>
      <c r="O1057" s="97">
        <v>832.3</v>
      </c>
      <c r="P1057" s="97">
        <v>881.6</v>
      </c>
      <c r="Q1057" s="97">
        <v>6141.45</v>
      </c>
      <c r="R1057" s="97">
        <v>22858.55</v>
      </c>
      <c r="S1057" s="96" t="s">
        <v>3327</v>
      </c>
      <c r="T1057" s="96" t="s">
        <v>5546</v>
      </c>
      <c r="U1057" s="98"/>
      <c r="V1057" s="98"/>
      <c r="W1057" s="98"/>
      <c r="X1057" s="98"/>
      <c r="Y1057" s="98"/>
      <c r="Z1057" s="98"/>
      <c r="AB1057" s="98"/>
    </row>
    <row r="1058" spans="1:28" hidden="1">
      <c r="A1058" s="96" t="s">
        <v>3201</v>
      </c>
      <c r="B1058" s="96" t="s">
        <v>3202</v>
      </c>
      <c r="C1058" s="96" t="s">
        <v>2552</v>
      </c>
      <c r="D1058" s="96" t="s">
        <v>3322</v>
      </c>
      <c r="E1058" s="96" t="s">
        <v>3323</v>
      </c>
      <c r="F1058" s="96" t="s">
        <v>5547</v>
      </c>
      <c r="G1058" s="96" t="s">
        <v>887</v>
      </c>
      <c r="H1058" s="96" t="s">
        <v>2014</v>
      </c>
      <c r="I1058" s="96" t="s">
        <v>360</v>
      </c>
      <c r="J1058" s="96" t="s">
        <v>3203</v>
      </c>
      <c r="K1058" s="96" t="s">
        <v>3542</v>
      </c>
      <c r="L1058" s="96" t="s">
        <v>3326</v>
      </c>
      <c r="M1058" s="97">
        <v>25000</v>
      </c>
      <c r="N1058" s="97">
        <v>1854</v>
      </c>
      <c r="O1058" s="97">
        <v>717.5</v>
      </c>
      <c r="P1058" s="97">
        <v>760</v>
      </c>
      <c r="Q1058" s="97">
        <v>3331.5</v>
      </c>
      <c r="R1058" s="97">
        <v>21668.5</v>
      </c>
      <c r="S1058" s="96" t="s">
        <v>3327</v>
      </c>
      <c r="T1058" s="96" t="s">
        <v>5548</v>
      </c>
      <c r="U1058" s="98"/>
      <c r="V1058" s="98"/>
      <c r="W1058" s="98"/>
      <c r="X1058" s="98"/>
      <c r="Y1058" s="98"/>
      <c r="Z1058" s="98"/>
      <c r="AB1058" s="98"/>
    </row>
    <row r="1059" spans="1:28" hidden="1">
      <c r="A1059" s="96" t="s">
        <v>3201</v>
      </c>
      <c r="B1059" s="96" t="s">
        <v>3202</v>
      </c>
      <c r="C1059" s="96" t="s">
        <v>2552</v>
      </c>
      <c r="D1059" s="96" t="s">
        <v>3322</v>
      </c>
      <c r="E1059" s="96" t="s">
        <v>3323</v>
      </c>
      <c r="F1059" s="96" t="s">
        <v>5549</v>
      </c>
      <c r="G1059" s="96" t="s">
        <v>786</v>
      </c>
      <c r="H1059" s="96" t="s">
        <v>1841</v>
      </c>
      <c r="I1059" s="96" t="s">
        <v>82</v>
      </c>
      <c r="J1059" s="96" t="s">
        <v>3204</v>
      </c>
      <c r="K1059" s="96" t="s">
        <v>3616</v>
      </c>
      <c r="L1059" s="96" t="s">
        <v>3326</v>
      </c>
      <c r="M1059" s="97">
        <v>20000</v>
      </c>
      <c r="N1059" s="97">
        <v>2559.67</v>
      </c>
      <c r="O1059" s="97">
        <v>574</v>
      </c>
      <c r="P1059" s="97">
        <v>608</v>
      </c>
      <c r="Q1059" s="97">
        <v>3741.67</v>
      </c>
      <c r="R1059" s="97">
        <v>16258.33</v>
      </c>
      <c r="S1059" s="96" t="s">
        <v>3327</v>
      </c>
      <c r="T1059" s="96" t="s">
        <v>5550</v>
      </c>
      <c r="U1059" s="98"/>
      <c r="V1059" s="98"/>
      <c r="W1059" s="98"/>
      <c r="X1059" s="98"/>
      <c r="Y1059" s="98"/>
      <c r="Z1059" s="98"/>
      <c r="AB1059" s="98"/>
    </row>
    <row r="1060" spans="1:28" hidden="1">
      <c r="A1060" s="96" t="s">
        <v>3201</v>
      </c>
      <c r="B1060" s="96" t="s">
        <v>3202</v>
      </c>
      <c r="C1060" s="96" t="s">
        <v>2552</v>
      </c>
      <c r="D1060" s="96" t="s">
        <v>3322</v>
      </c>
      <c r="E1060" s="96" t="s">
        <v>3323</v>
      </c>
      <c r="F1060" s="96" t="s">
        <v>4917</v>
      </c>
      <c r="G1060" s="96" t="s">
        <v>884</v>
      </c>
      <c r="H1060" s="96" t="s">
        <v>1896</v>
      </c>
      <c r="I1060" s="96" t="s">
        <v>10</v>
      </c>
      <c r="J1060" s="96" t="s">
        <v>3189</v>
      </c>
      <c r="K1060" s="96" t="s">
        <v>3791</v>
      </c>
      <c r="L1060" s="96" t="s">
        <v>3326</v>
      </c>
      <c r="M1060" s="97">
        <v>13000</v>
      </c>
      <c r="N1060" s="97">
        <v>1571.73</v>
      </c>
      <c r="O1060" s="97">
        <v>373.1</v>
      </c>
      <c r="P1060" s="97">
        <v>395.2</v>
      </c>
      <c r="Q1060" s="97">
        <v>2340.0300000000002</v>
      </c>
      <c r="R1060" s="97">
        <v>10659.97</v>
      </c>
      <c r="S1060" s="96" t="s">
        <v>3327</v>
      </c>
      <c r="T1060" s="96" t="s">
        <v>5551</v>
      </c>
      <c r="U1060" s="98"/>
      <c r="V1060" s="98"/>
      <c r="W1060" s="98"/>
      <c r="X1060" s="98"/>
      <c r="Y1060" s="98"/>
      <c r="Z1060" s="98"/>
      <c r="AB1060" s="98"/>
    </row>
    <row r="1061" spans="1:28" hidden="1">
      <c r="A1061" s="96" t="s">
        <v>3201</v>
      </c>
      <c r="B1061" s="96" t="s">
        <v>3202</v>
      </c>
      <c r="C1061" s="96" t="s">
        <v>2552</v>
      </c>
      <c r="D1061" s="96" t="s">
        <v>3322</v>
      </c>
      <c r="E1061" s="96" t="s">
        <v>3323</v>
      </c>
      <c r="F1061" s="96" t="s">
        <v>5552</v>
      </c>
      <c r="G1061" s="96" t="s">
        <v>950</v>
      </c>
      <c r="H1061" s="96" t="s">
        <v>1975</v>
      </c>
      <c r="I1061" s="96" t="s">
        <v>205</v>
      </c>
      <c r="J1061" s="96" t="s">
        <v>3205</v>
      </c>
      <c r="K1061" s="96" t="s">
        <v>4035</v>
      </c>
      <c r="L1061" s="96" t="s">
        <v>3326</v>
      </c>
      <c r="M1061" s="97">
        <v>15000</v>
      </c>
      <c r="N1061" s="97">
        <v>2117.02</v>
      </c>
      <c r="O1061" s="97">
        <v>430.5</v>
      </c>
      <c r="P1061" s="97">
        <v>456</v>
      </c>
      <c r="Q1061" s="97">
        <v>3003.52</v>
      </c>
      <c r="R1061" s="97">
        <v>11996.48</v>
      </c>
      <c r="S1061" s="96" t="s">
        <v>3327</v>
      </c>
      <c r="T1061" s="96" t="s">
        <v>5553</v>
      </c>
      <c r="U1061" s="98"/>
      <c r="V1061" s="98"/>
      <c r="W1061" s="98"/>
      <c r="X1061" s="98"/>
      <c r="Y1061" s="98"/>
      <c r="Z1061" s="98"/>
      <c r="AB1061" s="98"/>
    </row>
    <row r="1062" spans="1:28" hidden="1">
      <c r="A1062" s="96" t="s">
        <v>2524</v>
      </c>
      <c r="B1062" s="96" t="s">
        <v>2519</v>
      </c>
      <c r="C1062" s="96" t="s">
        <v>2552</v>
      </c>
      <c r="D1062" s="96" t="s">
        <v>3322</v>
      </c>
      <c r="E1062" s="96" t="s">
        <v>3323</v>
      </c>
      <c r="F1062" s="96" t="s">
        <v>3350</v>
      </c>
      <c r="G1062" s="96" t="s">
        <v>603</v>
      </c>
      <c r="H1062" s="96" t="s">
        <v>2081</v>
      </c>
      <c r="I1062" s="96" t="s">
        <v>604</v>
      </c>
      <c r="J1062" s="96" t="s">
        <v>601</v>
      </c>
      <c r="K1062" s="96" t="s">
        <v>5554</v>
      </c>
      <c r="L1062" s="96" t="s">
        <v>3326</v>
      </c>
      <c r="M1062" s="97">
        <v>25000</v>
      </c>
      <c r="N1062" s="98">
        <v>0</v>
      </c>
      <c r="O1062" s="97">
        <v>760</v>
      </c>
      <c r="P1062" s="97">
        <v>717.5</v>
      </c>
      <c r="Q1062" s="97">
        <v>1852.5</v>
      </c>
      <c r="R1062" s="97">
        <v>23147.5</v>
      </c>
      <c r="S1062" s="96" t="s">
        <v>3327</v>
      </c>
      <c r="T1062" s="96" t="s">
        <v>5555</v>
      </c>
      <c r="U1062" s="98"/>
      <c r="V1062" s="97">
        <v>300</v>
      </c>
      <c r="W1062" s="98"/>
      <c r="X1062" s="97">
        <v>50</v>
      </c>
      <c r="Y1062" s="97">
        <v>25</v>
      </c>
      <c r="Z1062" s="98"/>
      <c r="AB1062" s="98"/>
    </row>
    <row r="1063" spans="1:28" hidden="1">
      <c r="A1063" s="96" t="s">
        <v>2524</v>
      </c>
      <c r="B1063" s="96" t="s">
        <v>2519</v>
      </c>
      <c r="C1063" s="96" t="s">
        <v>2552</v>
      </c>
      <c r="D1063" s="96" t="s">
        <v>3322</v>
      </c>
      <c r="E1063" s="96" t="s">
        <v>3323</v>
      </c>
      <c r="F1063" s="96" t="s">
        <v>3329</v>
      </c>
      <c r="G1063" s="96" t="s">
        <v>865</v>
      </c>
      <c r="H1063" s="96" t="s">
        <v>2389</v>
      </c>
      <c r="I1063" s="96" t="s">
        <v>705</v>
      </c>
      <c r="J1063" s="96" t="s">
        <v>942</v>
      </c>
      <c r="K1063" s="96" t="s">
        <v>5556</v>
      </c>
      <c r="L1063" s="96" t="s">
        <v>3326</v>
      </c>
      <c r="M1063" s="97">
        <v>10000</v>
      </c>
      <c r="N1063" s="98">
        <v>0</v>
      </c>
      <c r="O1063" s="97">
        <v>304</v>
      </c>
      <c r="P1063" s="97">
        <v>287</v>
      </c>
      <c r="Q1063" s="97">
        <v>666</v>
      </c>
      <c r="R1063" s="97">
        <v>9334</v>
      </c>
      <c r="S1063" s="96" t="s">
        <v>3327</v>
      </c>
      <c r="T1063" s="96" t="s">
        <v>5557</v>
      </c>
      <c r="U1063" s="98"/>
      <c r="V1063" s="98"/>
      <c r="W1063" s="98"/>
      <c r="X1063" s="97">
        <v>50</v>
      </c>
      <c r="Y1063" s="97">
        <v>25</v>
      </c>
      <c r="Z1063" s="98"/>
      <c r="AB1063" s="98"/>
    </row>
    <row r="1064" spans="1:28" hidden="1">
      <c r="A1064" s="96" t="s">
        <v>2524</v>
      </c>
      <c r="B1064" s="96" t="s">
        <v>2519</v>
      </c>
      <c r="C1064" s="96" t="s">
        <v>2552</v>
      </c>
      <c r="D1064" s="96" t="s">
        <v>3322</v>
      </c>
      <c r="E1064" s="96" t="s">
        <v>3323</v>
      </c>
      <c r="F1064" s="96" t="s">
        <v>3350</v>
      </c>
      <c r="G1064" s="96" t="s">
        <v>494</v>
      </c>
      <c r="H1064" s="96" t="s">
        <v>1187</v>
      </c>
      <c r="I1064" s="96" t="s">
        <v>27</v>
      </c>
      <c r="J1064" s="96" t="s">
        <v>489</v>
      </c>
      <c r="K1064" s="96" t="s">
        <v>5558</v>
      </c>
      <c r="L1064" s="96" t="s">
        <v>3326</v>
      </c>
      <c r="M1064" s="97">
        <v>11000</v>
      </c>
      <c r="N1064" s="98">
        <v>0</v>
      </c>
      <c r="O1064" s="97">
        <v>334.4</v>
      </c>
      <c r="P1064" s="97">
        <v>315.7</v>
      </c>
      <c r="Q1064" s="97">
        <v>1025.0999999999999</v>
      </c>
      <c r="R1064" s="97">
        <v>9974.9</v>
      </c>
      <c r="S1064" s="96" t="s">
        <v>3327</v>
      </c>
      <c r="T1064" s="96" t="s">
        <v>5559</v>
      </c>
      <c r="U1064" s="98"/>
      <c r="V1064" s="97">
        <v>300</v>
      </c>
      <c r="W1064" s="98"/>
      <c r="X1064" s="97">
        <v>50</v>
      </c>
      <c r="Y1064" s="97">
        <v>25</v>
      </c>
      <c r="Z1064" s="98"/>
      <c r="AB1064" s="98"/>
    </row>
    <row r="1065" spans="1:28" hidden="1">
      <c r="A1065" s="96" t="s">
        <v>2524</v>
      </c>
      <c r="B1065" s="96" t="s">
        <v>2519</v>
      </c>
      <c r="C1065" s="96" t="s">
        <v>2552</v>
      </c>
      <c r="D1065" s="96" t="s">
        <v>3322</v>
      </c>
      <c r="E1065" s="96" t="s">
        <v>3323</v>
      </c>
      <c r="F1065" s="96" t="s">
        <v>3329</v>
      </c>
      <c r="G1065" s="96" t="s">
        <v>866</v>
      </c>
      <c r="H1065" s="96" t="s">
        <v>2390</v>
      </c>
      <c r="I1065" s="96" t="s">
        <v>392</v>
      </c>
      <c r="J1065" s="96" t="s">
        <v>942</v>
      </c>
      <c r="K1065" s="96" t="s">
        <v>5560</v>
      </c>
      <c r="L1065" s="96" t="s">
        <v>3326</v>
      </c>
      <c r="M1065" s="97">
        <v>10000</v>
      </c>
      <c r="N1065" s="98">
        <v>0</v>
      </c>
      <c r="O1065" s="97">
        <v>304</v>
      </c>
      <c r="P1065" s="97">
        <v>287</v>
      </c>
      <c r="Q1065" s="97">
        <v>966</v>
      </c>
      <c r="R1065" s="97">
        <v>9034</v>
      </c>
      <c r="S1065" s="96" t="s">
        <v>3327</v>
      </c>
      <c r="T1065" s="96" t="s">
        <v>5561</v>
      </c>
      <c r="U1065" s="98"/>
      <c r="V1065" s="97">
        <v>300</v>
      </c>
      <c r="W1065" s="98"/>
      <c r="X1065" s="97">
        <v>50</v>
      </c>
      <c r="Y1065" s="97">
        <v>25</v>
      </c>
      <c r="Z1065" s="98"/>
      <c r="AB1065" s="98"/>
    </row>
    <row r="1066" spans="1:28" hidden="1">
      <c r="A1066" s="96" t="s">
        <v>2524</v>
      </c>
      <c r="B1066" s="96" t="s">
        <v>2519</v>
      </c>
      <c r="C1066" s="96" t="s">
        <v>2552</v>
      </c>
      <c r="D1066" s="96" t="s">
        <v>3322</v>
      </c>
      <c r="E1066" s="96" t="s">
        <v>3323</v>
      </c>
      <c r="F1066" s="96" t="s">
        <v>3332</v>
      </c>
      <c r="G1066" s="96" t="s">
        <v>605</v>
      </c>
      <c r="H1066" s="96" t="s">
        <v>1301</v>
      </c>
      <c r="I1066" s="96" t="s">
        <v>8</v>
      </c>
      <c r="J1066" s="96" t="s">
        <v>601</v>
      </c>
      <c r="K1066" s="96" t="s">
        <v>5562</v>
      </c>
      <c r="L1066" s="96" t="s">
        <v>3326</v>
      </c>
      <c r="M1066" s="97">
        <v>15000</v>
      </c>
      <c r="N1066" s="98">
        <v>0</v>
      </c>
      <c r="O1066" s="97">
        <v>456</v>
      </c>
      <c r="P1066" s="97">
        <v>430.5</v>
      </c>
      <c r="Q1066" s="97">
        <v>1261.5</v>
      </c>
      <c r="R1066" s="97">
        <v>13738.5</v>
      </c>
      <c r="S1066" s="96" t="s">
        <v>3327</v>
      </c>
      <c r="T1066" s="96" t="s">
        <v>5563</v>
      </c>
      <c r="U1066" s="98"/>
      <c r="V1066" s="97">
        <v>300</v>
      </c>
      <c r="W1066" s="98"/>
      <c r="X1066" s="97">
        <v>50</v>
      </c>
      <c r="Y1066" s="97">
        <v>25</v>
      </c>
      <c r="Z1066" s="98"/>
      <c r="AB1066" s="98"/>
    </row>
    <row r="1067" spans="1:28" hidden="1">
      <c r="A1067" s="96" t="s">
        <v>2524</v>
      </c>
      <c r="B1067" s="96" t="s">
        <v>2519</v>
      </c>
      <c r="C1067" s="96" t="s">
        <v>2552</v>
      </c>
      <c r="D1067" s="96" t="s">
        <v>3322</v>
      </c>
      <c r="E1067" s="96" t="s">
        <v>3323</v>
      </c>
      <c r="F1067" s="96" t="s">
        <v>3329</v>
      </c>
      <c r="G1067" s="96" t="s">
        <v>863</v>
      </c>
      <c r="H1067" s="96" t="s">
        <v>2391</v>
      </c>
      <c r="I1067" s="96" t="s">
        <v>422</v>
      </c>
      <c r="J1067" s="96" t="s">
        <v>304</v>
      </c>
      <c r="K1067" s="96" t="s">
        <v>5564</v>
      </c>
      <c r="L1067" s="96" t="s">
        <v>3326</v>
      </c>
      <c r="M1067" s="97">
        <v>10000</v>
      </c>
      <c r="N1067" s="98">
        <v>0</v>
      </c>
      <c r="O1067" s="97">
        <v>304</v>
      </c>
      <c r="P1067" s="97">
        <v>287</v>
      </c>
      <c r="Q1067" s="97">
        <v>2243.4499999999998</v>
      </c>
      <c r="R1067" s="97">
        <v>7756.55</v>
      </c>
      <c r="S1067" s="96" t="s">
        <v>3327</v>
      </c>
      <c r="T1067" s="96" t="s">
        <v>5565</v>
      </c>
      <c r="U1067" s="98"/>
      <c r="V1067" s="98"/>
      <c r="W1067" s="98"/>
      <c r="X1067" s="97">
        <v>50</v>
      </c>
      <c r="Y1067" s="97">
        <v>25</v>
      </c>
      <c r="Z1067" s="98"/>
      <c r="AB1067" s="97">
        <v>1577.45</v>
      </c>
    </row>
    <row r="1068" spans="1:28" hidden="1">
      <c r="A1068" s="96" t="s">
        <v>2524</v>
      </c>
      <c r="B1068" s="96" t="s">
        <v>2519</v>
      </c>
      <c r="C1068" s="96" t="s">
        <v>2552</v>
      </c>
      <c r="D1068" s="96" t="s">
        <v>3322</v>
      </c>
      <c r="E1068" s="96" t="s">
        <v>3323</v>
      </c>
      <c r="F1068" s="96" t="s">
        <v>3329</v>
      </c>
      <c r="G1068" s="96" t="s">
        <v>867</v>
      </c>
      <c r="H1068" s="96" t="s">
        <v>2392</v>
      </c>
      <c r="I1068" s="96" t="s">
        <v>868</v>
      </c>
      <c r="J1068" s="96" t="s">
        <v>942</v>
      </c>
      <c r="K1068" s="96" t="s">
        <v>5566</v>
      </c>
      <c r="L1068" s="96" t="s">
        <v>3326</v>
      </c>
      <c r="M1068" s="97">
        <v>30040.400000000001</v>
      </c>
      <c r="N1068" s="98">
        <v>0</v>
      </c>
      <c r="O1068" s="97">
        <v>913.23</v>
      </c>
      <c r="P1068" s="97">
        <v>862.16</v>
      </c>
      <c r="Q1068" s="97">
        <v>1850.39</v>
      </c>
      <c r="R1068" s="97">
        <v>28190.01</v>
      </c>
      <c r="S1068" s="96" t="s">
        <v>3327</v>
      </c>
      <c r="T1068" s="96" t="s">
        <v>5567</v>
      </c>
      <c r="U1068" s="98"/>
      <c r="V1068" s="98"/>
      <c r="W1068" s="98"/>
      <c r="X1068" s="97">
        <v>50</v>
      </c>
      <c r="Y1068" s="97">
        <v>25</v>
      </c>
      <c r="Z1068" s="98"/>
      <c r="AB1068" s="98"/>
    </row>
    <row r="1069" spans="1:28" hidden="1">
      <c r="A1069" s="96" t="s">
        <v>2524</v>
      </c>
      <c r="B1069" s="96" t="s">
        <v>2519</v>
      </c>
      <c r="C1069" s="96" t="s">
        <v>2552</v>
      </c>
      <c r="D1069" s="96" t="s">
        <v>3322</v>
      </c>
      <c r="E1069" s="96" t="s">
        <v>3323</v>
      </c>
      <c r="F1069" s="96" t="s">
        <v>3329</v>
      </c>
      <c r="G1069" s="96" t="s">
        <v>869</v>
      </c>
      <c r="H1069" s="96" t="s">
        <v>2393</v>
      </c>
      <c r="I1069" s="96" t="s">
        <v>870</v>
      </c>
      <c r="J1069" s="96" t="s">
        <v>942</v>
      </c>
      <c r="K1069" s="96" t="s">
        <v>5568</v>
      </c>
      <c r="L1069" s="96" t="s">
        <v>3326</v>
      </c>
      <c r="M1069" s="97">
        <v>27205.34</v>
      </c>
      <c r="N1069" s="98">
        <v>0</v>
      </c>
      <c r="O1069" s="97">
        <v>827.04</v>
      </c>
      <c r="P1069" s="97">
        <v>780.79</v>
      </c>
      <c r="Q1069" s="97">
        <v>1682.83</v>
      </c>
      <c r="R1069" s="97">
        <v>25522.51</v>
      </c>
      <c r="S1069" s="96" t="s">
        <v>3327</v>
      </c>
      <c r="T1069" s="96" t="s">
        <v>5569</v>
      </c>
      <c r="U1069" s="98"/>
      <c r="V1069" s="98"/>
      <c r="W1069" s="98"/>
      <c r="X1069" s="97">
        <v>50</v>
      </c>
      <c r="Y1069" s="97">
        <v>25</v>
      </c>
      <c r="Z1069" s="98"/>
      <c r="AB1069" s="98"/>
    </row>
    <row r="1070" spans="1:28" hidden="1">
      <c r="A1070" s="96" t="s">
        <v>2524</v>
      </c>
      <c r="B1070" s="96" t="s">
        <v>2519</v>
      </c>
      <c r="C1070" s="96" t="s">
        <v>2552</v>
      </c>
      <c r="D1070" s="96" t="s">
        <v>3322</v>
      </c>
      <c r="E1070" s="96" t="s">
        <v>3323</v>
      </c>
      <c r="F1070" s="96" t="s">
        <v>3350</v>
      </c>
      <c r="G1070" s="96" t="s">
        <v>480</v>
      </c>
      <c r="H1070" s="96" t="s">
        <v>2070</v>
      </c>
      <c r="I1070" s="96" t="s">
        <v>481</v>
      </c>
      <c r="J1070" s="96" t="s">
        <v>1045</v>
      </c>
      <c r="K1070" s="96" t="s">
        <v>5570</v>
      </c>
      <c r="L1070" s="96" t="s">
        <v>3326</v>
      </c>
      <c r="M1070" s="97">
        <v>31500</v>
      </c>
      <c r="N1070" s="98">
        <v>0</v>
      </c>
      <c r="O1070" s="97">
        <v>957.6</v>
      </c>
      <c r="P1070" s="97">
        <v>904.05</v>
      </c>
      <c r="Q1070" s="97">
        <v>11369.94</v>
      </c>
      <c r="R1070" s="97">
        <v>20130.060000000001</v>
      </c>
      <c r="S1070" s="96" t="s">
        <v>3327</v>
      </c>
      <c r="T1070" s="96" t="s">
        <v>5571</v>
      </c>
      <c r="U1070" s="98"/>
      <c r="V1070" s="97">
        <v>300</v>
      </c>
      <c r="W1070" s="97">
        <v>9133.2900000000009</v>
      </c>
      <c r="X1070" s="97">
        <v>50</v>
      </c>
      <c r="Y1070" s="97">
        <v>25</v>
      </c>
      <c r="Z1070" s="98"/>
      <c r="AB1070" s="98"/>
    </row>
    <row r="1071" spans="1:28" hidden="1">
      <c r="A1071" s="96" t="s">
        <v>2524</v>
      </c>
      <c r="B1071" s="96" t="s">
        <v>2519</v>
      </c>
      <c r="C1071" s="96" t="s">
        <v>2552</v>
      </c>
      <c r="D1071" s="96" t="s">
        <v>3322</v>
      </c>
      <c r="E1071" s="96" t="s">
        <v>3323</v>
      </c>
      <c r="F1071" s="96" t="s">
        <v>3332</v>
      </c>
      <c r="G1071" s="96" t="s">
        <v>614</v>
      </c>
      <c r="H1071" s="96" t="s">
        <v>2144</v>
      </c>
      <c r="I1071" s="96" t="s">
        <v>615</v>
      </c>
      <c r="J1071" s="96" t="s">
        <v>601</v>
      </c>
      <c r="K1071" s="96" t="s">
        <v>5572</v>
      </c>
      <c r="L1071" s="96" t="s">
        <v>3326</v>
      </c>
      <c r="M1071" s="97">
        <v>15000</v>
      </c>
      <c r="N1071" s="98">
        <v>0</v>
      </c>
      <c r="O1071" s="97">
        <v>456</v>
      </c>
      <c r="P1071" s="97">
        <v>430.5</v>
      </c>
      <c r="Q1071" s="97">
        <v>1261.5</v>
      </c>
      <c r="R1071" s="97">
        <v>13738.5</v>
      </c>
      <c r="S1071" s="96" t="s">
        <v>3327</v>
      </c>
      <c r="T1071" s="96" t="s">
        <v>5573</v>
      </c>
      <c r="U1071" s="98"/>
      <c r="V1071" s="97">
        <v>300</v>
      </c>
      <c r="W1071" s="98"/>
      <c r="X1071" s="97">
        <v>50</v>
      </c>
      <c r="Y1071" s="97">
        <v>25</v>
      </c>
      <c r="Z1071" s="98"/>
      <c r="AB1071" s="98"/>
    </row>
    <row r="1072" spans="1:28" hidden="1">
      <c r="A1072" s="96" t="s">
        <v>2524</v>
      </c>
      <c r="B1072" s="96" t="s">
        <v>2519</v>
      </c>
      <c r="C1072" s="96" t="s">
        <v>2552</v>
      </c>
      <c r="D1072" s="96" t="s">
        <v>3322</v>
      </c>
      <c r="E1072" s="96" t="s">
        <v>3323</v>
      </c>
      <c r="F1072" s="96" t="s">
        <v>3329</v>
      </c>
      <c r="G1072" s="96" t="s">
        <v>871</v>
      </c>
      <c r="H1072" s="96" t="s">
        <v>1373</v>
      </c>
      <c r="I1072" s="96" t="s">
        <v>392</v>
      </c>
      <c r="J1072" s="96" t="s">
        <v>942</v>
      </c>
      <c r="K1072" s="96" t="s">
        <v>5574</v>
      </c>
      <c r="L1072" s="96" t="s">
        <v>3326</v>
      </c>
      <c r="M1072" s="97">
        <v>10000</v>
      </c>
      <c r="N1072" s="98">
        <v>0</v>
      </c>
      <c r="O1072" s="97">
        <v>304</v>
      </c>
      <c r="P1072" s="97">
        <v>287</v>
      </c>
      <c r="Q1072" s="97">
        <v>616</v>
      </c>
      <c r="R1072" s="97">
        <v>9384</v>
      </c>
      <c r="S1072" s="96" t="s">
        <v>3327</v>
      </c>
      <c r="T1072" s="96" t="s">
        <v>5575</v>
      </c>
      <c r="U1072" s="98"/>
      <c r="V1072" s="98"/>
      <c r="W1072" s="98"/>
      <c r="X1072" s="98"/>
      <c r="Y1072" s="97">
        <v>25</v>
      </c>
      <c r="Z1072" s="98"/>
      <c r="AB1072" s="98"/>
    </row>
    <row r="1073" spans="1:28" hidden="1">
      <c r="A1073" s="96" t="s">
        <v>2524</v>
      </c>
      <c r="B1073" s="96" t="s">
        <v>2519</v>
      </c>
      <c r="C1073" s="96" t="s">
        <v>2552</v>
      </c>
      <c r="D1073" s="96" t="s">
        <v>3322</v>
      </c>
      <c r="E1073" s="96" t="s">
        <v>3323</v>
      </c>
      <c r="F1073" s="96" t="s">
        <v>3332</v>
      </c>
      <c r="G1073" s="96" t="s">
        <v>728</v>
      </c>
      <c r="H1073" s="96" t="s">
        <v>1318</v>
      </c>
      <c r="I1073" s="96" t="s">
        <v>30</v>
      </c>
      <c r="J1073" s="96" t="s">
        <v>697</v>
      </c>
      <c r="K1073" s="96" t="s">
        <v>5576</v>
      </c>
      <c r="L1073" s="96" t="s">
        <v>3326</v>
      </c>
      <c r="M1073" s="97">
        <v>55000</v>
      </c>
      <c r="N1073" s="97">
        <v>2323.06</v>
      </c>
      <c r="O1073" s="97">
        <v>1672</v>
      </c>
      <c r="P1073" s="97">
        <v>1578.5</v>
      </c>
      <c r="Q1073" s="97">
        <v>8922.01</v>
      </c>
      <c r="R1073" s="97">
        <v>46077.99</v>
      </c>
      <c r="S1073" s="96" t="s">
        <v>3327</v>
      </c>
      <c r="T1073" s="96" t="s">
        <v>5577</v>
      </c>
      <c r="U1073" s="98"/>
      <c r="V1073" s="98"/>
      <c r="W1073" s="97">
        <v>1696</v>
      </c>
      <c r="X1073" s="97">
        <v>50</v>
      </c>
      <c r="Y1073" s="97">
        <v>25</v>
      </c>
      <c r="Z1073" s="98"/>
      <c r="AB1073" s="97">
        <v>1577.45</v>
      </c>
    </row>
    <row r="1074" spans="1:28" hidden="1">
      <c r="A1074" s="96" t="s">
        <v>2524</v>
      </c>
      <c r="B1074" s="96" t="s">
        <v>2519</v>
      </c>
      <c r="C1074" s="96" t="s">
        <v>2552</v>
      </c>
      <c r="D1074" s="96" t="s">
        <v>3322</v>
      </c>
      <c r="E1074" s="96" t="s">
        <v>3323</v>
      </c>
      <c r="F1074" s="96" t="s">
        <v>3359</v>
      </c>
      <c r="G1074" s="96" t="s">
        <v>162</v>
      </c>
      <c r="H1074" s="96" t="s">
        <v>2159</v>
      </c>
      <c r="I1074" s="96" t="s">
        <v>163</v>
      </c>
      <c r="J1074" s="96" t="s">
        <v>142</v>
      </c>
      <c r="K1074" s="96" t="s">
        <v>5578</v>
      </c>
      <c r="L1074" s="96" t="s">
        <v>3326</v>
      </c>
      <c r="M1074" s="97">
        <v>10000</v>
      </c>
      <c r="N1074" s="98">
        <v>0</v>
      </c>
      <c r="O1074" s="97">
        <v>304</v>
      </c>
      <c r="P1074" s="97">
        <v>287</v>
      </c>
      <c r="Q1074" s="97">
        <v>666</v>
      </c>
      <c r="R1074" s="97">
        <v>9334</v>
      </c>
      <c r="S1074" s="96" t="s">
        <v>3327</v>
      </c>
      <c r="T1074" s="96" t="s">
        <v>5579</v>
      </c>
      <c r="U1074" s="98"/>
      <c r="V1074" s="98"/>
      <c r="W1074" s="98"/>
      <c r="X1074" s="97">
        <v>50</v>
      </c>
      <c r="Y1074" s="97">
        <v>25</v>
      </c>
      <c r="Z1074" s="98"/>
      <c r="AB1074" s="98"/>
    </row>
    <row r="1075" spans="1:28" hidden="1">
      <c r="A1075" s="96" t="s">
        <v>2524</v>
      </c>
      <c r="B1075" s="96" t="s">
        <v>2519</v>
      </c>
      <c r="C1075" s="96" t="s">
        <v>2552</v>
      </c>
      <c r="D1075" s="96" t="s">
        <v>3322</v>
      </c>
      <c r="E1075" s="96" t="s">
        <v>3323</v>
      </c>
      <c r="F1075" s="96" t="s">
        <v>3329</v>
      </c>
      <c r="G1075" s="96" t="s">
        <v>872</v>
      </c>
      <c r="H1075" s="96" t="s">
        <v>1374</v>
      </c>
      <c r="I1075" s="96" t="s">
        <v>8</v>
      </c>
      <c r="J1075" s="96" t="s">
        <v>942</v>
      </c>
      <c r="K1075" s="96" t="s">
        <v>5580</v>
      </c>
      <c r="L1075" s="96" t="s">
        <v>3326</v>
      </c>
      <c r="M1075" s="97">
        <v>10000</v>
      </c>
      <c r="N1075" s="98">
        <v>0</v>
      </c>
      <c r="O1075" s="97">
        <v>304</v>
      </c>
      <c r="P1075" s="97">
        <v>287</v>
      </c>
      <c r="Q1075" s="97">
        <v>966</v>
      </c>
      <c r="R1075" s="97">
        <v>9034</v>
      </c>
      <c r="S1075" s="96" t="s">
        <v>3327</v>
      </c>
      <c r="T1075" s="96" t="s">
        <v>5581</v>
      </c>
      <c r="U1075" s="98"/>
      <c r="V1075" s="97">
        <v>300</v>
      </c>
      <c r="W1075" s="98"/>
      <c r="X1075" s="97">
        <v>50</v>
      </c>
      <c r="Y1075" s="97">
        <v>25</v>
      </c>
      <c r="Z1075" s="98"/>
      <c r="AB1075" s="98"/>
    </row>
    <row r="1076" spans="1:28" hidden="1">
      <c r="A1076" s="96" t="s">
        <v>2524</v>
      </c>
      <c r="B1076" s="96" t="s">
        <v>2519</v>
      </c>
      <c r="C1076" s="96" t="s">
        <v>2552</v>
      </c>
      <c r="D1076" s="96" t="s">
        <v>3322</v>
      </c>
      <c r="E1076" s="96" t="s">
        <v>3323</v>
      </c>
      <c r="F1076" s="96" t="s">
        <v>3359</v>
      </c>
      <c r="G1076" s="96" t="s">
        <v>873</v>
      </c>
      <c r="H1076" s="96" t="s">
        <v>2394</v>
      </c>
      <c r="I1076" s="96" t="s">
        <v>874</v>
      </c>
      <c r="J1076" s="96" t="s">
        <v>942</v>
      </c>
      <c r="K1076" s="96" t="s">
        <v>5582</v>
      </c>
      <c r="L1076" s="96" t="s">
        <v>3326</v>
      </c>
      <c r="M1076" s="97">
        <v>10000</v>
      </c>
      <c r="N1076" s="98">
        <v>0</v>
      </c>
      <c r="O1076" s="97">
        <v>304</v>
      </c>
      <c r="P1076" s="97">
        <v>287</v>
      </c>
      <c r="Q1076" s="97">
        <v>966</v>
      </c>
      <c r="R1076" s="97">
        <v>9034</v>
      </c>
      <c r="S1076" s="96" t="s">
        <v>3327</v>
      </c>
      <c r="T1076" s="96" t="s">
        <v>5583</v>
      </c>
      <c r="U1076" s="98"/>
      <c r="V1076" s="97">
        <v>300</v>
      </c>
      <c r="W1076" s="98"/>
      <c r="X1076" s="97">
        <v>50</v>
      </c>
      <c r="Y1076" s="97">
        <v>25</v>
      </c>
      <c r="Z1076" s="98"/>
      <c r="AB1076" s="98"/>
    </row>
    <row r="1077" spans="1:28" hidden="1">
      <c r="A1077" s="96" t="s">
        <v>2524</v>
      </c>
      <c r="B1077" s="96" t="s">
        <v>2519</v>
      </c>
      <c r="C1077" s="96" t="s">
        <v>2552</v>
      </c>
      <c r="D1077" s="96" t="s">
        <v>3322</v>
      </c>
      <c r="E1077" s="96" t="s">
        <v>3323</v>
      </c>
      <c r="F1077" s="96" t="s">
        <v>3350</v>
      </c>
      <c r="G1077" s="96" t="s">
        <v>836</v>
      </c>
      <c r="H1077" s="96" t="s">
        <v>1129</v>
      </c>
      <c r="I1077" s="96" t="s">
        <v>837</v>
      </c>
      <c r="J1077" s="96" t="s">
        <v>821</v>
      </c>
      <c r="K1077" s="96" t="s">
        <v>5584</v>
      </c>
      <c r="L1077" s="96" t="s">
        <v>3326</v>
      </c>
      <c r="M1077" s="97">
        <v>45000</v>
      </c>
      <c r="N1077" s="97">
        <v>1148.33</v>
      </c>
      <c r="O1077" s="97">
        <v>1368</v>
      </c>
      <c r="P1077" s="97">
        <v>1291.5</v>
      </c>
      <c r="Q1077" s="97">
        <v>5428.83</v>
      </c>
      <c r="R1077" s="97">
        <v>39571.17</v>
      </c>
      <c r="S1077" s="96" t="s">
        <v>3327</v>
      </c>
      <c r="T1077" s="96" t="s">
        <v>5585</v>
      </c>
      <c r="U1077" s="98"/>
      <c r="V1077" s="98"/>
      <c r="W1077" s="97">
        <v>1546</v>
      </c>
      <c r="X1077" s="97">
        <v>50</v>
      </c>
      <c r="Y1077" s="97">
        <v>25</v>
      </c>
      <c r="Z1077" s="98"/>
      <c r="AB1077" s="98"/>
    </row>
    <row r="1078" spans="1:28" hidden="1">
      <c r="A1078" s="96" t="s">
        <v>2524</v>
      </c>
      <c r="B1078" s="96" t="s">
        <v>2519</v>
      </c>
      <c r="C1078" s="96" t="s">
        <v>2552</v>
      </c>
      <c r="D1078" s="96" t="s">
        <v>3322</v>
      </c>
      <c r="E1078" s="96" t="s">
        <v>3323</v>
      </c>
      <c r="F1078" s="96" t="s">
        <v>3332</v>
      </c>
      <c r="G1078" s="96" t="s">
        <v>625</v>
      </c>
      <c r="H1078" s="96" t="s">
        <v>2205</v>
      </c>
      <c r="I1078" s="96" t="s">
        <v>8</v>
      </c>
      <c r="J1078" s="96" t="s">
        <v>601</v>
      </c>
      <c r="K1078" s="96" t="s">
        <v>5586</v>
      </c>
      <c r="L1078" s="96" t="s">
        <v>3326</v>
      </c>
      <c r="M1078" s="97">
        <v>15000</v>
      </c>
      <c r="N1078" s="98">
        <v>0</v>
      </c>
      <c r="O1078" s="97">
        <v>456</v>
      </c>
      <c r="P1078" s="97">
        <v>430.5</v>
      </c>
      <c r="Q1078" s="97">
        <v>1261.5</v>
      </c>
      <c r="R1078" s="97">
        <v>13738.5</v>
      </c>
      <c r="S1078" s="96" t="s">
        <v>3327</v>
      </c>
      <c r="T1078" s="96" t="s">
        <v>5587</v>
      </c>
      <c r="U1078" s="98"/>
      <c r="V1078" s="97">
        <v>300</v>
      </c>
      <c r="W1078" s="98"/>
      <c r="X1078" s="97">
        <v>50</v>
      </c>
      <c r="Y1078" s="97">
        <v>25</v>
      </c>
      <c r="Z1078" s="98"/>
      <c r="AB1078" s="98"/>
    </row>
    <row r="1079" spans="1:28" hidden="1">
      <c r="A1079" s="96" t="s">
        <v>2524</v>
      </c>
      <c r="B1079" s="96" t="s">
        <v>2519</v>
      </c>
      <c r="C1079" s="96" t="s">
        <v>2552</v>
      </c>
      <c r="D1079" s="96" t="s">
        <v>3322</v>
      </c>
      <c r="E1079" s="96" t="s">
        <v>3323</v>
      </c>
      <c r="F1079" s="96" t="s">
        <v>3350</v>
      </c>
      <c r="G1079" s="96" t="s">
        <v>245</v>
      </c>
      <c r="H1079" s="96" t="s">
        <v>1296</v>
      </c>
      <c r="I1079" s="96" t="s">
        <v>8</v>
      </c>
      <c r="J1079" s="96" t="s">
        <v>241</v>
      </c>
      <c r="K1079" s="96" t="s">
        <v>5588</v>
      </c>
      <c r="L1079" s="96" t="s">
        <v>3326</v>
      </c>
      <c r="M1079" s="97">
        <v>10000</v>
      </c>
      <c r="N1079" s="98">
        <v>0</v>
      </c>
      <c r="O1079" s="97">
        <v>304</v>
      </c>
      <c r="P1079" s="97">
        <v>287</v>
      </c>
      <c r="Q1079" s="97">
        <v>716</v>
      </c>
      <c r="R1079" s="97">
        <v>9284</v>
      </c>
      <c r="S1079" s="96" t="s">
        <v>3327</v>
      </c>
      <c r="T1079" s="96" t="s">
        <v>5589</v>
      </c>
      <c r="U1079" s="98"/>
      <c r="V1079" s="98"/>
      <c r="W1079" s="98"/>
      <c r="X1079" s="97">
        <v>100</v>
      </c>
      <c r="Y1079" s="97">
        <v>25</v>
      </c>
      <c r="Z1079" s="98"/>
      <c r="AB1079" s="98"/>
    </row>
    <row r="1080" spans="1:28" hidden="1">
      <c r="A1080" s="96" t="s">
        <v>2524</v>
      </c>
      <c r="B1080" s="96" t="s">
        <v>2519</v>
      </c>
      <c r="C1080" s="96" t="s">
        <v>2552</v>
      </c>
      <c r="D1080" s="96" t="s">
        <v>3322</v>
      </c>
      <c r="E1080" s="96" t="s">
        <v>3323</v>
      </c>
      <c r="F1080" s="96" t="s">
        <v>3347</v>
      </c>
      <c r="G1080" s="96" t="s">
        <v>563</v>
      </c>
      <c r="H1080" s="96" t="s">
        <v>1156</v>
      </c>
      <c r="I1080" s="96" t="s">
        <v>564</v>
      </c>
      <c r="J1080" s="96" t="s">
        <v>777</v>
      </c>
      <c r="K1080" s="96" t="s">
        <v>5590</v>
      </c>
      <c r="L1080" s="96" t="s">
        <v>3326</v>
      </c>
      <c r="M1080" s="97">
        <v>55000</v>
      </c>
      <c r="N1080" s="97">
        <v>2559.6799999999998</v>
      </c>
      <c r="O1080" s="97">
        <v>1672</v>
      </c>
      <c r="P1080" s="97">
        <v>1578.5</v>
      </c>
      <c r="Q1080" s="97">
        <v>6185.18</v>
      </c>
      <c r="R1080" s="97">
        <v>48814.82</v>
      </c>
      <c r="S1080" s="96" t="s">
        <v>3327</v>
      </c>
      <c r="T1080" s="96" t="s">
        <v>5591</v>
      </c>
      <c r="U1080" s="98"/>
      <c r="V1080" s="97">
        <v>300</v>
      </c>
      <c r="W1080" s="98"/>
      <c r="X1080" s="97">
        <v>50</v>
      </c>
      <c r="Y1080" s="97">
        <v>25</v>
      </c>
      <c r="Z1080" s="98"/>
      <c r="AB1080" s="98"/>
    </row>
    <row r="1081" spans="1:28" hidden="1">
      <c r="A1081" s="96" t="s">
        <v>2524</v>
      </c>
      <c r="B1081" s="96" t="s">
        <v>2519</v>
      </c>
      <c r="C1081" s="96" t="s">
        <v>2552</v>
      </c>
      <c r="D1081" s="96" t="s">
        <v>3322</v>
      </c>
      <c r="E1081" s="96" t="s">
        <v>3323</v>
      </c>
      <c r="F1081" s="96" t="s">
        <v>3344</v>
      </c>
      <c r="G1081" s="96" t="s">
        <v>864</v>
      </c>
      <c r="H1081" s="96" t="s">
        <v>2396</v>
      </c>
      <c r="I1081" s="96" t="s">
        <v>8</v>
      </c>
      <c r="J1081" s="96" t="s">
        <v>601</v>
      </c>
      <c r="K1081" s="96" t="s">
        <v>5592</v>
      </c>
      <c r="L1081" s="96" t="s">
        <v>3326</v>
      </c>
      <c r="M1081" s="97">
        <v>15000</v>
      </c>
      <c r="N1081" s="98">
        <v>0</v>
      </c>
      <c r="O1081" s="97">
        <v>456</v>
      </c>
      <c r="P1081" s="97">
        <v>430.5</v>
      </c>
      <c r="Q1081" s="97">
        <v>911.5</v>
      </c>
      <c r="R1081" s="97">
        <v>14088.5</v>
      </c>
      <c r="S1081" s="96" t="s">
        <v>3327</v>
      </c>
      <c r="T1081" s="96" t="s">
        <v>5593</v>
      </c>
      <c r="U1081" s="98"/>
      <c r="V1081" s="98"/>
      <c r="W1081" s="98"/>
      <c r="X1081" s="98"/>
      <c r="Y1081" s="97">
        <v>25</v>
      </c>
      <c r="Z1081" s="98"/>
      <c r="AB1081" s="98"/>
    </row>
    <row r="1082" spans="1:28" hidden="1">
      <c r="A1082" s="96" t="s">
        <v>2524</v>
      </c>
      <c r="B1082" s="96" t="s">
        <v>2519</v>
      </c>
      <c r="C1082" s="96" t="s">
        <v>2552</v>
      </c>
      <c r="D1082" s="96" t="s">
        <v>3322</v>
      </c>
      <c r="E1082" s="96" t="s">
        <v>3323</v>
      </c>
      <c r="F1082" s="96" t="s">
        <v>3329</v>
      </c>
      <c r="G1082" s="96" t="s">
        <v>875</v>
      </c>
      <c r="H1082" s="96" t="s">
        <v>2397</v>
      </c>
      <c r="I1082" s="96" t="s">
        <v>27</v>
      </c>
      <c r="J1082" s="96" t="s">
        <v>942</v>
      </c>
      <c r="K1082" s="96" t="s">
        <v>5594</v>
      </c>
      <c r="L1082" s="96" t="s">
        <v>3326</v>
      </c>
      <c r="M1082" s="97">
        <v>10000</v>
      </c>
      <c r="N1082" s="98">
        <v>0</v>
      </c>
      <c r="O1082" s="97">
        <v>304</v>
      </c>
      <c r="P1082" s="97">
        <v>287</v>
      </c>
      <c r="Q1082" s="97">
        <v>666</v>
      </c>
      <c r="R1082" s="97">
        <v>9334</v>
      </c>
      <c r="S1082" s="96" t="s">
        <v>3327</v>
      </c>
      <c r="T1082" s="96" t="s">
        <v>5595</v>
      </c>
      <c r="U1082" s="98"/>
      <c r="V1082" s="98"/>
      <c r="W1082" s="98"/>
      <c r="X1082" s="97">
        <v>50</v>
      </c>
      <c r="Y1082" s="97">
        <v>25</v>
      </c>
      <c r="Z1082" s="98"/>
      <c r="AB1082" s="98"/>
    </row>
    <row r="1083" spans="1:28" hidden="1">
      <c r="A1083" s="96" t="s">
        <v>2524</v>
      </c>
      <c r="B1083" s="96" t="s">
        <v>2519</v>
      </c>
      <c r="C1083" s="96" t="s">
        <v>2552</v>
      </c>
      <c r="D1083" s="96" t="s">
        <v>3322</v>
      </c>
      <c r="E1083" s="96" t="s">
        <v>3323</v>
      </c>
      <c r="F1083" s="96" t="s">
        <v>3332</v>
      </c>
      <c r="G1083" s="96" t="s">
        <v>534</v>
      </c>
      <c r="H1083" s="96" t="s">
        <v>2045</v>
      </c>
      <c r="I1083" s="96" t="s">
        <v>535</v>
      </c>
      <c r="J1083" s="96" t="s">
        <v>489</v>
      </c>
      <c r="K1083" s="96" t="s">
        <v>5596</v>
      </c>
      <c r="L1083" s="96" t="s">
        <v>3326</v>
      </c>
      <c r="M1083" s="97">
        <v>16500</v>
      </c>
      <c r="N1083" s="98">
        <v>0</v>
      </c>
      <c r="O1083" s="97">
        <v>501.6</v>
      </c>
      <c r="P1083" s="97">
        <v>473.55</v>
      </c>
      <c r="Q1083" s="97">
        <v>1591.15</v>
      </c>
      <c r="R1083" s="97">
        <v>14908.85</v>
      </c>
      <c r="S1083" s="96" t="s">
        <v>3327</v>
      </c>
      <c r="T1083" s="96" t="s">
        <v>5597</v>
      </c>
      <c r="U1083" s="98"/>
      <c r="V1083" s="98"/>
      <c r="W1083" s="97">
        <v>541</v>
      </c>
      <c r="X1083" s="97">
        <v>50</v>
      </c>
      <c r="Y1083" s="97">
        <v>25</v>
      </c>
      <c r="Z1083" s="98"/>
      <c r="AB1083" s="98"/>
    </row>
    <row r="1084" spans="1:28" hidden="1">
      <c r="A1084" s="96" t="s">
        <v>2524</v>
      </c>
      <c r="B1084" s="96" t="s">
        <v>2519</v>
      </c>
      <c r="C1084" s="96" t="s">
        <v>2552</v>
      </c>
      <c r="D1084" s="96" t="s">
        <v>3322</v>
      </c>
      <c r="E1084" s="96" t="s">
        <v>3323</v>
      </c>
      <c r="F1084" s="96" t="s">
        <v>3329</v>
      </c>
      <c r="G1084" s="96" t="s">
        <v>876</v>
      </c>
      <c r="H1084" s="96" t="s">
        <v>2398</v>
      </c>
      <c r="I1084" s="96" t="s">
        <v>598</v>
      </c>
      <c r="J1084" s="96" t="s">
        <v>942</v>
      </c>
      <c r="K1084" s="96" t="s">
        <v>5598</v>
      </c>
      <c r="L1084" s="96" t="s">
        <v>3326</v>
      </c>
      <c r="M1084" s="97">
        <v>10000</v>
      </c>
      <c r="N1084" s="98">
        <v>0</v>
      </c>
      <c r="O1084" s="97">
        <v>304</v>
      </c>
      <c r="P1084" s="97">
        <v>287</v>
      </c>
      <c r="Q1084" s="97">
        <v>4807.99</v>
      </c>
      <c r="R1084" s="97">
        <v>5192.01</v>
      </c>
      <c r="S1084" s="96" t="s">
        <v>3327</v>
      </c>
      <c r="T1084" s="96" t="s">
        <v>5599</v>
      </c>
      <c r="U1084" s="98"/>
      <c r="V1084" s="98"/>
      <c r="W1084" s="97">
        <v>4141.99</v>
      </c>
      <c r="X1084" s="97">
        <v>50</v>
      </c>
      <c r="Y1084" s="97">
        <v>25</v>
      </c>
      <c r="Z1084" s="98"/>
      <c r="AB1084" s="98"/>
    </row>
    <row r="1085" spans="1:28" hidden="1">
      <c r="A1085" s="96" t="s">
        <v>2524</v>
      </c>
      <c r="B1085" s="96" t="s">
        <v>2519</v>
      </c>
      <c r="C1085" s="96" t="s">
        <v>2552</v>
      </c>
      <c r="D1085" s="96" t="s">
        <v>3322</v>
      </c>
      <c r="E1085" s="96" t="s">
        <v>3323</v>
      </c>
      <c r="F1085" s="96" t="s">
        <v>3350</v>
      </c>
      <c r="G1085" s="96" t="s">
        <v>629</v>
      </c>
      <c r="H1085" s="96" t="s">
        <v>2219</v>
      </c>
      <c r="I1085" s="96" t="s">
        <v>127</v>
      </c>
      <c r="J1085" s="96" t="s">
        <v>601</v>
      </c>
      <c r="K1085" s="96" t="s">
        <v>5600</v>
      </c>
      <c r="L1085" s="96" t="s">
        <v>3326</v>
      </c>
      <c r="M1085" s="97">
        <v>15000</v>
      </c>
      <c r="N1085" s="98">
        <v>0</v>
      </c>
      <c r="O1085" s="97">
        <v>456</v>
      </c>
      <c r="P1085" s="97">
        <v>430.5</v>
      </c>
      <c r="Q1085" s="97">
        <v>1311.5</v>
      </c>
      <c r="R1085" s="97">
        <v>13688.5</v>
      </c>
      <c r="S1085" s="96" t="s">
        <v>3327</v>
      </c>
      <c r="T1085" s="96" t="s">
        <v>5601</v>
      </c>
      <c r="U1085" s="98"/>
      <c r="V1085" s="97">
        <v>400</v>
      </c>
      <c r="W1085" s="98"/>
      <c r="X1085" s="98"/>
      <c r="Y1085" s="97">
        <v>25</v>
      </c>
      <c r="Z1085" s="98"/>
      <c r="AB1085" s="98"/>
    </row>
    <row r="1086" spans="1:28" hidden="1">
      <c r="A1086" s="96" t="s">
        <v>2524</v>
      </c>
      <c r="B1086" s="96" t="s">
        <v>2519</v>
      </c>
      <c r="C1086" s="96" t="s">
        <v>2552</v>
      </c>
      <c r="D1086" s="96" t="s">
        <v>3322</v>
      </c>
      <c r="E1086" s="96" t="s">
        <v>3323</v>
      </c>
      <c r="F1086" s="96" t="s">
        <v>3329</v>
      </c>
      <c r="G1086" s="96" t="s">
        <v>861</v>
      </c>
      <c r="H1086" s="96" t="s">
        <v>2399</v>
      </c>
      <c r="I1086" s="96" t="s">
        <v>187</v>
      </c>
      <c r="J1086" s="96" t="s">
        <v>186</v>
      </c>
      <c r="K1086" s="96" t="s">
        <v>5602</v>
      </c>
      <c r="L1086" s="96" t="s">
        <v>3326</v>
      </c>
      <c r="M1086" s="97">
        <v>21735</v>
      </c>
      <c r="N1086" s="98">
        <v>0</v>
      </c>
      <c r="O1086" s="97">
        <v>660.74</v>
      </c>
      <c r="P1086" s="97">
        <v>623.79</v>
      </c>
      <c r="Q1086" s="97">
        <v>1759.53</v>
      </c>
      <c r="R1086" s="97">
        <v>19975.47</v>
      </c>
      <c r="S1086" s="96" t="s">
        <v>3327</v>
      </c>
      <c r="T1086" s="96" t="s">
        <v>5603</v>
      </c>
      <c r="U1086" s="98"/>
      <c r="V1086" s="97">
        <v>400</v>
      </c>
      <c r="W1086" s="98"/>
      <c r="X1086" s="97">
        <v>50</v>
      </c>
      <c r="Y1086" s="97">
        <v>25</v>
      </c>
      <c r="Z1086" s="98"/>
      <c r="AB1086" s="98"/>
    </row>
    <row r="1087" spans="1:28" hidden="1">
      <c r="A1087" s="96" t="s">
        <v>2524</v>
      </c>
      <c r="B1087" s="96" t="s">
        <v>2519</v>
      </c>
      <c r="C1087" s="96" t="s">
        <v>2552</v>
      </c>
      <c r="D1087" s="96" t="s">
        <v>3322</v>
      </c>
      <c r="E1087" s="96" t="s">
        <v>3323</v>
      </c>
      <c r="F1087" s="96" t="s">
        <v>3329</v>
      </c>
      <c r="G1087" s="96" t="s">
        <v>862</v>
      </c>
      <c r="H1087" s="96" t="s">
        <v>2400</v>
      </c>
      <c r="I1087" s="96" t="s">
        <v>463</v>
      </c>
      <c r="J1087" s="96" t="s">
        <v>186</v>
      </c>
      <c r="K1087" s="96" t="s">
        <v>5604</v>
      </c>
      <c r="L1087" s="96" t="s">
        <v>3326</v>
      </c>
      <c r="M1087" s="97">
        <v>19000.55</v>
      </c>
      <c r="N1087" s="98">
        <v>0</v>
      </c>
      <c r="O1087" s="97">
        <v>577.62</v>
      </c>
      <c r="P1087" s="97">
        <v>545.32000000000005</v>
      </c>
      <c r="Q1087" s="97">
        <v>1197.94</v>
      </c>
      <c r="R1087" s="97">
        <v>17802.61</v>
      </c>
      <c r="S1087" s="96" t="s">
        <v>3327</v>
      </c>
      <c r="T1087" s="96" t="s">
        <v>5605</v>
      </c>
      <c r="U1087" s="98"/>
      <c r="V1087" s="98"/>
      <c r="W1087" s="98"/>
      <c r="X1087" s="97">
        <v>50</v>
      </c>
      <c r="Y1087" s="97">
        <v>25</v>
      </c>
      <c r="Z1087" s="98"/>
      <c r="AB1087" s="98"/>
    </row>
    <row r="1088" spans="1:28" hidden="1">
      <c r="A1088" s="96" t="s">
        <v>5606</v>
      </c>
      <c r="B1088" s="96" t="s">
        <v>5607</v>
      </c>
      <c r="C1088" s="96" t="s">
        <v>2552</v>
      </c>
      <c r="D1088" s="96" t="s">
        <v>3322</v>
      </c>
      <c r="E1088" s="96" t="s">
        <v>5608</v>
      </c>
      <c r="F1088" s="96" t="s">
        <v>5609</v>
      </c>
      <c r="G1088" s="96" t="s">
        <v>212</v>
      </c>
      <c r="H1088" s="96" t="s">
        <v>1782</v>
      </c>
      <c r="I1088" s="96" t="s">
        <v>5610</v>
      </c>
      <c r="J1088" s="96" t="s">
        <v>5611</v>
      </c>
      <c r="K1088" s="96" t="s">
        <v>3426</v>
      </c>
      <c r="L1088" s="96" t="s">
        <v>3326</v>
      </c>
      <c r="M1088" s="97">
        <v>2500</v>
      </c>
      <c r="N1088" s="98">
        <v>0</v>
      </c>
      <c r="O1088" s="98">
        <v>0</v>
      </c>
      <c r="P1088" s="98">
        <v>0</v>
      </c>
      <c r="Q1088" s="97">
        <v>0</v>
      </c>
      <c r="R1088" s="97">
        <v>2500</v>
      </c>
      <c r="S1088" s="96" t="s">
        <v>3327</v>
      </c>
      <c r="T1088" s="96" t="s">
        <v>5612</v>
      </c>
      <c r="U1088" s="98"/>
      <c r="V1088" s="98"/>
      <c r="W1088" s="98"/>
      <c r="X1088" s="98"/>
      <c r="Y1088" s="98"/>
      <c r="Z1088" s="98"/>
      <c r="AB1088" s="98"/>
    </row>
    <row r="1089" spans="1:28" hidden="1">
      <c r="A1089" s="96" t="s">
        <v>5606</v>
      </c>
      <c r="B1089" s="96" t="s">
        <v>5607</v>
      </c>
      <c r="C1089" s="96" t="s">
        <v>2552</v>
      </c>
      <c r="D1089" s="96" t="s">
        <v>3322</v>
      </c>
      <c r="E1089" s="96" t="s">
        <v>5608</v>
      </c>
      <c r="F1089" s="96" t="s">
        <v>5613</v>
      </c>
      <c r="G1089" s="96" t="s">
        <v>215</v>
      </c>
      <c r="H1089" s="96" t="s">
        <v>1822</v>
      </c>
      <c r="I1089" s="96" t="s">
        <v>42</v>
      </c>
      <c r="J1089" s="96" t="s">
        <v>5611</v>
      </c>
      <c r="K1089" s="96" t="s">
        <v>3565</v>
      </c>
      <c r="L1089" s="96" t="s">
        <v>3326</v>
      </c>
      <c r="M1089" s="97">
        <v>2500</v>
      </c>
      <c r="N1089" s="98">
        <v>0</v>
      </c>
      <c r="O1089" s="98">
        <v>0</v>
      </c>
      <c r="P1089" s="98">
        <v>0</v>
      </c>
      <c r="Q1089" s="97">
        <v>0</v>
      </c>
      <c r="R1089" s="97">
        <v>2500</v>
      </c>
      <c r="S1089" s="96" t="s">
        <v>3327</v>
      </c>
      <c r="T1089" s="96" t="s">
        <v>5612</v>
      </c>
      <c r="U1089" s="98"/>
      <c r="V1089" s="98"/>
      <c r="W1089" s="98"/>
      <c r="X1089" s="98"/>
      <c r="Y1089" s="98"/>
      <c r="Z1089" s="98"/>
      <c r="AB1089" s="98"/>
    </row>
    <row r="1090" spans="1:28" hidden="1">
      <c r="A1090" s="96" t="s">
        <v>5606</v>
      </c>
      <c r="B1090" s="96" t="s">
        <v>5607</v>
      </c>
      <c r="C1090" s="96" t="s">
        <v>2552</v>
      </c>
      <c r="D1090" s="96" t="s">
        <v>3322</v>
      </c>
      <c r="E1090" s="96" t="s">
        <v>5608</v>
      </c>
      <c r="F1090" s="96" t="s">
        <v>5614</v>
      </c>
      <c r="G1090" s="96" t="s">
        <v>216</v>
      </c>
      <c r="H1090" s="96" t="s">
        <v>1118</v>
      </c>
      <c r="I1090" s="96" t="s">
        <v>5610</v>
      </c>
      <c r="J1090" s="96" t="s">
        <v>5611</v>
      </c>
      <c r="K1090" s="96" t="s">
        <v>3610</v>
      </c>
      <c r="L1090" s="96" t="s">
        <v>3326</v>
      </c>
      <c r="M1090" s="97">
        <v>2500</v>
      </c>
      <c r="N1090" s="98">
        <v>0</v>
      </c>
      <c r="O1090" s="98">
        <v>0</v>
      </c>
      <c r="P1090" s="98">
        <v>0</v>
      </c>
      <c r="Q1090" s="97">
        <v>0</v>
      </c>
      <c r="R1090" s="97">
        <v>2500</v>
      </c>
      <c r="S1090" s="96" t="s">
        <v>3327</v>
      </c>
      <c r="T1090" s="96" t="s">
        <v>5612</v>
      </c>
      <c r="U1090" s="98"/>
      <c r="V1090" s="98"/>
      <c r="W1090" s="98"/>
      <c r="X1090" s="98"/>
      <c r="Y1090" s="98"/>
      <c r="Z1090" s="98"/>
      <c r="AB1090" s="98"/>
    </row>
    <row r="1091" spans="1:28" hidden="1">
      <c r="A1091" s="96" t="s">
        <v>5606</v>
      </c>
      <c r="B1091" s="96" t="s">
        <v>5607</v>
      </c>
      <c r="C1091" s="96" t="s">
        <v>2552</v>
      </c>
      <c r="D1091" s="96" t="s">
        <v>3322</v>
      </c>
      <c r="E1091" s="96" t="s">
        <v>5608</v>
      </c>
      <c r="F1091" s="96" t="s">
        <v>5615</v>
      </c>
      <c r="G1091" s="96" t="s">
        <v>788</v>
      </c>
      <c r="H1091" s="96" t="s">
        <v>1846</v>
      </c>
      <c r="I1091" s="96" t="s">
        <v>5610</v>
      </c>
      <c r="J1091" s="96" t="s">
        <v>3204</v>
      </c>
      <c r="K1091" s="96" t="s">
        <v>3626</v>
      </c>
      <c r="L1091" s="96" t="s">
        <v>3326</v>
      </c>
      <c r="M1091" s="97">
        <v>2500</v>
      </c>
      <c r="N1091" s="98">
        <v>0</v>
      </c>
      <c r="O1091" s="98">
        <v>0</v>
      </c>
      <c r="P1091" s="98">
        <v>0</v>
      </c>
      <c r="Q1091" s="97">
        <v>0</v>
      </c>
      <c r="R1091" s="97">
        <v>2500</v>
      </c>
      <c r="S1091" s="96" t="s">
        <v>3327</v>
      </c>
      <c r="T1091" s="96" t="s">
        <v>5612</v>
      </c>
      <c r="U1091" s="98"/>
      <c r="V1091" s="98"/>
      <c r="W1091" s="98"/>
      <c r="X1091" s="98"/>
      <c r="Y1091" s="98"/>
      <c r="Z1091" s="98"/>
      <c r="AB1091" s="98"/>
    </row>
    <row r="1092" spans="1:28" hidden="1">
      <c r="A1092" s="96" t="s">
        <v>5606</v>
      </c>
      <c r="B1092" s="96" t="s">
        <v>5607</v>
      </c>
      <c r="C1092" s="96" t="s">
        <v>2552</v>
      </c>
      <c r="D1092" s="96" t="s">
        <v>3322</v>
      </c>
      <c r="E1092" s="96" t="s">
        <v>5608</v>
      </c>
      <c r="F1092" s="96" t="s">
        <v>5616</v>
      </c>
      <c r="G1092" s="96" t="s">
        <v>167</v>
      </c>
      <c r="H1092" s="96" t="s">
        <v>2169</v>
      </c>
      <c r="I1092" s="96" t="s">
        <v>5610</v>
      </c>
      <c r="J1092" s="96" t="s">
        <v>5617</v>
      </c>
      <c r="K1092" s="96" t="s">
        <v>4596</v>
      </c>
      <c r="L1092" s="96" t="s">
        <v>3326</v>
      </c>
      <c r="M1092" s="97">
        <v>2500</v>
      </c>
      <c r="N1092" s="98">
        <v>0</v>
      </c>
      <c r="O1092" s="98">
        <v>0</v>
      </c>
      <c r="P1092" s="98">
        <v>0</v>
      </c>
      <c r="Q1092" s="97">
        <v>0</v>
      </c>
      <c r="R1092" s="97">
        <v>2500</v>
      </c>
      <c r="S1092" s="96" t="s">
        <v>3327</v>
      </c>
      <c r="T1092" s="96" t="s">
        <v>5612</v>
      </c>
      <c r="U1092" s="98"/>
      <c r="V1092" s="98"/>
      <c r="W1092" s="98"/>
      <c r="X1092" s="98"/>
      <c r="Y1092" s="98"/>
      <c r="Z1092" s="98"/>
      <c r="AB1092" s="98"/>
    </row>
    <row r="1093" spans="1:28" hidden="1">
      <c r="A1093" s="96" t="s">
        <v>5606</v>
      </c>
      <c r="B1093" s="96" t="s">
        <v>5607</v>
      </c>
      <c r="C1093" s="96" t="s">
        <v>2552</v>
      </c>
      <c r="D1093" s="96" t="s">
        <v>3322</v>
      </c>
      <c r="E1093" s="96" t="s">
        <v>5608</v>
      </c>
      <c r="F1093" s="96" t="s">
        <v>5618</v>
      </c>
      <c r="G1093" s="96" t="s">
        <v>217</v>
      </c>
      <c r="H1093" s="96" t="s">
        <v>1868</v>
      </c>
      <c r="I1093" s="96" t="s">
        <v>5610</v>
      </c>
      <c r="J1093" s="96" t="s">
        <v>5611</v>
      </c>
      <c r="K1093" s="96" t="s">
        <v>3687</v>
      </c>
      <c r="L1093" s="96" t="s">
        <v>3326</v>
      </c>
      <c r="M1093" s="97">
        <v>2500</v>
      </c>
      <c r="N1093" s="98">
        <v>0</v>
      </c>
      <c r="O1093" s="98">
        <v>0</v>
      </c>
      <c r="P1093" s="98">
        <v>0</v>
      </c>
      <c r="Q1093" s="97">
        <v>0</v>
      </c>
      <c r="R1093" s="97">
        <v>2500</v>
      </c>
      <c r="S1093" s="96" t="s">
        <v>3327</v>
      </c>
      <c r="T1093" s="96" t="s">
        <v>5612</v>
      </c>
      <c r="U1093" s="98"/>
      <c r="V1093" s="98"/>
      <c r="W1093" s="98"/>
      <c r="X1093" s="98"/>
      <c r="Y1093" s="98"/>
      <c r="Z1093" s="98"/>
      <c r="AB1093" s="98"/>
    </row>
    <row r="1094" spans="1:28" hidden="1">
      <c r="A1094" s="96" t="s">
        <v>5606</v>
      </c>
      <c r="B1094" s="96" t="s">
        <v>5607</v>
      </c>
      <c r="C1094" s="96" t="s">
        <v>2552</v>
      </c>
      <c r="D1094" s="96" t="s">
        <v>3322</v>
      </c>
      <c r="E1094" s="96" t="s">
        <v>5608</v>
      </c>
      <c r="F1094" s="96" t="s">
        <v>5619</v>
      </c>
      <c r="G1094" s="96" t="s">
        <v>136</v>
      </c>
      <c r="H1094" s="96" t="s">
        <v>2218</v>
      </c>
      <c r="I1094" s="96" t="s">
        <v>5610</v>
      </c>
      <c r="J1094" s="96" t="s">
        <v>5620</v>
      </c>
      <c r="K1094" s="96" t="s">
        <v>4764</v>
      </c>
      <c r="L1094" s="96" t="s">
        <v>3326</v>
      </c>
      <c r="M1094" s="97">
        <v>2500</v>
      </c>
      <c r="N1094" s="98">
        <v>0</v>
      </c>
      <c r="O1094" s="98">
        <v>0</v>
      </c>
      <c r="P1094" s="98">
        <v>0</v>
      </c>
      <c r="Q1094" s="97">
        <v>0</v>
      </c>
      <c r="R1094" s="97">
        <v>2500</v>
      </c>
      <c r="S1094" s="96" t="s">
        <v>3327</v>
      </c>
      <c r="T1094" s="96" t="s">
        <v>5612</v>
      </c>
      <c r="U1094" s="98"/>
      <c r="V1094" s="98"/>
      <c r="W1094" s="98"/>
      <c r="X1094" s="98"/>
      <c r="Y1094" s="98"/>
      <c r="Z1094" s="98"/>
      <c r="AB1094" s="98"/>
    </row>
    <row r="1095" spans="1:28" hidden="1">
      <c r="A1095" s="96" t="s">
        <v>5606</v>
      </c>
      <c r="B1095" s="96" t="s">
        <v>5607</v>
      </c>
      <c r="C1095" s="96" t="s">
        <v>2552</v>
      </c>
      <c r="D1095" s="96" t="s">
        <v>3322</v>
      </c>
      <c r="E1095" s="96" t="s">
        <v>5608</v>
      </c>
      <c r="F1095" s="96" t="s">
        <v>5621</v>
      </c>
      <c r="G1095" s="96" t="s">
        <v>218</v>
      </c>
      <c r="H1095" s="96" t="s">
        <v>1168</v>
      </c>
      <c r="I1095" s="96" t="s">
        <v>42</v>
      </c>
      <c r="J1095" s="96" t="s">
        <v>5611</v>
      </c>
      <c r="K1095" s="96" t="s">
        <v>4027</v>
      </c>
      <c r="L1095" s="96" t="s">
        <v>3326</v>
      </c>
      <c r="M1095" s="97">
        <v>2500</v>
      </c>
      <c r="N1095" s="98">
        <v>0</v>
      </c>
      <c r="O1095" s="98">
        <v>0</v>
      </c>
      <c r="P1095" s="98">
        <v>0</v>
      </c>
      <c r="Q1095" s="97">
        <v>0</v>
      </c>
      <c r="R1095" s="97">
        <v>2500</v>
      </c>
      <c r="S1095" s="96" t="s">
        <v>3327</v>
      </c>
      <c r="T1095" s="96" t="s">
        <v>5612</v>
      </c>
      <c r="U1095" s="98"/>
      <c r="V1095" s="98"/>
      <c r="W1095" s="98"/>
      <c r="X1095" s="98"/>
      <c r="Y1095" s="98"/>
      <c r="Z1095" s="98"/>
      <c r="AB1095" s="98"/>
    </row>
    <row r="1096" spans="1:28" hidden="1">
      <c r="A1096" s="96" t="s">
        <v>5606</v>
      </c>
      <c r="B1096" s="96" t="s">
        <v>5607</v>
      </c>
      <c r="C1096" s="96" t="s">
        <v>2552</v>
      </c>
      <c r="D1096" s="96" t="s">
        <v>3322</v>
      </c>
      <c r="E1096" s="96" t="s">
        <v>5608</v>
      </c>
      <c r="F1096" s="96" t="s">
        <v>5622</v>
      </c>
      <c r="G1096" s="96" t="s">
        <v>321</v>
      </c>
      <c r="H1096" s="96" t="s">
        <v>1984</v>
      </c>
      <c r="I1096" s="96" t="s">
        <v>5610</v>
      </c>
      <c r="J1096" s="96" t="s">
        <v>4915</v>
      </c>
      <c r="K1096" s="96" t="s">
        <v>4061</v>
      </c>
      <c r="L1096" s="96" t="s">
        <v>3326</v>
      </c>
      <c r="M1096" s="97">
        <v>2500</v>
      </c>
      <c r="N1096" s="98">
        <v>0</v>
      </c>
      <c r="O1096" s="98">
        <v>0</v>
      </c>
      <c r="P1096" s="98">
        <v>0</v>
      </c>
      <c r="Q1096" s="97">
        <v>0</v>
      </c>
      <c r="R1096" s="97">
        <v>2500</v>
      </c>
      <c r="S1096" s="96" t="s">
        <v>3327</v>
      </c>
      <c r="T1096" s="96" t="s">
        <v>5612</v>
      </c>
      <c r="U1096" s="98"/>
      <c r="V1096" s="98"/>
      <c r="W1096" s="98"/>
      <c r="X1096" s="98"/>
      <c r="Y1096" s="98"/>
      <c r="Z1096" s="98"/>
      <c r="AB1096" s="98"/>
    </row>
    <row r="1097" spans="1:28" hidden="1">
      <c r="A1097" s="96" t="s">
        <v>5606</v>
      </c>
      <c r="B1097" s="96" t="s">
        <v>5607</v>
      </c>
      <c r="C1097" s="96" t="s">
        <v>2552</v>
      </c>
      <c r="D1097" s="96" t="s">
        <v>3322</v>
      </c>
      <c r="E1097" s="96" t="s">
        <v>5608</v>
      </c>
      <c r="F1097" s="96" t="s">
        <v>5623</v>
      </c>
      <c r="G1097" s="96" t="s">
        <v>219</v>
      </c>
      <c r="H1097" s="96" t="s">
        <v>1995</v>
      </c>
      <c r="I1097" s="96" t="s">
        <v>42</v>
      </c>
      <c r="J1097" s="96" t="s">
        <v>5611</v>
      </c>
      <c r="K1097" s="96" t="s">
        <v>4096</v>
      </c>
      <c r="L1097" s="96" t="s">
        <v>3326</v>
      </c>
      <c r="M1097" s="97">
        <v>2500</v>
      </c>
      <c r="N1097" s="98">
        <v>0</v>
      </c>
      <c r="O1097" s="98">
        <v>0</v>
      </c>
      <c r="P1097" s="98">
        <v>0</v>
      </c>
      <c r="Q1097" s="97">
        <v>0</v>
      </c>
      <c r="R1097" s="97">
        <v>2500</v>
      </c>
      <c r="S1097" s="96" t="s">
        <v>3327</v>
      </c>
      <c r="T1097" s="96" t="s">
        <v>5612</v>
      </c>
      <c r="U1097" s="98"/>
      <c r="V1097" s="98"/>
      <c r="W1097" s="98"/>
      <c r="X1097" s="98"/>
      <c r="Y1097" s="98"/>
      <c r="Z1097" s="98"/>
      <c r="AB1097" s="98"/>
    </row>
    <row r="1098" spans="1:28" hidden="1">
      <c r="A1098" s="96" t="s">
        <v>2523</v>
      </c>
      <c r="B1098" s="96" t="s">
        <v>244</v>
      </c>
      <c r="C1098" s="96" t="s">
        <v>2552</v>
      </c>
      <c r="D1098" s="96" t="s">
        <v>3322</v>
      </c>
      <c r="E1098" s="96" t="s">
        <v>3323</v>
      </c>
      <c r="F1098" s="96" t="s">
        <v>3337</v>
      </c>
      <c r="G1098" s="96" t="s">
        <v>1690</v>
      </c>
      <c r="H1098" s="96" t="s">
        <v>2401</v>
      </c>
      <c r="I1098" s="96" t="s">
        <v>894</v>
      </c>
      <c r="J1098" s="96" t="s">
        <v>942</v>
      </c>
      <c r="K1098" s="96" t="s">
        <v>5624</v>
      </c>
      <c r="L1098" s="96" t="s">
        <v>3326</v>
      </c>
      <c r="M1098" s="97">
        <v>5000</v>
      </c>
      <c r="N1098" s="98">
        <v>0</v>
      </c>
      <c r="O1098" s="98">
        <v>0</v>
      </c>
      <c r="P1098" s="98">
        <v>0</v>
      </c>
      <c r="Q1098" s="97">
        <v>0</v>
      </c>
      <c r="R1098" s="97">
        <v>5000</v>
      </c>
      <c r="S1098" s="96" t="s">
        <v>3327</v>
      </c>
      <c r="T1098" s="96" t="s">
        <v>5612</v>
      </c>
      <c r="U1098" s="98"/>
      <c r="V1098" s="98"/>
      <c r="W1098" s="98"/>
      <c r="X1098" s="98"/>
      <c r="Y1098" s="98"/>
      <c r="Z1098" s="98"/>
      <c r="AB1098" s="98"/>
    </row>
    <row r="1099" spans="1:28" hidden="1">
      <c r="A1099" s="96" t="s">
        <v>2523</v>
      </c>
      <c r="B1099" s="96" t="s">
        <v>244</v>
      </c>
      <c r="C1099" s="96" t="s">
        <v>2552</v>
      </c>
      <c r="D1099" s="96" t="s">
        <v>3322</v>
      </c>
      <c r="E1099" s="96" t="s">
        <v>3323</v>
      </c>
      <c r="F1099" s="96" t="s">
        <v>3329</v>
      </c>
      <c r="G1099" s="96" t="s">
        <v>934</v>
      </c>
      <c r="H1099" s="96" t="s">
        <v>2402</v>
      </c>
      <c r="I1099" s="96" t="s">
        <v>894</v>
      </c>
      <c r="J1099" s="96" t="s">
        <v>942</v>
      </c>
      <c r="K1099" s="96" t="s">
        <v>5625</v>
      </c>
      <c r="L1099" s="96" t="s">
        <v>3326</v>
      </c>
      <c r="M1099" s="97">
        <v>30000</v>
      </c>
      <c r="N1099" s="98">
        <v>0</v>
      </c>
      <c r="O1099" s="98">
        <v>0</v>
      </c>
      <c r="P1099" s="98">
        <v>0</v>
      </c>
      <c r="Q1099" s="97">
        <v>0</v>
      </c>
      <c r="R1099" s="97">
        <v>30000</v>
      </c>
      <c r="S1099" s="96" t="s">
        <v>3327</v>
      </c>
      <c r="T1099" s="96" t="s">
        <v>5612</v>
      </c>
      <c r="U1099" s="98"/>
      <c r="V1099" s="98"/>
      <c r="W1099" s="98"/>
      <c r="X1099" s="98"/>
      <c r="Y1099" s="98"/>
      <c r="Z1099" s="98"/>
      <c r="AB1099" s="98"/>
    </row>
    <row r="1100" spans="1:28" hidden="1">
      <c r="A1100" s="96" t="s">
        <v>2523</v>
      </c>
      <c r="B1100" s="96" t="s">
        <v>244</v>
      </c>
      <c r="C1100" s="96" t="s">
        <v>2552</v>
      </c>
      <c r="D1100" s="96" t="s">
        <v>3322</v>
      </c>
      <c r="E1100" s="96" t="s">
        <v>3323</v>
      </c>
      <c r="F1100" s="96" t="s">
        <v>3337</v>
      </c>
      <c r="G1100" s="96" t="s">
        <v>1692</v>
      </c>
      <c r="H1100" s="96" t="s">
        <v>2403</v>
      </c>
      <c r="I1100" s="96" t="s">
        <v>894</v>
      </c>
      <c r="J1100" s="96" t="s">
        <v>942</v>
      </c>
      <c r="K1100" s="96" t="s">
        <v>5626</v>
      </c>
      <c r="L1100" s="96" t="s">
        <v>3326</v>
      </c>
      <c r="M1100" s="97">
        <v>10000</v>
      </c>
      <c r="N1100" s="98">
        <v>0</v>
      </c>
      <c r="O1100" s="98">
        <v>0</v>
      </c>
      <c r="P1100" s="98">
        <v>0</v>
      </c>
      <c r="Q1100" s="97">
        <v>0</v>
      </c>
      <c r="R1100" s="97">
        <v>10000</v>
      </c>
      <c r="S1100" s="96" t="s">
        <v>3327</v>
      </c>
      <c r="T1100" s="96" t="s">
        <v>5612</v>
      </c>
      <c r="U1100" s="98"/>
      <c r="V1100" s="98"/>
      <c r="W1100" s="98"/>
      <c r="X1100" s="98"/>
      <c r="Y1100" s="98"/>
      <c r="Z1100" s="98"/>
      <c r="AB1100" s="98"/>
    </row>
    <row r="1101" spans="1:28">
      <c r="A1101" s="96" t="s">
        <v>2523</v>
      </c>
      <c r="B1101" s="96" t="s">
        <v>244</v>
      </c>
      <c r="C1101" s="96" t="s">
        <v>2552</v>
      </c>
      <c r="D1101" s="96" t="s">
        <v>3322</v>
      </c>
      <c r="E1101" s="96" t="s">
        <v>3323</v>
      </c>
      <c r="F1101" s="96" t="s">
        <v>3347</v>
      </c>
      <c r="G1101" s="96" t="s">
        <v>5627</v>
      </c>
      <c r="H1101" s="96" t="s">
        <v>5628</v>
      </c>
      <c r="I1101" s="96" t="s">
        <v>894</v>
      </c>
      <c r="J1101" s="96" t="s">
        <v>942</v>
      </c>
      <c r="K1101" s="96" t="s">
        <v>5629</v>
      </c>
      <c r="L1101" s="96" t="s">
        <v>3326</v>
      </c>
      <c r="M1101" s="97">
        <v>15000</v>
      </c>
      <c r="N1101" s="98">
        <v>0</v>
      </c>
      <c r="O1101" s="98">
        <v>0</v>
      </c>
      <c r="P1101" s="98">
        <v>0</v>
      </c>
      <c r="Q1101" s="97">
        <v>0</v>
      </c>
      <c r="R1101" s="97">
        <v>15000</v>
      </c>
      <c r="S1101" s="96" t="s">
        <v>3327</v>
      </c>
      <c r="T1101" s="96" t="s">
        <v>5612</v>
      </c>
      <c r="U1101" s="98"/>
      <c r="V1101" s="98"/>
      <c r="W1101" s="98"/>
      <c r="X1101" s="98"/>
      <c r="Y1101" s="98"/>
      <c r="Z1101" s="98"/>
      <c r="AB1101" s="98"/>
    </row>
    <row r="1102" spans="1:28" hidden="1">
      <c r="A1102" s="96" t="s">
        <v>2523</v>
      </c>
      <c r="B1102" s="96" t="s">
        <v>244</v>
      </c>
      <c r="C1102" s="96" t="s">
        <v>2552</v>
      </c>
      <c r="D1102" s="96" t="s">
        <v>3322</v>
      </c>
      <c r="E1102" s="96" t="s">
        <v>3323</v>
      </c>
      <c r="F1102" s="96" t="s">
        <v>3329</v>
      </c>
      <c r="G1102" s="96" t="s">
        <v>1747</v>
      </c>
      <c r="H1102" s="96" t="s">
        <v>2404</v>
      </c>
      <c r="I1102" s="96" t="s">
        <v>894</v>
      </c>
      <c r="J1102" s="96" t="s">
        <v>942</v>
      </c>
      <c r="K1102" s="96" t="s">
        <v>5630</v>
      </c>
      <c r="L1102" s="96" t="s">
        <v>3326</v>
      </c>
      <c r="M1102" s="97">
        <v>8500</v>
      </c>
      <c r="N1102" s="98">
        <v>0</v>
      </c>
      <c r="O1102" s="98">
        <v>0</v>
      </c>
      <c r="P1102" s="98">
        <v>0</v>
      </c>
      <c r="Q1102" s="97">
        <v>0</v>
      </c>
      <c r="R1102" s="97">
        <v>8500</v>
      </c>
      <c r="S1102" s="96" t="s">
        <v>3327</v>
      </c>
      <c r="T1102" s="96" t="s">
        <v>5612</v>
      </c>
      <c r="U1102" s="98"/>
      <c r="V1102" s="98"/>
      <c r="W1102" s="98"/>
      <c r="X1102" s="98"/>
      <c r="Y1102" s="98"/>
      <c r="Z1102" s="98"/>
      <c r="AB1102" s="98"/>
    </row>
    <row r="1103" spans="1:28" hidden="1">
      <c r="A1103" s="96" t="s">
        <v>2523</v>
      </c>
      <c r="B1103" s="96" t="s">
        <v>244</v>
      </c>
      <c r="C1103" s="96" t="s">
        <v>2552</v>
      </c>
      <c r="D1103" s="96" t="s">
        <v>3322</v>
      </c>
      <c r="E1103" s="96" t="s">
        <v>3323</v>
      </c>
      <c r="F1103" s="96" t="s">
        <v>3337</v>
      </c>
      <c r="G1103" s="96" t="s">
        <v>3278</v>
      </c>
      <c r="H1103" s="96" t="s">
        <v>3279</v>
      </c>
      <c r="I1103" s="96" t="s">
        <v>894</v>
      </c>
      <c r="J1103" s="96" t="s">
        <v>942</v>
      </c>
      <c r="K1103" s="96" t="s">
        <v>5631</v>
      </c>
      <c r="L1103" s="96" t="s">
        <v>3326</v>
      </c>
      <c r="M1103" s="97">
        <v>10000</v>
      </c>
      <c r="N1103" s="98">
        <v>0</v>
      </c>
      <c r="O1103" s="98">
        <v>0</v>
      </c>
      <c r="P1103" s="98">
        <v>0</v>
      </c>
      <c r="Q1103" s="97">
        <v>0</v>
      </c>
      <c r="R1103" s="97">
        <v>10000</v>
      </c>
      <c r="S1103" s="96" t="s">
        <v>3327</v>
      </c>
      <c r="T1103" s="96" t="s">
        <v>5612</v>
      </c>
      <c r="U1103" s="98"/>
      <c r="V1103" s="98"/>
      <c r="W1103" s="98"/>
      <c r="X1103" s="98"/>
      <c r="Y1103" s="98"/>
      <c r="Z1103" s="98"/>
      <c r="AB1103" s="98"/>
    </row>
    <row r="1104" spans="1:28" hidden="1">
      <c r="A1104" s="96" t="s">
        <v>2523</v>
      </c>
      <c r="B1104" s="96" t="s">
        <v>244</v>
      </c>
      <c r="C1104" s="96" t="s">
        <v>2552</v>
      </c>
      <c r="D1104" s="96" t="s">
        <v>3322</v>
      </c>
      <c r="E1104" s="96" t="s">
        <v>3323</v>
      </c>
      <c r="F1104" s="96" t="s">
        <v>3324</v>
      </c>
      <c r="G1104" s="96" t="s">
        <v>935</v>
      </c>
      <c r="H1104" s="96" t="s">
        <v>2405</v>
      </c>
      <c r="I1104" s="96" t="s">
        <v>894</v>
      </c>
      <c r="J1104" s="96" t="s">
        <v>942</v>
      </c>
      <c r="K1104" s="96" t="s">
        <v>5632</v>
      </c>
      <c r="L1104" s="96" t="s">
        <v>3326</v>
      </c>
      <c r="M1104" s="97">
        <v>10000</v>
      </c>
      <c r="N1104" s="98">
        <v>0</v>
      </c>
      <c r="O1104" s="98">
        <v>0</v>
      </c>
      <c r="P1104" s="98">
        <v>0</v>
      </c>
      <c r="Q1104" s="97">
        <v>0</v>
      </c>
      <c r="R1104" s="97">
        <v>10000</v>
      </c>
      <c r="S1104" s="96" t="s">
        <v>3327</v>
      </c>
      <c r="T1104" s="96" t="s">
        <v>5612</v>
      </c>
      <c r="U1104" s="98"/>
      <c r="V1104" s="98"/>
      <c r="W1104" s="98"/>
      <c r="X1104" s="98"/>
      <c r="Y1104" s="98"/>
      <c r="Z1104" s="98"/>
      <c r="AB1104" s="98"/>
    </row>
    <row r="1105" spans="1:28" hidden="1">
      <c r="A1105" s="96" t="s">
        <v>2523</v>
      </c>
      <c r="B1105" s="96" t="s">
        <v>244</v>
      </c>
      <c r="C1105" s="96" t="s">
        <v>2552</v>
      </c>
      <c r="D1105" s="96" t="s">
        <v>3322</v>
      </c>
      <c r="E1105" s="96" t="s">
        <v>3323</v>
      </c>
      <c r="F1105" s="96" t="s">
        <v>3337</v>
      </c>
      <c r="G1105" s="96" t="s">
        <v>1595</v>
      </c>
      <c r="H1105" s="96" t="s">
        <v>2406</v>
      </c>
      <c r="I1105" s="96" t="s">
        <v>894</v>
      </c>
      <c r="J1105" s="96" t="s">
        <v>942</v>
      </c>
      <c r="K1105" s="96" t="s">
        <v>5633</v>
      </c>
      <c r="L1105" s="96" t="s">
        <v>3326</v>
      </c>
      <c r="M1105" s="97">
        <v>10000</v>
      </c>
      <c r="N1105" s="98">
        <v>0</v>
      </c>
      <c r="O1105" s="98">
        <v>0</v>
      </c>
      <c r="P1105" s="98">
        <v>0</v>
      </c>
      <c r="Q1105" s="97">
        <v>0</v>
      </c>
      <c r="R1105" s="97">
        <v>10000</v>
      </c>
      <c r="S1105" s="96" t="s">
        <v>3327</v>
      </c>
      <c r="T1105" s="96" t="s">
        <v>5612</v>
      </c>
      <c r="U1105" s="98"/>
      <c r="V1105" s="98"/>
      <c r="W1105" s="98"/>
      <c r="X1105" s="98"/>
      <c r="Y1105" s="98"/>
      <c r="Z1105" s="98"/>
      <c r="AB1105" s="98"/>
    </row>
    <row r="1106" spans="1:28" hidden="1">
      <c r="A1106" s="96" t="s">
        <v>2523</v>
      </c>
      <c r="B1106" s="96" t="s">
        <v>244</v>
      </c>
      <c r="C1106" s="96" t="s">
        <v>2552</v>
      </c>
      <c r="D1106" s="96" t="s">
        <v>3322</v>
      </c>
      <c r="E1106" s="96" t="s">
        <v>3323</v>
      </c>
      <c r="F1106" s="96" t="s">
        <v>3337</v>
      </c>
      <c r="G1106" s="96" t="s">
        <v>1541</v>
      </c>
      <c r="H1106" s="96" t="s">
        <v>2407</v>
      </c>
      <c r="I1106" s="96" t="s">
        <v>894</v>
      </c>
      <c r="J1106" s="96" t="s">
        <v>942</v>
      </c>
      <c r="K1106" s="96" t="s">
        <v>5634</v>
      </c>
      <c r="L1106" s="96" t="s">
        <v>3326</v>
      </c>
      <c r="M1106" s="97">
        <v>8000</v>
      </c>
      <c r="N1106" s="98">
        <v>0</v>
      </c>
      <c r="O1106" s="98">
        <v>0</v>
      </c>
      <c r="P1106" s="98">
        <v>0</v>
      </c>
      <c r="Q1106" s="97">
        <v>0</v>
      </c>
      <c r="R1106" s="97">
        <v>8000</v>
      </c>
      <c r="S1106" s="96" t="s">
        <v>3327</v>
      </c>
      <c r="T1106" s="96" t="s">
        <v>5612</v>
      </c>
      <c r="U1106" s="98"/>
      <c r="V1106" s="98"/>
      <c r="W1106" s="98"/>
      <c r="X1106" s="98"/>
      <c r="Y1106" s="98"/>
      <c r="Z1106" s="98"/>
      <c r="AB1106" s="98"/>
    </row>
    <row r="1107" spans="1:28" hidden="1">
      <c r="A1107" s="96" t="s">
        <v>2523</v>
      </c>
      <c r="B1107" s="96" t="s">
        <v>244</v>
      </c>
      <c r="C1107" s="96" t="s">
        <v>2552</v>
      </c>
      <c r="D1107" s="96" t="s">
        <v>3322</v>
      </c>
      <c r="E1107" s="96" t="s">
        <v>3323</v>
      </c>
      <c r="F1107" s="96" t="s">
        <v>3359</v>
      </c>
      <c r="G1107" s="96" t="s">
        <v>2683</v>
      </c>
      <c r="H1107" s="96" t="s">
        <v>2711</v>
      </c>
      <c r="I1107" s="96" t="s">
        <v>894</v>
      </c>
      <c r="J1107" s="96" t="s">
        <v>942</v>
      </c>
      <c r="K1107" s="96" t="s">
        <v>5635</v>
      </c>
      <c r="L1107" s="96" t="s">
        <v>3326</v>
      </c>
      <c r="M1107" s="97">
        <v>10000</v>
      </c>
      <c r="N1107" s="98">
        <v>0</v>
      </c>
      <c r="O1107" s="98">
        <v>0</v>
      </c>
      <c r="P1107" s="98">
        <v>0</v>
      </c>
      <c r="Q1107" s="97">
        <v>0</v>
      </c>
      <c r="R1107" s="97">
        <v>10000</v>
      </c>
      <c r="S1107" s="96" t="s">
        <v>3327</v>
      </c>
      <c r="T1107" s="96" t="s">
        <v>5612</v>
      </c>
      <c r="U1107" s="98"/>
      <c r="V1107" s="98"/>
      <c r="W1107" s="98"/>
      <c r="X1107" s="98"/>
      <c r="Y1107" s="98"/>
      <c r="Z1107" s="98"/>
      <c r="AB1107" s="98"/>
    </row>
    <row r="1108" spans="1:28" hidden="1">
      <c r="A1108" s="96" t="s">
        <v>2523</v>
      </c>
      <c r="B1108" s="96" t="s">
        <v>244</v>
      </c>
      <c r="C1108" s="96" t="s">
        <v>2552</v>
      </c>
      <c r="D1108" s="96" t="s">
        <v>3322</v>
      </c>
      <c r="E1108" s="96" t="s">
        <v>3323</v>
      </c>
      <c r="F1108" s="96" t="s">
        <v>3337</v>
      </c>
      <c r="G1108" s="96" t="s">
        <v>2691</v>
      </c>
      <c r="H1108" s="96" t="s">
        <v>2719</v>
      </c>
      <c r="I1108" s="96" t="s">
        <v>894</v>
      </c>
      <c r="J1108" s="96" t="s">
        <v>942</v>
      </c>
      <c r="K1108" s="96" t="s">
        <v>5636</v>
      </c>
      <c r="L1108" s="96" t="s">
        <v>3326</v>
      </c>
      <c r="M1108" s="97">
        <v>10000</v>
      </c>
      <c r="N1108" s="98">
        <v>0</v>
      </c>
      <c r="O1108" s="98">
        <v>0</v>
      </c>
      <c r="P1108" s="98">
        <v>0</v>
      </c>
      <c r="Q1108" s="97">
        <v>0</v>
      </c>
      <c r="R1108" s="97">
        <v>10000</v>
      </c>
      <c r="S1108" s="96" t="s">
        <v>3327</v>
      </c>
      <c r="T1108" s="96" t="s">
        <v>5612</v>
      </c>
      <c r="U1108" s="98"/>
      <c r="V1108" s="98"/>
      <c r="W1108" s="98"/>
      <c r="X1108" s="98"/>
      <c r="Y1108" s="98"/>
      <c r="Z1108" s="98"/>
      <c r="AB1108" s="98"/>
    </row>
    <row r="1109" spans="1:28" hidden="1">
      <c r="A1109" s="96" t="s">
        <v>2523</v>
      </c>
      <c r="B1109" s="96" t="s">
        <v>244</v>
      </c>
      <c r="C1109" s="96" t="s">
        <v>2552</v>
      </c>
      <c r="D1109" s="96" t="s">
        <v>3322</v>
      </c>
      <c r="E1109" s="96" t="s">
        <v>3323</v>
      </c>
      <c r="F1109" s="96" t="s">
        <v>3337</v>
      </c>
      <c r="G1109" s="96" t="s">
        <v>2688</v>
      </c>
      <c r="H1109" s="96" t="s">
        <v>2716</v>
      </c>
      <c r="I1109" s="96" t="s">
        <v>894</v>
      </c>
      <c r="J1109" s="96" t="s">
        <v>942</v>
      </c>
      <c r="K1109" s="96" t="s">
        <v>5637</v>
      </c>
      <c r="L1109" s="96" t="s">
        <v>3326</v>
      </c>
      <c r="M1109" s="97">
        <v>10000</v>
      </c>
      <c r="N1109" s="98">
        <v>0</v>
      </c>
      <c r="O1109" s="98">
        <v>0</v>
      </c>
      <c r="P1109" s="98">
        <v>0</v>
      </c>
      <c r="Q1109" s="97">
        <v>0</v>
      </c>
      <c r="R1109" s="97">
        <v>10000</v>
      </c>
      <c r="S1109" s="96" t="s">
        <v>3327</v>
      </c>
      <c r="T1109" s="96" t="s">
        <v>5612</v>
      </c>
      <c r="U1109" s="98"/>
      <c r="V1109" s="98"/>
      <c r="W1109" s="98"/>
      <c r="X1109" s="98"/>
      <c r="Y1109" s="98"/>
      <c r="Z1109" s="98"/>
      <c r="AB1109" s="98"/>
    </row>
    <row r="1110" spans="1:28" hidden="1">
      <c r="A1110" s="96" t="s">
        <v>2523</v>
      </c>
      <c r="B1110" s="96" t="s">
        <v>244</v>
      </c>
      <c r="C1110" s="96" t="s">
        <v>2552</v>
      </c>
      <c r="D1110" s="96" t="s">
        <v>3322</v>
      </c>
      <c r="E1110" s="96" t="s">
        <v>3323</v>
      </c>
      <c r="F1110" s="96" t="s">
        <v>3337</v>
      </c>
      <c r="G1110" s="96" t="s">
        <v>1548</v>
      </c>
      <c r="H1110" s="96" t="s">
        <v>2408</v>
      </c>
      <c r="I1110" s="96" t="s">
        <v>894</v>
      </c>
      <c r="J1110" s="96" t="s">
        <v>942</v>
      </c>
      <c r="K1110" s="96" t="s">
        <v>5638</v>
      </c>
      <c r="L1110" s="96" t="s">
        <v>3326</v>
      </c>
      <c r="M1110" s="97">
        <v>10000</v>
      </c>
      <c r="N1110" s="98">
        <v>0</v>
      </c>
      <c r="O1110" s="98">
        <v>0</v>
      </c>
      <c r="P1110" s="98">
        <v>0</v>
      </c>
      <c r="Q1110" s="97">
        <v>0</v>
      </c>
      <c r="R1110" s="97">
        <v>10000</v>
      </c>
      <c r="S1110" s="96" t="s">
        <v>3327</v>
      </c>
      <c r="T1110" s="96" t="s">
        <v>5612</v>
      </c>
      <c r="U1110" s="98"/>
      <c r="V1110" s="98"/>
      <c r="W1110" s="98"/>
      <c r="X1110" s="98"/>
      <c r="Y1110" s="98"/>
      <c r="Z1110" s="98"/>
      <c r="AB1110" s="98"/>
    </row>
    <row r="1111" spans="1:28">
      <c r="A1111" s="96" t="s">
        <v>2523</v>
      </c>
      <c r="B1111" s="96" t="s">
        <v>244</v>
      </c>
      <c r="C1111" s="96" t="s">
        <v>2552</v>
      </c>
      <c r="D1111" s="96" t="s">
        <v>3322</v>
      </c>
      <c r="E1111" s="96" t="s">
        <v>3323</v>
      </c>
      <c r="F1111" s="96" t="s">
        <v>3337</v>
      </c>
      <c r="G1111" s="96" t="s">
        <v>5639</v>
      </c>
      <c r="H1111" s="96" t="s">
        <v>5640</v>
      </c>
      <c r="I1111" s="96" t="s">
        <v>894</v>
      </c>
      <c r="J1111" s="96" t="s">
        <v>942</v>
      </c>
      <c r="K1111" s="96" t="s">
        <v>5641</v>
      </c>
      <c r="L1111" s="96" t="s">
        <v>3326</v>
      </c>
      <c r="M1111" s="97">
        <v>10000</v>
      </c>
      <c r="N1111" s="98">
        <v>0</v>
      </c>
      <c r="O1111" s="98">
        <v>0</v>
      </c>
      <c r="P1111" s="98">
        <v>0</v>
      </c>
      <c r="Q1111" s="97">
        <v>0</v>
      </c>
      <c r="R1111" s="97">
        <v>10000</v>
      </c>
      <c r="S1111" s="96" t="s">
        <v>3327</v>
      </c>
      <c r="T1111" s="96" t="s">
        <v>5612</v>
      </c>
      <c r="U1111" s="98"/>
      <c r="V1111" s="98"/>
      <c r="W1111" s="98"/>
      <c r="X1111" s="98"/>
      <c r="Y1111" s="98"/>
      <c r="Z1111" s="98"/>
      <c r="AB1111" s="98"/>
    </row>
    <row r="1112" spans="1:28" hidden="1">
      <c r="A1112" s="96" t="s">
        <v>2523</v>
      </c>
      <c r="B1112" s="96" t="s">
        <v>244</v>
      </c>
      <c r="C1112" s="96" t="s">
        <v>2552</v>
      </c>
      <c r="D1112" s="96" t="s">
        <v>3322</v>
      </c>
      <c r="E1112" s="96" t="s">
        <v>3323</v>
      </c>
      <c r="F1112" s="96" t="s">
        <v>3359</v>
      </c>
      <c r="G1112" s="96" t="s">
        <v>1543</v>
      </c>
      <c r="H1112" s="96" t="s">
        <v>2410</v>
      </c>
      <c r="I1112" s="96" t="s">
        <v>894</v>
      </c>
      <c r="J1112" s="96" t="s">
        <v>942</v>
      </c>
      <c r="K1112" s="96" t="s">
        <v>5642</v>
      </c>
      <c r="L1112" s="96" t="s">
        <v>3326</v>
      </c>
      <c r="M1112" s="97">
        <v>10000</v>
      </c>
      <c r="N1112" s="98">
        <v>0</v>
      </c>
      <c r="O1112" s="98">
        <v>0</v>
      </c>
      <c r="P1112" s="98">
        <v>0</v>
      </c>
      <c r="Q1112" s="97">
        <v>0</v>
      </c>
      <c r="R1112" s="97">
        <v>10000</v>
      </c>
      <c r="S1112" s="96" t="s">
        <v>3327</v>
      </c>
      <c r="T1112" s="96" t="s">
        <v>5612</v>
      </c>
      <c r="U1112" s="98"/>
      <c r="V1112" s="98"/>
      <c r="W1112" s="98"/>
      <c r="X1112" s="98"/>
      <c r="Y1112" s="98"/>
      <c r="Z1112" s="98"/>
      <c r="AB1112" s="98"/>
    </row>
    <row r="1113" spans="1:28" hidden="1">
      <c r="A1113" s="96" t="s">
        <v>2523</v>
      </c>
      <c r="B1113" s="96" t="s">
        <v>244</v>
      </c>
      <c r="C1113" s="96" t="s">
        <v>2552</v>
      </c>
      <c r="D1113" s="96" t="s">
        <v>3322</v>
      </c>
      <c r="E1113" s="96" t="s">
        <v>3323</v>
      </c>
      <c r="F1113" s="96" t="s">
        <v>3359</v>
      </c>
      <c r="G1113" s="96" t="s">
        <v>1647</v>
      </c>
      <c r="H1113" s="96" t="s">
        <v>2411</v>
      </c>
      <c r="I1113" s="96" t="s">
        <v>894</v>
      </c>
      <c r="J1113" s="96" t="s">
        <v>942</v>
      </c>
      <c r="K1113" s="96" t="s">
        <v>5643</v>
      </c>
      <c r="L1113" s="96" t="s">
        <v>3326</v>
      </c>
      <c r="M1113" s="97">
        <v>30000</v>
      </c>
      <c r="N1113" s="98">
        <v>0</v>
      </c>
      <c r="O1113" s="98">
        <v>0</v>
      </c>
      <c r="P1113" s="98">
        <v>0</v>
      </c>
      <c r="Q1113" s="97">
        <v>0</v>
      </c>
      <c r="R1113" s="97">
        <v>30000</v>
      </c>
      <c r="S1113" s="96" t="s">
        <v>3327</v>
      </c>
      <c r="T1113" s="96" t="s">
        <v>5612</v>
      </c>
      <c r="U1113" s="98"/>
      <c r="V1113" s="98"/>
      <c r="W1113" s="98"/>
      <c r="X1113" s="98"/>
      <c r="Y1113" s="98"/>
      <c r="Z1113" s="98"/>
      <c r="AB1113" s="98"/>
    </row>
    <row r="1114" spans="1:28" hidden="1">
      <c r="A1114" s="96" t="s">
        <v>2523</v>
      </c>
      <c r="B1114" s="96" t="s">
        <v>244</v>
      </c>
      <c r="C1114" s="96" t="s">
        <v>2552</v>
      </c>
      <c r="D1114" s="96" t="s">
        <v>3322</v>
      </c>
      <c r="E1114" s="96" t="s">
        <v>3323</v>
      </c>
      <c r="F1114" s="96" t="s">
        <v>3350</v>
      </c>
      <c r="G1114" s="96" t="s">
        <v>2642</v>
      </c>
      <c r="H1114" s="96" t="s">
        <v>2656</v>
      </c>
      <c r="I1114" s="96" t="s">
        <v>894</v>
      </c>
      <c r="J1114" s="96" t="s">
        <v>942</v>
      </c>
      <c r="K1114" s="96" t="s">
        <v>5644</v>
      </c>
      <c r="L1114" s="96" t="s">
        <v>3326</v>
      </c>
      <c r="M1114" s="97">
        <v>15000</v>
      </c>
      <c r="N1114" s="98">
        <v>0</v>
      </c>
      <c r="O1114" s="98">
        <v>0</v>
      </c>
      <c r="P1114" s="98">
        <v>0</v>
      </c>
      <c r="Q1114" s="97">
        <v>0</v>
      </c>
      <c r="R1114" s="97">
        <v>15000</v>
      </c>
      <c r="S1114" s="96" t="s">
        <v>3327</v>
      </c>
      <c r="T1114" s="96" t="s">
        <v>5612</v>
      </c>
      <c r="U1114" s="98"/>
      <c r="V1114" s="98"/>
      <c r="W1114" s="98"/>
      <c r="X1114" s="98"/>
      <c r="Y1114" s="98"/>
      <c r="Z1114" s="98"/>
      <c r="AB1114" s="98"/>
    </row>
    <row r="1115" spans="1:28" hidden="1">
      <c r="A1115" s="96" t="s">
        <v>2523</v>
      </c>
      <c r="B1115" s="96" t="s">
        <v>244</v>
      </c>
      <c r="C1115" s="96" t="s">
        <v>2552</v>
      </c>
      <c r="D1115" s="96" t="s">
        <v>3322</v>
      </c>
      <c r="E1115" s="96" t="s">
        <v>3323</v>
      </c>
      <c r="F1115" s="96" t="s">
        <v>3337</v>
      </c>
      <c r="G1115" s="96" t="s">
        <v>1597</v>
      </c>
      <c r="H1115" s="96" t="s">
        <v>2412</v>
      </c>
      <c r="I1115" s="96" t="s">
        <v>894</v>
      </c>
      <c r="J1115" s="96" t="s">
        <v>942</v>
      </c>
      <c r="K1115" s="96" t="s">
        <v>5645</v>
      </c>
      <c r="L1115" s="96" t="s">
        <v>3326</v>
      </c>
      <c r="M1115" s="97">
        <v>10000</v>
      </c>
      <c r="N1115" s="98">
        <v>0</v>
      </c>
      <c r="O1115" s="98">
        <v>0</v>
      </c>
      <c r="P1115" s="98">
        <v>0</v>
      </c>
      <c r="Q1115" s="97">
        <v>0</v>
      </c>
      <c r="R1115" s="97">
        <v>10000</v>
      </c>
      <c r="S1115" s="96" t="s">
        <v>3327</v>
      </c>
      <c r="T1115" s="96" t="s">
        <v>5612</v>
      </c>
      <c r="U1115" s="98"/>
      <c r="V1115" s="98"/>
      <c r="W1115" s="98"/>
      <c r="X1115" s="98"/>
      <c r="Y1115" s="98"/>
      <c r="Z1115" s="98"/>
      <c r="AB1115" s="98"/>
    </row>
    <row r="1116" spans="1:28" hidden="1">
      <c r="A1116" s="96" t="s">
        <v>2523</v>
      </c>
      <c r="B1116" s="96" t="s">
        <v>244</v>
      </c>
      <c r="C1116" s="96" t="s">
        <v>2552</v>
      </c>
      <c r="D1116" s="96" t="s">
        <v>3322</v>
      </c>
      <c r="E1116" s="96" t="s">
        <v>3323</v>
      </c>
      <c r="F1116" s="96" t="s">
        <v>3332</v>
      </c>
      <c r="G1116" s="96" t="s">
        <v>895</v>
      </c>
      <c r="H1116" s="96" t="s">
        <v>2414</v>
      </c>
      <c r="I1116" s="96" t="s">
        <v>894</v>
      </c>
      <c r="J1116" s="96" t="s">
        <v>942</v>
      </c>
      <c r="K1116" s="96" t="s">
        <v>5646</v>
      </c>
      <c r="L1116" s="96" t="s">
        <v>3326</v>
      </c>
      <c r="M1116" s="97">
        <v>15000</v>
      </c>
      <c r="N1116" s="98">
        <v>0</v>
      </c>
      <c r="O1116" s="98">
        <v>0</v>
      </c>
      <c r="P1116" s="98">
        <v>0</v>
      </c>
      <c r="Q1116" s="97">
        <v>0</v>
      </c>
      <c r="R1116" s="97">
        <v>15000</v>
      </c>
      <c r="S1116" s="96" t="s">
        <v>3327</v>
      </c>
      <c r="T1116" s="96" t="s">
        <v>5612</v>
      </c>
      <c r="U1116" s="98"/>
      <c r="V1116" s="98"/>
      <c r="W1116" s="98"/>
      <c r="X1116" s="98"/>
      <c r="Y1116" s="98"/>
      <c r="Z1116" s="98"/>
      <c r="AB1116" s="98"/>
    </row>
    <row r="1117" spans="1:28" hidden="1">
      <c r="A1117" s="96" t="s">
        <v>2523</v>
      </c>
      <c r="B1117" s="96" t="s">
        <v>244</v>
      </c>
      <c r="C1117" s="96" t="s">
        <v>2552</v>
      </c>
      <c r="D1117" s="96" t="s">
        <v>3322</v>
      </c>
      <c r="E1117" s="96" t="s">
        <v>3323</v>
      </c>
      <c r="F1117" s="96" t="s">
        <v>3344</v>
      </c>
      <c r="G1117" s="96" t="s">
        <v>1551</v>
      </c>
      <c r="H1117" s="96" t="s">
        <v>2415</v>
      </c>
      <c r="I1117" s="96" t="s">
        <v>894</v>
      </c>
      <c r="J1117" s="96" t="s">
        <v>942</v>
      </c>
      <c r="K1117" s="96" t="s">
        <v>5647</v>
      </c>
      <c r="L1117" s="96" t="s">
        <v>3326</v>
      </c>
      <c r="M1117" s="97">
        <v>10000</v>
      </c>
      <c r="N1117" s="98">
        <v>0</v>
      </c>
      <c r="O1117" s="98">
        <v>0</v>
      </c>
      <c r="P1117" s="98">
        <v>0</v>
      </c>
      <c r="Q1117" s="97">
        <v>0</v>
      </c>
      <c r="R1117" s="97">
        <v>10000</v>
      </c>
      <c r="S1117" s="96" t="s">
        <v>3327</v>
      </c>
      <c r="T1117" s="96" t="s">
        <v>5612</v>
      </c>
      <c r="U1117" s="98"/>
      <c r="V1117" s="98"/>
      <c r="W1117" s="98"/>
      <c r="X1117" s="98"/>
      <c r="Y1117" s="98"/>
      <c r="Z1117" s="98"/>
      <c r="AB1117" s="98"/>
    </row>
    <row r="1118" spans="1:28">
      <c r="A1118" s="96" t="s">
        <v>2523</v>
      </c>
      <c r="B1118" s="96" t="s">
        <v>244</v>
      </c>
      <c r="C1118" s="96" t="s">
        <v>2552</v>
      </c>
      <c r="D1118" s="96" t="s">
        <v>3322</v>
      </c>
      <c r="E1118" s="96" t="s">
        <v>3323</v>
      </c>
      <c r="F1118" s="96" t="s">
        <v>3337</v>
      </c>
      <c r="G1118" s="96" t="s">
        <v>5648</v>
      </c>
      <c r="H1118" s="96" t="s">
        <v>5649</v>
      </c>
      <c r="I1118" s="96" t="s">
        <v>894</v>
      </c>
      <c r="J1118" s="96" t="s">
        <v>942</v>
      </c>
      <c r="K1118" s="96" t="s">
        <v>5650</v>
      </c>
      <c r="L1118" s="96" t="s">
        <v>3326</v>
      </c>
      <c r="M1118" s="97">
        <v>10000</v>
      </c>
      <c r="N1118" s="98">
        <v>0</v>
      </c>
      <c r="O1118" s="98">
        <v>0</v>
      </c>
      <c r="P1118" s="98">
        <v>0</v>
      </c>
      <c r="Q1118" s="97">
        <v>0</v>
      </c>
      <c r="R1118" s="97">
        <v>10000</v>
      </c>
      <c r="S1118" s="96" t="s">
        <v>3327</v>
      </c>
      <c r="T1118" s="96" t="s">
        <v>5612</v>
      </c>
      <c r="U1118" s="98"/>
      <c r="V1118" s="98"/>
      <c r="W1118" s="98"/>
      <c r="X1118" s="98"/>
      <c r="Y1118" s="98"/>
      <c r="Z1118" s="98"/>
      <c r="AB1118" s="98"/>
    </row>
    <row r="1119" spans="1:28" hidden="1">
      <c r="A1119" s="96" t="s">
        <v>2523</v>
      </c>
      <c r="B1119" s="96" t="s">
        <v>244</v>
      </c>
      <c r="C1119" s="96" t="s">
        <v>2552</v>
      </c>
      <c r="D1119" s="96" t="s">
        <v>3322</v>
      </c>
      <c r="E1119" s="96" t="s">
        <v>3323</v>
      </c>
      <c r="F1119" s="96" t="s">
        <v>3332</v>
      </c>
      <c r="G1119" s="96" t="s">
        <v>1048</v>
      </c>
      <c r="H1119" s="96" t="s">
        <v>2416</v>
      </c>
      <c r="I1119" s="96" t="s">
        <v>894</v>
      </c>
      <c r="J1119" s="96" t="s">
        <v>942</v>
      </c>
      <c r="K1119" s="96" t="s">
        <v>5651</v>
      </c>
      <c r="L1119" s="96" t="s">
        <v>3326</v>
      </c>
      <c r="M1119" s="97">
        <v>10000</v>
      </c>
      <c r="N1119" s="98">
        <v>0</v>
      </c>
      <c r="O1119" s="98">
        <v>0</v>
      </c>
      <c r="P1119" s="98">
        <v>0</v>
      </c>
      <c r="Q1119" s="97">
        <v>0</v>
      </c>
      <c r="R1119" s="97">
        <v>10000</v>
      </c>
      <c r="S1119" s="96" t="s">
        <v>3327</v>
      </c>
      <c r="T1119" s="96" t="s">
        <v>5612</v>
      </c>
      <c r="U1119" s="98"/>
      <c r="V1119" s="98"/>
      <c r="W1119" s="98"/>
      <c r="X1119" s="98"/>
      <c r="Y1119" s="98"/>
      <c r="Z1119" s="98"/>
      <c r="AB1119" s="98"/>
    </row>
    <row r="1120" spans="1:28" hidden="1">
      <c r="A1120" s="96" t="s">
        <v>2523</v>
      </c>
      <c r="B1120" s="96" t="s">
        <v>244</v>
      </c>
      <c r="C1120" s="96" t="s">
        <v>2552</v>
      </c>
      <c r="D1120" s="96" t="s">
        <v>3322</v>
      </c>
      <c r="E1120" s="96" t="s">
        <v>3323</v>
      </c>
      <c r="F1120" s="96" t="s">
        <v>3337</v>
      </c>
      <c r="G1120" s="96" t="s">
        <v>3280</v>
      </c>
      <c r="H1120" s="96" t="s">
        <v>3281</v>
      </c>
      <c r="I1120" s="96" t="s">
        <v>894</v>
      </c>
      <c r="J1120" s="96" t="s">
        <v>942</v>
      </c>
      <c r="K1120" s="96" t="s">
        <v>5652</v>
      </c>
      <c r="L1120" s="96" t="s">
        <v>3326</v>
      </c>
      <c r="M1120" s="97">
        <v>10000</v>
      </c>
      <c r="N1120" s="98">
        <v>0</v>
      </c>
      <c r="O1120" s="98">
        <v>0</v>
      </c>
      <c r="P1120" s="98">
        <v>0</v>
      </c>
      <c r="Q1120" s="97">
        <v>0</v>
      </c>
      <c r="R1120" s="97">
        <v>10000</v>
      </c>
      <c r="S1120" s="96" t="s">
        <v>3327</v>
      </c>
      <c r="T1120" s="96" t="s">
        <v>5612</v>
      </c>
      <c r="U1120" s="98"/>
      <c r="V1120" s="98"/>
      <c r="W1120" s="98"/>
      <c r="X1120" s="98"/>
      <c r="Y1120" s="98"/>
      <c r="Z1120" s="98"/>
      <c r="AB1120" s="98"/>
    </row>
    <row r="1121" spans="1:28">
      <c r="A1121" s="96" t="s">
        <v>2523</v>
      </c>
      <c r="B1121" s="96" t="s">
        <v>244</v>
      </c>
      <c r="C1121" s="96" t="s">
        <v>2552</v>
      </c>
      <c r="D1121" s="96" t="s">
        <v>3322</v>
      </c>
      <c r="E1121" s="96" t="s">
        <v>3323</v>
      </c>
      <c r="F1121" s="96" t="s">
        <v>3337</v>
      </c>
      <c r="G1121" s="96" t="s">
        <v>5653</v>
      </c>
      <c r="H1121" s="96" t="s">
        <v>5654</v>
      </c>
      <c r="I1121" s="96" t="s">
        <v>894</v>
      </c>
      <c r="J1121" s="96" t="s">
        <v>942</v>
      </c>
      <c r="K1121" s="96" t="s">
        <v>5655</v>
      </c>
      <c r="L1121" s="96" t="s">
        <v>3326</v>
      </c>
      <c r="M1121" s="97">
        <v>10000</v>
      </c>
      <c r="N1121" s="98">
        <v>0</v>
      </c>
      <c r="O1121" s="98">
        <v>0</v>
      </c>
      <c r="P1121" s="98">
        <v>0</v>
      </c>
      <c r="Q1121" s="97">
        <v>0</v>
      </c>
      <c r="R1121" s="97">
        <v>10000</v>
      </c>
      <c r="S1121" s="96" t="s">
        <v>3327</v>
      </c>
      <c r="T1121" s="96" t="s">
        <v>5612</v>
      </c>
      <c r="U1121" s="98"/>
      <c r="V1121" s="98"/>
      <c r="W1121" s="98"/>
      <c r="X1121" s="98"/>
      <c r="Y1121" s="98"/>
      <c r="Z1121" s="98"/>
      <c r="AB1121" s="98"/>
    </row>
    <row r="1122" spans="1:28" hidden="1">
      <c r="A1122" s="96" t="s">
        <v>2523</v>
      </c>
      <c r="B1122" s="96" t="s">
        <v>244</v>
      </c>
      <c r="C1122" s="96" t="s">
        <v>2552</v>
      </c>
      <c r="D1122" s="96" t="s">
        <v>3322</v>
      </c>
      <c r="E1122" s="96" t="s">
        <v>3323</v>
      </c>
      <c r="F1122" s="96" t="s">
        <v>3556</v>
      </c>
      <c r="G1122" s="96" t="s">
        <v>1576</v>
      </c>
      <c r="H1122" s="96" t="s">
        <v>2417</v>
      </c>
      <c r="I1122" s="96" t="s">
        <v>894</v>
      </c>
      <c r="J1122" s="96" t="s">
        <v>942</v>
      </c>
      <c r="K1122" s="96" t="s">
        <v>5656</v>
      </c>
      <c r="L1122" s="96" t="s">
        <v>3326</v>
      </c>
      <c r="M1122" s="97">
        <v>25000</v>
      </c>
      <c r="N1122" s="98">
        <v>0</v>
      </c>
      <c r="O1122" s="98">
        <v>0</v>
      </c>
      <c r="P1122" s="98">
        <v>0</v>
      </c>
      <c r="Q1122" s="97">
        <v>0</v>
      </c>
      <c r="R1122" s="97">
        <v>25000</v>
      </c>
      <c r="S1122" s="96" t="s">
        <v>3327</v>
      </c>
      <c r="T1122" s="96" t="s">
        <v>5612</v>
      </c>
      <c r="U1122" s="98"/>
      <c r="V1122" s="98"/>
      <c r="W1122" s="98"/>
      <c r="X1122" s="98"/>
      <c r="Y1122" s="98"/>
      <c r="Z1122" s="98"/>
      <c r="AB1122" s="98"/>
    </row>
    <row r="1123" spans="1:28" hidden="1">
      <c r="A1123" s="96" t="s">
        <v>2523</v>
      </c>
      <c r="B1123" s="96" t="s">
        <v>244</v>
      </c>
      <c r="C1123" s="96" t="s">
        <v>2552</v>
      </c>
      <c r="D1123" s="96" t="s">
        <v>3322</v>
      </c>
      <c r="E1123" s="96" t="s">
        <v>3323</v>
      </c>
      <c r="F1123" s="96" t="s">
        <v>3337</v>
      </c>
      <c r="G1123" s="96" t="s">
        <v>5657</v>
      </c>
      <c r="H1123" s="96" t="s">
        <v>2418</v>
      </c>
      <c r="I1123" s="96" t="s">
        <v>894</v>
      </c>
      <c r="J1123" s="96" t="s">
        <v>942</v>
      </c>
      <c r="K1123" s="96" t="s">
        <v>5658</v>
      </c>
      <c r="L1123" s="96" t="s">
        <v>3326</v>
      </c>
      <c r="M1123" s="97">
        <v>5000</v>
      </c>
      <c r="N1123" s="98">
        <v>0</v>
      </c>
      <c r="O1123" s="98">
        <v>0</v>
      </c>
      <c r="P1123" s="98">
        <v>0</v>
      </c>
      <c r="Q1123" s="97">
        <v>0</v>
      </c>
      <c r="R1123" s="97">
        <v>5000</v>
      </c>
      <c r="S1123" s="96" t="s">
        <v>3327</v>
      </c>
      <c r="T1123" s="96" t="s">
        <v>5612</v>
      </c>
      <c r="U1123" s="98"/>
      <c r="V1123" s="98"/>
      <c r="W1123" s="98"/>
      <c r="X1123" s="98"/>
      <c r="Y1123" s="98"/>
      <c r="Z1123" s="98"/>
      <c r="AB1123" s="98"/>
    </row>
    <row r="1124" spans="1:28" hidden="1">
      <c r="A1124" s="96" t="s">
        <v>2523</v>
      </c>
      <c r="B1124" s="96" t="s">
        <v>244</v>
      </c>
      <c r="C1124" s="96" t="s">
        <v>2552</v>
      </c>
      <c r="D1124" s="96" t="s">
        <v>3322</v>
      </c>
      <c r="E1124" s="96" t="s">
        <v>3323</v>
      </c>
      <c r="F1124" s="96" t="s">
        <v>3337</v>
      </c>
      <c r="G1124" s="96" t="s">
        <v>2568</v>
      </c>
      <c r="H1124" s="96" t="s">
        <v>2569</v>
      </c>
      <c r="I1124" s="96" t="s">
        <v>894</v>
      </c>
      <c r="J1124" s="96" t="s">
        <v>942</v>
      </c>
      <c r="K1124" s="96" t="s">
        <v>5659</v>
      </c>
      <c r="L1124" s="96" t="s">
        <v>3326</v>
      </c>
      <c r="M1124" s="97">
        <v>10000</v>
      </c>
      <c r="N1124" s="98">
        <v>0</v>
      </c>
      <c r="O1124" s="98">
        <v>0</v>
      </c>
      <c r="P1124" s="98">
        <v>0</v>
      </c>
      <c r="Q1124" s="97">
        <v>0</v>
      </c>
      <c r="R1124" s="97">
        <v>10000</v>
      </c>
      <c r="S1124" s="96" t="s">
        <v>3327</v>
      </c>
      <c r="T1124" s="96" t="s">
        <v>5612</v>
      </c>
      <c r="U1124" s="98"/>
      <c r="V1124" s="98"/>
      <c r="W1124" s="98"/>
      <c r="X1124" s="98"/>
      <c r="Y1124" s="98"/>
      <c r="Z1124" s="98"/>
      <c r="AB1124" s="98"/>
    </row>
    <row r="1125" spans="1:28">
      <c r="A1125" s="96" t="s">
        <v>2523</v>
      </c>
      <c r="B1125" s="96" t="s">
        <v>244</v>
      </c>
      <c r="C1125" s="96" t="s">
        <v>2552</v>
      </c>
      <c r="D1125" s="96" t="s">
        <v>3322</v>
      </c>
      <c r="E1125" s="96" t="s">
        <v>3323</v>
      </c>
      <c r="F1125" s="96" t="s">
        <v>3359</v>
      </c>
      <c r="G1125" s="96" t="s">
        <v>5660</v>
      </c>
      <c r="H1125" s="96" t="s">
        <v>5661</v>
      </c>
      <c r="I1125" s="96" t="s">
        <v>894</v>
      </c>
      <c r="J1125" s="96" t="s">
        <v>942</v>
      </c>
      <c r="K1125" s="96" t="s">
        <v>5662</v>
      </c>
      <c r="L1125" s="96" t="s">
        <v>3326</v>
      </c>
      <c r="M1125" s="97">
        <v>15000</v>
      </c>
      <c r="N1125" s="98">
        <v>0</v>
      </c>
      <c r="O1125" s="98">
        <v>0</v>
      </c>
      <c r="P1125" s="98">
        <v>0</v>
      </c>
      <c r="Q1125" s="97">
        <v>0</v>
      </c>
      <c r="R1125" s="97">
        <v>15000</v>
      </c>
      <c r="S1125" s="96" t="s">
        <v>3327</v>
      </c>
      <c r="T1125" s="96" t="s">
        <v>5612</v>
      </c>
      <c r="U1125" s="98"/>
      <c r="V1125" s="98"/>
      <c r="W1125" s="98"/>
      <c r="X1125" s="98"/>
      <c r="Y1125" s="98"/>
      <c r="Z1125" s="98"/>
      <c r="AB1125" s="98"/>
    </row>
    <row r="1126" spans="1:28" hidden="1">
      <c r="A1126" s="96" t="s">
        <v>2523</v>
      </c>
      <c r="B1126" s="96" t="s">
        <v>244</v>
      </c>
      <c r="C1126" s="96" t="s">
        <v>2552</v>
      </c>
      <c r="D1126" s="96" t="s">
        <v>3322</v>
      </c>
      <c r="E1126" s="96" t="s">
        <v>3323</v>
      </c>
      <c r="F1126" s="96" t="s">
        <v>3337</v>
      </c>
      <c r="G1126" s="96" t="s">
        <v>1688</v>
      </c>
      <c r="H1126" s="96" t="s">
        <v>2419</v>
      </c>
      <c r="I1126" s="96" t="s">
        <v>894</v>
      </c>
      <c r="J1126" s="96" t="s">
        <v>942</v>
      </c>
      <c r="K1126" s="96" t="s">
        <v>5663</v>
      </c>
      <c r="L1126" s="96" t="s">
        <v>3326</v>
      </c>
      <c r="M1126" s="97">
        <v>10000</v>
      </c>
      <c r="N1126" s="98">
        <v>0</v>
      </c>
      <c r="O1126" s="98">
        <v>0</v>
      </c>
      <c r="P1126" s="98">
        <v>0</v>
      </c>
      <c r="Q1126" s="97">
        <v>0</v>
      </c>
      <c r="R1126" s="97">
        <v>10000</v>
      </c>
      <c r="S1126" s="96" t="s">
        <v>3327</v>
      </c>
      <c r="T1126" s="96" t="s">
        <v>5612</v>
      </c>
      <c r="U1126" s="98"/>
      <c r="V1126" s="98"/>
      <c r="W1126" s="98"/>
      <c r="X1126" s="98"/>
      <c r="Y1126" s="98"/>
      <c r="Z1126" s="98"/>
      <c r="AB1126" s="98"/>
    </row>
    <row r="1127" spans="1:28" hidden="1">
      <c r="A1127" s="96" t="s">
        <v>2523</v>
      </c>
      <c r="B1127" s="96" t="s">
        <v>244</v>
      </c>
      <c r="C1127" s="96" t="s">
        <v>2552</v>
      </c>
      <c r="D1127" s="96" t="s">
        <v>3322</v>
      </c>
      <c r="E1127" s="96" t="s">
        <v>3323</v>
      </c>
      <c r="F1127" s="96" t="s">
        <v>3337</v>
      </c>
      <c r="G1127" s="96" t="s">
        <v>1530</v>
      </c>
      <c r="H1127" s="96" t="s">
        <v>2420</v>
      </c>
      <c r="I1127" s="96" t="s">
        <v>894</v>
      </c>
      <c r="J1127" s="96" t="s">
        <v>942</v>
      </c>
      <c r="K1127" s="96" t="s">
        <v>5664</v>
      </c>
      <c r="L1127" s="96" t="s">
        <v>3326</v>
      </c>
      <c r="M1127" s="97">
        <v>10000</v>
      </c>
      <c r="N1127" s="98">
        <v>0</v>
      </c>
      <c r="O1127" s="98">
        <v>0</v>
      </c>
      <c r="P1127" s="98">
        <v>0</v>
      </c>
      <c r="Q1127" s="97">
        <v>0</v>
      </c>
      <c r="R1127" s="97">
        <v>10000</v>
      </c>
      <c r="S1127" s="96" t="s">
        <v>3327</v>
      </c>
      <c r="T1127" s="96" t="s">
        <v>5612</v>
      </c>
      <c r="U1127" s="98"/>
      <c r="V1127" s="98"/>
      <c r="W1127" s="98"/>
      <c r="X1127" s="98"/>
      <c r="Y1127" s="98"/>
      <c r="Z1127" s="98"/>
      <c r="AB1127" s="98"/>
    </row>
    <row r="1128" spans="1:28">
      <c r="A1128" s="96" t="s">
        <v>2523</v>
      </c>
      <c r="B1128" s="96" t="s">
        <v>244</v>
      </c>
      <c r="C1128" s="96" t="s">
        <v>2552</v>
      </c>
      <c r="D1128" s="96" t="s">
        <v>3322</v>
      </c>
      <c r="E1128" s="96" t="s">
        <v>3323</v>
      </c>
      <c r="F1128" s="96" t="s">
        <v>3359</v>
      </c>
      <c r="G1128" s="96" t="s">
        <v>5665</v>
      </c>
      <c r="H1128" s="96" t="s">
        <v>5666</v>
      </c>
      <c r="I1128" s="96" t="s">
        <v>894</v>
      </c>
      <c r="J1128" s="96" t="s">
        <v>942</v>
      </c>
      <c r="K1128" s="96" t="s">
        <v>5667</v>
      </c>
      <c r="L1128" s="96" t="s">
        <v>3326</v>
      </c>
      <c r="M1128" s="97">
        <v>10000</v>
      </c>
      <c r="N1128" s="98">
        <v>0</v>
      </c>
      <c r="O1128" s="98">
        <v>0</v>
      </c>
      <c r="P1128" s="98">
        <v>0</v>
      </c>
      <c r="Q1128" s="97">
        <v>0</v>
      </c>
      <c r="R1128" s="97">
        <v>10000</v>
      </c>
      <c r="S1128" s="96" t="s">
        <v>3327</v>
      </c>
      <c r="T1128" s="96" t="s">
        <v>5612</v>
      </c>
      <c r="U1128" s="98"/>
      <c r="V1128" s="98"/>
      <c r="W1128" s="98"/>
      <c r="X1128" s="98"/>
      <c r="Y1128" s="98"/>
      <c r="Z1128" s="98"/>
      <c r="AB1128" s="98"/>
    </row>
    <row r="1129" spans="1:28" hidden="1">
      <c r="A1129" s="96" t="s">
        <v>2523</v>
      </c>
      <c r="B1129" s="96" t="s">
        <v>244</v>
      </c>
      <c r="C1129" s="96" t="s">
        <v>2552</v>
      </c>
      <c r="D1129" s="96" t="s">
        <v>3322</v>
      </c>
      <c r="E1129" s="96" t="s">
        <v>3323</v>
      </c>
      <c r="F1129" s="96" t="s">
        <v>3329</v>
      </c>
      <c r="G1129" s="96" t="s">
        <v>1536</v>
      </c>
      <c r="H1129" s="96" t="s">
        <v>2421</v>
      </c>
      <c r="I1129" s="96" t="s">
        <v>894</v>
      </c>
      <c r="J1129" s="96" t="s">
        <v>942</v>
      </c>
      <c r="K1129" s="96" t="s">
        <v>5668</v>
      </c>
      <c r="L1129" s="96" t="s">
        <v>3326</v>
      </c>
      <c r="M1129" s="97">
        <v>10000</v>
      </c>
      <c r="N1129" s="98">
        <v>0</v>
      </c>
      <c r="O1129" s="98">
        <v>0</v>
      </c>
      <c r="P1129" s="98">
        <v>0</v>
      </c>
      <c r="Q1129" s="97">
        <v>0</v>
      </c>
      <c r="R1129" s="97">
        <v>10000</v>
      </c>
      <c r="S1129" s="96" t="s">
        <v>3327</v>
      </c>
      <c r="T1129" s="96" t="s">
        <v>5612</v>
      </c>
      <c r="U1129" s="98"/>
      <c r="V1129" s="98"/>
      <c r="W1129" s="98"/>
      <c r="X1129" s="98"/>
      <c r="Y1129" s="98"/>
      <c r="Z1129" s="98"/>
      <c r="AB1129" s="98"/>
    </row>
    <row r="1130" spans="1:28" hidden="1">
      <c r="A1130" s="96" t="s">
        <v>2523</v>
      </c>
      <c r="B1130" s="96" t="s">
        <v>244</v>
      </c>
      <c r="C1130" s="96" t="s">
        <v>2552</v>
      </c>
      <c r="D1130" s="96" t="s">
        <v>3322</v>
      </c>
      <c r="E1130" s="96" t="s">
        <v>3323</v>
      </c>
      <c r="F1130" s="96" t="s">
        <v>3337</v>
      </c>
      <c r="G1130" s="96" t="s">
        <v>1588</v>
      </c>
      <c r="H1130" s="96" t="s">
        <v>2422</v>
      </c>
      <c r="I1130" s="96" t="s">
        <v>894</v>
      </c>
      <c r="J1130" s="96" t="s">
        <v>942</v>
      </c>
      <c r="K1130" s="96" t="s">
        <v>5669</v>
      </c>
      <c r="L1130" s="96" t="s">
        <v>3326</v>
      </c>
      <c r="M1130" s="97">
        <v>10000</v>
      </c>
      <c r="N1130" s="98">
        <v>0</v>
      </c>
      <c r="O1130" s="98">
        <v>0</v>
      </c>
      <c r="P1130" s="98">
        <v>0</v>
      </c>
      <c r="Q1130" s="97">
        <v>0</v>
      </c>
      <c r="R1130" s="97">
        <v>10000</v>
      </c>
      <c r="S1130" s="96" t="s">
        <v>3327</v>
      </c>
      <c r="T1130" s="96" t="s">
        <v>5612</v>
      </c>
      <c r="U1130" s="98"/>
      <c r="V1130" s="98"/>
      <c r="W1130" s="98"/>
      <c r="X1130" s="98"/>
      <c r="Y1130" s="98"/>
      <c r="Z1130" s="98"/>
      <c r="AB1130" s="98"/>
    </row>
    <row r="1131" spans="1:28" hidden="1">
      <c r="A1131" s="96" t="s">
        <v>2523</v>
      </c>
      <c r="B1131" s="96" t="s">
        <v>244</v>
      </c>
      <c r="C1131" s="96" t="s">
        <v>2552</v>
      </c>
      <c r="D1131" s="96" t="s">
        <v>3322</v>
      </c>
      <c r="E1131" s="96" t="s">
        <v>3323</v>
      </c>
      <c r="F1131" s="96" t="s">
        <v>3386</v>
      </c>
      <c r="G1131" s="96" t="s">
        <v>896</v>
      </c>
      <c r="H1131" s="96" t="s">
        <v>2423</v>
      </c>
      <c r="I1131" s="96" t="s">
        <v>894</v>
      </c>
      <c r="J1131" s="96" t="s">
        <v>942</v>
      </c>
      <c r="K1131" s="96" t="s">
        <v>5670</v>
      </c>
      <c r="L1131" s="96" t="s">
        <v>3326</v>
      </c>
      <c r="M1131" s="97">
        <v>10000</v>
      </c>
      <c r="N1131" s="98">
        <v>0</v>
      </c>
      <c r="O1131" s="98">
        <v>0</v>
      </c>
      <c r="P1131" s="98">
        <v>0</v>
      </c>
      <c r="Q1131" s="97">
        <v>0</v>
      </c>
      <c r="R1131" s="97">
        <v>10000</v>
      </c>
      <c r="S1131" s="96" t="s">
        <v>3327</v>
      </c>
      <c r="T1131" s="96" t="s">
        <v>5612</v>
      </c>
      <c r="U1131" s="98"/>
      <c r="V1131" s="98"/>
      <c r="W1131" s="98"/>
      <c r="X1131" s="98"/>
      <c r="Y1131" s="98"/>
      <c r="Z1131" s="98"/>
      <c r="AB1131" s="98"/>
    </row>
    <row r="1132" spans="1:28" hidden="1">
      <c r="A1132" s="96" t="s">
        <v>2523</v>
      </c>
      <c r="B1132" s="96" t="s">
        <v>244</v>
      </c>
      <c r="C1132" s="96" t="s">
        <v>2552</v>
      </c>
      <c r="D1132" s="96" t="s">
        <v>3322</v>
      </c>
      <c r="E1132" s="96" t="s">
        <v>3323</v>
      </c>
      <c r="F1132" s="96" t="s">
        <v>3329</v>
      </c>
      <c r="G1132" s="96" t="s">
        <v>5671</v>
      </c>
      <c r="H1132" s="96" t="s">
        <v>2424</v>
      </c>
      <c r="I1132" s="96" t="s">
        <v>894</v>
      </c>
      <c r="J1132" s="96" t="s">
        <v>942</v>
      </c>
      <c r="K1132" s="96" t="s">
        <v>5672</v>
      </c>
      <c r="L1132" s="96" t="s">
        <v>3326</v>
      </c>
      <c r="M1132" s="97">
        <v>45000</v>
      </c>
      <c r="N1132" s="97">
        <v>1547.25</v>
      </c>
      <c r="O1132" s="98">
        <v>0</v>
      </c>
      <c r="P1132" s="98">
        <v>0</v>
      </c>
      <c r="Q1132" s="97">
        <v>1547.25</v>
      </c>
      <c r="R1132" s="97">
        <v>43452.75</v>
      </c>
      <c r="S1132" s="96" t="s">
        <v>3327</v>
      </c>
      <c r="T1132" s="96" t="s">
        <v>5673</v>
      </c>
      <c r="U1132" s="98"/>
      <c r="V1132" s="98"/>
      <c r="W1132" s="98"/>
      <c r="X1132" s="98"/>
      <c r="Y1132" s="98"/>
      <c r="Z1132" s="98"/>
      <c r="AB1132" s="98"/>
    </row>
    <row r="1133" spans="1:28" hidden="1">
      <c r="A1133" s="96" t="s">
        <v>2523</v>
      </c>
      <c r="B1133" s="96" t="s">
        <v>244</v>
      </c>
      <c r="C1133" s="96" t="s">
        <v>2552</v>
      </c>
      <c r="D1133" s="96" t="s">
        <v>3322</v>
      </c>
      <c r="E1133" s="96" t="s">
        <v>3323</v>
      </c>
      <c r="F1133" s="96" t="s">
        <v>3332</v>
      </c>
      <c r="G1133" s="96" t="s">
        <v>1564</v>
      </c>
      <c r="H1133" s="96" t="s">
        <v>2425</v>
      </c>
      <c r="I1133" s="96" t="s">
        <v>894</v>
      </c>
      <c r="J1133" s="96" t="s">
        <v>942</v>
      </c>
      <c r="K1133" s="96" t="s">
        <v>5674</v>
      </c>
      <c r="L1133" s="96" t="s">
        <v>3326</v>
      </c>
      <c r="M1133" s="97">
        <v>15000</v>
      </c>
      <c r="N1133" s="98">
        <v>0</v>
      </c>
      <c r="O1133" s="98">
        <v>0</v>
      </c>
      <c r="P1133" s="98">
        <v>0</v>
      </c>
      <c r="Q1133" s="97">
        <v>0</v>
      </c>
      <c r="R1133" s="97">
        <v>15000</v>
      </c>
      <c r="S1133" s="96" t="s">
        <v>3327</v>
      </c>
      <c r="T1133" s="96" t="s">
        <v>5612</v>
      </c>
      <c r="U1133" s="98"/>
      <c r="V1133" s="98"/>
      <c r="W1133" s="98"/>
      <c r="X1133" s="98"/>
      <c r="Y1133" s="98"/>
      <c r="Z1133" s="98"/>
      <c r="AB1133" s="98"/>
    </row>
    <row r="1134" spans="1:28" hidden="1">
      <c r="A1134" s="96" t="s">
        <v>2523</v>
      </c>
      <c r="B1134" s="96" t="s">
        <v>244</v>
      </c>
      <c r="C1134" s="96" t="s">
        <v>2552</v>
      </c>
      <c r="D1134" s="96" t="s">
        <v>3322</v>
      </c>
      <c r="E1134" s="96" t="s">
        <v>3323</v>
      </c>
      <c r="F1134" s="96" t="s">
        <v>3337</v>
      </c>
      <c r="G1134" s="96" t="s">
        <v>1428</v>
      </c>
      <c r="H1134" s="96" t="s">
        <v>2426</v>
      </c>
      <c r="I1134" s="96" t="s">
        <v>894</v>
      </c>
      <c r="J1134" s="96" t="s">
        <v>942</v>
      </c>
      <c r="K1134" s="96" t="s">
        <v>5675</v>
      </c>
      <c r="L1134" s="96" t="s">
        <v>3326</v>
      </c>
      <c r="M1134" s="97">
        <v>10000</v>
      </c>
      <c r="N1134" s="98">
        <v>0</v>
      </c>
      <c r="O1134" s="98">
        <v>0</v>
      </c>
      <c r="P1134" s="98">
        <v>0</v>
      </c>
      <c r="Q1134" s="97">
        <v>0</v>
      </c>
      <c r="R1134" s="97">
        <v>10000</v>
      </c>
      <c r="S1134" s="96" t="s">
        <v>3327</v>
      </c>
      <c r="T1134" s="96" t="s">
        <v>5612</v>
      </c>
      <c r="U1134" s="98"/>
      <c r="V1134" s="98"/>
      <c r="W1134" s="98"/>
      <c r="X1134" s="98"/>
      <c r="Y1134" s="98"/>
      <c r="Z1134" s="98"/>
      <c r="AB1134" s="98"/>
    </row>
    <row r="1135" spans="1:28">
      <c r="A1135" s="96" t="s">
        <v>2523</v>
      </c>
      <c r="B1135" s="96" t="s">
        <v>244</v>
      </c>
      <c r="C1135" s="96" t="s">
        <v>2552</v>
      </c>
      <c r="D1135" s="96" t="s">
        <v>3322</v>
      </c>
      <c r="E1135" s="96" t="s">
        <v>3323</v>
      </c>
      <c r="F1135" s="96" t="s">
        <v>3337</v>
      </c>
      <c r="G1135" s="96" t="s">
        <v>5676</v>
      </c>
      <c r="H1135" s="96" t="s">
        <v>5677</v>
      </c>
      <c r="I1135" s="96" t="s">
        <v>894</v>
      </c>
      <c r="J1135" s="96" t="s">
        <v>942</v>
      </c>
      <c r="K1135" s="96" t="s">
        <v>5678</v>
      </c>
      <c r="L1135" s="96" t="s">
        <v>3326</v>
      </c>
      <c r="M1135" s="97">
        <v>10000</v>
      </c>
      <c r="N1135" s="98">
        <v>0</v>
      </c>
      <c r="O1135" s="98">
        <v>0</v>
      </c>
      <c r="P1135" s="98">
        <v>0</v>
      </c>
      <c r="Q1135" s="97">
        <v>0</v>
      </c>
      <c r="R1135" s="97">
        <v>10000</v>
      </c>
      <c r="S1135" s="96" t="s">
        <v>3327</v>
      </c>
      <c r="T1135" s="96" t="s">
        <v>5612</v>
      </c>
      <c r="U1135" s="98"/>
      <c r="V1135" s="98"/>
      <c r="W1135" s="98"/>
      <c r="X1135" s="98"/>
      <c r="Y1135" s="98"/>
      <c r="Z1135" s="98"/>
      <c r="AB1135" s="98"/>
    </row>
    <row r="1136" spans="1:28" hidden="1">
      <c r="A1136" s="96" t="s">
        <v>2523</v>
      </c>
      <c r="B1136" s="96" t="s">
        <v>244</v>
      </c>
      <c r="C1136" s="96" t="s">
        <v>2552</v>
      </c>
      <c r="D1136" s="96" t="s">
        <v>3322</v>
      </c>
      <c r="E1136" s="96" t="s">
        <v>3323</v>
      </c>
      <c r="F1136" s="96" t="s">
        <v>3332</v>
      </c>
      <c r="G1136" s="96" t="s">
        <v>2687</v>
      </c>
      <c r="H1136" s="96" t="s">
        <v>2715</v>
      </c>
      <c r="I1136" s="96" t="s">
        <v>894</v>
      </c>
      <c r="J1136" s="96" t="s">
        <v>942</v>
      </c>
      <c r="K1136" s="96" t="s">
        <v>5679</v>
      </c>
      <c r="L1136" s="96" t="s">
        <v>3326</v>
      </c>
      <c r="M1136" s="97">
        <v>10000</v>
      </c>
      <c r="N1136" s="98">
        <v>0</v>
      </c>
      <c r="O1136" s="98">
        <v>0</v>
      </c>
      <c r="P1136" s="98">
        <v>0</v>
      </c>
      <c r="Q1136" s="97">
        <v>0</v>
      </c>
      <c r="R1136" s="97">
        <v>10000</v>
      </c>
      <c r="S1136" s="96" t="s">
        <v>3327</v>
      </c>
      <c r="T1136" s="96" t="s">
        <v>5612</v>
      </c>
      <c r="U1136" s="98"/>
      <c r="V1136" s="98"/>
      <c r="W1136" s="98"/>
      <c r="X1136" s="98"/>
      <c r="Y1136" s="98"/>
      <c r="Z1136" s="98"/>
      <c r="AB1136" s="98"/>
    </row>
    <row r="1137" spans="1:28" hidden="1">
      <c r="A1137" s="96" t="s">
        <v>2523</v>
      </c>
      <c r="B1137" s="96" t="s">
        <v>244</v>
      </c>
      <c r="C1137" s="96" t="s">
        <v>2552</v>
      </c>
      <c r="D1137" s="96" t="s">
        <v>3322</v>
      </c>
      <c r="E1137" s="96" t="s">
        <v>3323</v>
      </c>
      <c r="F1137" s="96" t="s">
        <v>3359</v>
      </c>
      <c r="G1137" s="96" t="s">
        <v>1566</v>
      </c>
      <c r="H1137" s="96" t="s">
        <v>2428</v>
      </c>
      <c r="I1137" s="96" t="s">
        <v>894</v>
      </c>
      <c r="J1137" s="96" t="s">
        <v>942</v>
      </c>
      <c r="K1137" s="96" t="s">
        <v>5680</v>
      </c>
      <c r="L1137" s="96" t="s">
        <v>3326</v>
      </c>
      <c r="M1137" s="97">
        <v>10000</v>
      </c>
      <c r="N1137" s="98">
        <v>0</v>
      </c>
      <c r="O1137" s="98">
        <v>0</v>
      </c>
      <c r="P1137" s="98">
        <v>0</v>
      </c>
      <c r="Q1137" s="97">
        <v>0</v>
      </c>
      <c r="R1137" s="97">
        <v>10000</v>
      </c>
      <c r="S1137" s="96" t="s">
        <v>3327</v>
      </c>
      <c r="T1137" s="96" t="s">
        <v>5612</v>
      </c>
      <c r="U1137" s="98"/>
      <c r="V1137" s="98"/>
      <c r="W1137" s="98"/>
      <c r="X1137" s="98"/>
      <c r="Y1137" s="98"/>
      <c r="Z1137" s="98"/>
      <c r="AB1137" s="98"/>
    </row>
    <row r="1138" spans="1:28" hidden="1">
      <c r="A1138" s="96" t="s">
        <v>2523</v>
      </c>
      <c r="B1138" s="96" t="s">
        <v>244</v>
      </c>
      <c r="C1138" s="96" t="s">
        <v>2552</v>
      </c>
      <c r="D1138" s="96" t="s">
        <v>3322</v>
      </c>
      <c r="E1138" s="96" t="s">
        <v>3323</v>
      </c>
      <c r="F1138" s="96" t="s">
        <v>3337</v>
      </c>
      <c r="G1138" s="96" t="s">
        <v>3160</v>
      </c>
      <c r="H1138" s="96" t="s">
        <v>3140</v>
      </c>
      <c r="I1138" s="96" t="s">
        <v>894</v>
      </c>
      <c r="J1138" s="96" t="s">
        <v>942</v>
      </c>
      <c r="K1138" s="96" t="s">
        <v>5681</v>
      </c>
      <c r="L1138" s="96" t="s">
        <v>3326</v>
      </c>
      <c r="M1138" s="97">
        <v>8000</v>
      </c>
      <c r="N1138" s="98">
        <v>0</v>
      </c>
      <c r="O1138" s="98">
        <v>0</v>
      </c>
      <c r="P1138" s="98">
        <v>0</v>
      </c>
      <c r="Q1138" s="97">
        <v>0</v>
      </c>
      <c r="R1138" s="97">
        <v>8000</v>
      </c>
      <c r="S1138" s="96" t="s">
        <v>3327</v>
      </c>
      <c r="T1138" s="96" t="s">
        <v>5612</v>
      </c>
      <c r="U1138" s="98"/>
      <c r="V1138" s="98"/>
      <c r="W1138" s="98"/>
      <c r="X1138" s="98"/>
      <c r="Y1138" s="98"/>
      <c r="Z1138" s="98"/>
      <c r="AB1138" s="98"/>
    </row>
    <row r="1139" spans="1:28" hidden="1">
      <c r="A1139" s="96" t="s">
        <v>2523</v>
      </c>
      <c r="B1139" s="96" t="s">
        <v>244</v>
      </c>
      <c r="C1139" s="96" t="s">
        <v>2552</v>
      </c>
      <c r="D1139" s="96" t="s">
        <v>3322</v>
      </c>
      <c r="E1139" s="96" t="s">
        <v>3323</v>
      </c>
      <c r="F1139" s="96" t="s">
        <v>3350</v>
      </c>
      <c r="G1139" s="96" t="s">
        <v>1529</v>
      </c>
      <c r="H1139" s="96" t="s">
        <v>2429</v>
      </c>
      <c r="I1139" s="96" t="s">
        <v>894</v>
      </c>
      <c r="J1139" s="96" t="s">
        <v>942</v>
      </c>
      <c r="K1139" s="96" t="s">
        <v>5682</v>
      </c>
      <c r="L1139" s="96" t="s">
        <v>3326</v>
      </c>
      <c r="M1139" s="97">
        <v>13000</v>
      </c>
      <c r="N1139" s="98">
        <v>0</v>
      </c>
      <c r="O1139" s="98">
        <v>0</v>
      </c>
      <c r="P1139" s="98">
        <v>0</v>
      </c>
      <c r="Q1139" s="97">
        <v>0</v>
      </c>
      <c r="R1139" s="97">
        <v>13000</v>
      </c>
      <c r="S1139" s="96" t="s">
        <v>3327</v>
      </c>
      <c r="T1139" s="96" t="s">
        <v>5612</v>
      </c>
      <c r="U1139" s="98"/>
      <c r="V1139" s="98"/>
      <c r="W1139" s="98"/>
      <c r="X1139" s="98"/>
      <c r="Y1139" s="98"/>
      <c r="Z1139" s="98"/>
      <c r="AB1139" s="98"/>
    </row>
    <row r="1140" spans="1:28" hidden="1">
      <c r="A1140" s="96" t="s">
        <v>2523</v>
      </c>
      <c r="B1140" s="96" t="s">
        <v>244</v>
      </c>
      <c r="C1140" s="96" t="s">
        <v>2552</v>
      </c>
      <c r="D1140" s="96" t="s">
        <v>3322</v>
      </c>
      <c r="E1140" s="96" t="s">
        <v>3323</v>
      </c>
      <c r="F1140" s="96" t="s">
        <v>3329</v>
      </c>
      <c r="G1140" s="96" t="s">
        <v>3282</v>
      </c>
      <c r="H1140" s="96" t="s">
        <v>3283</v>
      </c>
      <c r="I1140" s="96" t="s">
        <v>894</v>
      </c>
      <c r="J1140" s="96" t="s">
        <v>942</v>
      </c>
      <c r="K1140" s="96" t="s">
        <v>5683</v>
      </c>
      <c r="L1140" s="96" t="s">
        <v>3326</v>
      </c>
      <c r="M1140" s="97">
        <v>10000</v>
      </c>
      <c r="N1140" s="98">
        <v>0</v>
      </c>
      <c r="O1140" s="98">
        <v>0</v>
      </c>
      <c r="P1140" s="98">
        <v>0</v>
      </c>
      <c r="Q1140" s="97">
        <v>0</v>
      </c>
      <c r="R1140" s="97">
        <v>10000</v>
      </c>
      <c r="S1140" s="96" t="s">
        <v>3327</v>
      </c>
      <c r="T1140" s="96" t="s">
        <v>5612</v>
      </c>
      <c r="U1140" s="98"/>
      <c r="V1140" s="98"/>
      <c r="W1140" s="98"/>
      <c r="X1140" s="98"/>
      <c r="Y1140" s="98"/>
      <c r="Z1140" s="98"/>
      <c r="AB1140" s="98"/>
    </row>
    <row r="1141" spans="1:28" hidden="1">
      <c r="A1141" s="96" t="s">
        <v>2523</v>
      </c>
      <c r="B1141" s="96" t="s">
        <v>244</v>
      </c>
      <c r="C1141" s="96" t="s">
        <v>2552</v>
      </c>
      <c r="D1141" s="96" t="s">
        <v>3322</v>
      </c>
      <c r="E1141" s="96" t="s">
        <v>3323</v>
      </c>
      <c r="F1141" s="96" t="s">
        <v>3329</v>
      </c>
      <c r="G1141" s="96" t="s">
        <v>936</v>
      </c>
      <c r="H1141" s="96" t="s">
        <v>2430</v>
      </c>
      <c r="I1141" s="96" t="s">
        <v>894</v>
      </c>
      <c r="J1141" s="96" t="s">
        <v>942</v>
      </c>
      <c r="K1141" s="96" t="s">
        <v>5684</v>
      </c>
      <c r="L1141" s="96" t="s">
        <v>3326</v>
      </c>
      <c r="M1141" s="97">
        <v>10000</v>
      </c>
      <c r="N1141" s="98">
        <v>0</v>
      </c>
      <c r="O1141" s="98">
        <v>0</v>
      </c>
      <c r="P1141" s="98">
        <v>0</v>
      </c>
      <c r="Q1141" s="97">
        <v>0</v>
      </c>
      <c r="R1141" s="97">
        <v>10000</v>
      </c>
      <c r="S1141" s="96" t="s">
        <v>3327</v>
      </c>
      <c r="T1141" s="96" t="s">
        <v>5612</v>
      </c>
      <c r="U1141" s="98"/>
      <c r="V1141" s="98"/>
      <c r="W1141" s="98"/>
      <c r="X1141" s="98"/>
      <c r="Y1141" s="98"/>
      <c r="Z1141" s="98"/>
      <c r="AB1141" s="98"/>
    </row>
    <row r="1142" spans="1:28" hidden="1">
      <c r="A1142" s="96" t="s">
        <v>2523</v>
      </c>
      <c r="B1142" s="96" t="s">
        <v>244</v>
      </c>
      <c r="C1142" s="96" t="s">
        <v>2552</v>
      </c>
      <c r="D1142" s="96" t="s">
        <v>3322</v>
      </c>
      <c r="E1142" s="96" t="s">
        <v>3323</v>
      </c>
      <c r="F1142" s="96" t="s">
        <v>3337</v>
      </c>
      <c r="G1142" s="96" t="s">
        <v>1593</v>
      </c>
      <c r="H1142" s="96" t="s">
        <v>2431</v>
      </c>
      <c r="I1142" s="96" t="s">
        <v>894</v>
      </c>
      <c r="J1142" s="96" t="s">
        <v>942</v>
      </c>
      <c r="K1142" s="96" t="s">
        <v>5685</v>
      </c>
      <c r="L1142" s="96" t="s">
        <v>3326</v>
      </c>
      <c r="M1142" s="97">
        <v>10000</v>
      </c>
      <c r="N1142" s="98">
        <v>0</v>
      </c>
      <c r="O1142" s="98">
        <v>0</v>
      </c>
      <c r="P1142" s="98">
        <v>0</v>
      </c>
      <c r="Q1142" s="97">
        <v>0</v>
      </c>
      <c r="R1142" s="97">
        <v>10000</v>
      </c>
      <c r="S1142" s="96" t="s">
        <v>3327</v>
      </c>
      <c r="T1142" s="96" t="s">
        <v>5612</v>
      </c>
      <c r="U1142" s="98"/>
      <c r="V1142" s="98"/>
      <c r="W1142" s="98"/>
      <c r="X1142" s="98"/>
      <c r="Y1142" s="98"/>
      <c r="Z1142" s="98"/>
      <c r="AB1142" s="98"/>
    </row>
    <row r="1143" spans="1:28" hidden="1">
      <c r="A1143" s="96" t="s">
        <v>2523</v>
      </c>
      <c r="B1143" s="96" t="s">
        <v>244</v>
      </c>
      <c r="C1143" s="96" t="s">
        <v>2552</v>
      </c>
      <c r="D1143" s="96" t="s">
        <v>3322</v>
      </c>
      <c r="E1143" s="96" t="s">
        <v>3323</v>
      </c>
      <c r="F1143" s="96" t="s">
        <v>3332</v>
      </c>
      <c r="G1143" s="96" t="s">
        <v>5686</v>
      </c>
      <c r="H1143" s="96" t="s">
        <v>2532</v>
      </c>
      <c r="I1143" s="96" t="s">
        <v>894</v>
      </c>
      <c r="J1143" s="96" t="s">
        <v>942</v>
      </c>
      <c r="K1143" s="96" t="s">
        <v>5687</v>
      </c>
      <c r="L1143" s="96" t="s">
        <v>3326</v>
      </c>
      <c r="M1143" s="97">
        <v>30000</v>
      </c>
      <c r="N1143" s="98">
        <v>0</v>
      </c>
      <c r="O1143" s="98">
        <v>0</v>
      </c>
      <c r="P1143" s="98">
        <v>0</v>
      </c>
      <c r="Q1143" s="97">
        <v>0</v>
      </c>
      <c r="R1143" s="97">
        <v>30000</v>
      </c>
      <c r="S1143" s="96" t="s">
        <v>3327</v>
      </c>
      <c r="T1143" s="96" t="s">
        <v>5612</v>
      </c>
      <c r="U1143" s="98"/>
      <c r="V1143" s="98"/>
      <c r="W1143" s="98"/>
      <c r="X1143" s="98"/>
      <c r="Y1143" s="98"/>
      <c r="Z1143" s="98"/>
      <c r="AB1143" s="98"/>
    </row>
    <row r="1144" spans="1:28" hidden="1">
      <c r="A1144" s="96" t="s">
        <v>2523</v>
      </c>
      <c r="B1144" s="96" t="s">
        <v>244</v>
      </c>
      <c r="C1144" s="96" t="s">
        <v>2552</v>
      </c>
      <c r="D1144" s="96" t="s">
        <v>3322</v>
      </c>
      <c r="E1144" s="96" t="s">
        <v>3323</v>
      </c>
      <c r="F1144" s="96" t="s">
        <v>3337</v>
      </c>
      <c r="G1144" s="96" t="s">
        <v>1528</v>
      </c>
      <c r="H1144" s="96" t="s">
        <v>2432</v>
      </c>
      <c r="I1144" s="96" t="s">
        <v>894</v>
      </c>
      <c r="J1144" s="96" t="s">
        <v>942</v>
      </c>
      <c r="K1144" s="96" t="s">
        <v>5688</v>
      </c>
      <c r="L1144" s="96" t="s">
        <v>3326</v>
      </c>
      <c r="M1144" s="97">
        <v>20000</v>
      </c>
      <c r="N1144" s="98">
        <v>0</v>
      </c>
      <c r="O1144" s="98">
        <v>0</v>
      </c>
      <c r="P1144" s="98">
        <v>0</v>
      </c>
      <c r="Q1144" s="97">
        <v>0</v>
      </c>
      <c r="R1144" s="97">
        <v>20000</v>
      </c>
      <c r="S1144" s="96" t="s">
        <v>3327</v>
      </c>
      <c r="T1144" s="96" t="s">
        <v>5612</v>
      </c>
      <c r="U1144" s="98"/>
      <c r="V1144" s="98"/>
      <c r="W1144" s="98"/>
      <c r="X1144" s="98"/>
      <c r="Y1144" s="98"/>
      <c r="Z1144" s="98"/>
      <c r="AB1144" s="98"/>
    </row>
    <row r="1145" spans="1:28" hidden="1">
      <c r="A1145" s="96" t="s">
        <v>2523</v>
      </c>
      <c r="B1145" s="96" t="s">
        <v>244</v>
      </c>
      <c r="C1145" s="96" t="s">
        <v>2552</v>
      </c>
      <c r="D1145" s="96" t="s">
        <v>3322</v>
      </c>
      <c r="E1145" s="96" t="s">
        <v>3323</v>
      </c>
      <c r="F1145" s="96" t="s">
        <v>3337</v>
      </c>
      <c r="G1145" s="96" t="s">
        <v>1648</v>
      </c>
      <c r="H1145" s="96" t="s">
        <v>2433</v>
      </c>
      <c r="I1145" s="96" t="s">
        <v>894</v>
      </c>
      <c r="J1145" s="96" t="s">
        <v>942</v>
      </c>
      <c r="K1145" s="96" t="s">
        <v>5689</v>
      </c>
      <c r="L1145" s="96" t="s">
        <v>3326</v>
      </c>
      <c r="M1145" s="97">
        <v>10000</v>
      </c>
      <c r="N1145" s="98">
        <v>0</v>
      </c>
      <c r="O1145" s="98">
        <v>0</v>
      </c>
      <c r="P1145" s="98">
        <v>0</v>
      </c>
      <c r="Q1145" s="97">
        <v>0</v>
      </c>
      <c r="R1145" s="97">
        <v>10000</v>
      </c>
      <c r="S1145" s="96" t="s">
        <v>3327</v>
      </c>
      <c r="T1145" s="96" t="s">
        <v>5612</v>
      </c>
      <c r="U1145" s="98"/>
      <c r="V1145" s="98"/>
      <c r="W1145" s="98"/>
      <c r="X1145" s="98"/>
      <c r="Y1145" s="98"/>
      <c r="Z1145" s="98"/>
      <c r="AB1145" s="98"/>
    </row>
    <row r="1146" spans="1:28" hidden="1">
      <c r="A1146" s="96" t="s">
        <v>2523</v>
      </c>
      <c r="B1146" s="96" t="s">
        <v>244</v>
      </c>
      <c r="C1146" s="96" t="s">
        <v>2552</v>
      </c>
      <c r="D1146" s="96" t="s">
        <v>3322</v>
      </c>
      <c r="E1146" s="96" t="s">
        <v>3323</v>
      </c>
      <c r="F1146" s="96" t="s">
        <v>3329</v>
      </c>
      <c r="G1146" s="96" t="s">
        <v>2546</v>
      </c>
      <c r="H1146" s="96" t="s">
        <v>2535</v>
      </c>
      <c r="I1146" s="96" t="s">
        <v>894</v>
      </c>
      <c r="J1146" s="96" t="s">
        <v>942</v>
      </c>
      <c r="K1146" s="96" t="s">
        <v>5690</v>
      </c>
      <c r="L1146" s="96" t="s">
        <v>3326</v>
      </c>
      <c r="M1146" s="97">
        <v>30000</v>
      </c>
      <c r="N1146" s="98">
        <v>0</v>
      </c>
      <c r="O1146" s="98">
        <v>0</v>
      </c>
      <c r="P1146" s="98">
        <v>0</v>
      </c>
      <c r="Q1146" s="97">
        <v>0</v>
      </c>
      <c r="R1146" s="97">
        <v>30000</v>
      </c>
      <c r="S1146" s="96" t="s">
        <v>3327</v>
      </c>
      <c r="T1146" s="96" t="s">
        <v>5612</v>
      </c>
      <c r="U1146" s="98"/>
      <c r="V1146" s="98"/>
      <c r="W1146" s="98"/>
      <c r="X1146" s="98"/>
      <c r="Y1146" s="98"/>
      <c r="Z1146" s="98"/>
      <c r="AB1146" s="98"/>
    </row>
    <row r="1147" spans="1:28" hidden="1">
      <c r="A1147" s="96" t="s">
        <v>2523</v>
      </c>
      <c r="B1147" s="96" t="s">
        <v>244</v>
      </c>
      <c r="C1147" s="96" t="s">
        <v>2552</v>
      </c>
      <c r="D1147" s="96" t="s">
        <v>3322</v>
      </c>
      <c r="E1147" s="96" t="s">
        <v>3323</v>
      </c>
      <c r="F1147" s="96" t="s">
        <v>3337</v>
      </c>
      <c r="G1147" s="96" t="s">
        <v>1561</v>
      </c>
      <c r="H1147" s="96" t="s">
        <v>2434</v>
      </c>
      <c r="I1147" s="96" t="s">
        <v>894</v>
      </c>
      <c r="J1147" s="96" t="s">
        <v>942</v>
      </c>
      <c r="K1147" s="96" t="s">
        <v>5691</v>
      </c>
      <c r="L1147" s="96" t="s">
        <v>3326</v>
      </c>
      <c r="M1147" s="97">
        <v>8000</v>
      </c>
      <c r="N1147" s="98">
        <v>0</v>
      </c>
      <c r="O1147" s="98">
        <v>0</v>
      </c>
      <c r="P1147" s="98">
        <v>0</v>
      </c>
      <c r="Q1147" s="97">
        <v>0</v>
      </c>
      <c r="R1147" s="97">
        <v>8000</v>
      </c>
      <c r="S1147" s="96" t="s">
        <v>3327</v>
      </c>
      <c r="T1147" s="96" t="s">
        <v>5612</v>
      </c>
      <c r="U1147" s="98"/>
      <c r="V1147" s="98"/>
      <c r="W1147" s="98"/>
      <c r="X1147" s="98"/>
      <c r="Y1147" s="98"/>
      <c r="Z1147" s="98"/>
      <c r="AB1147" s="98"/>
    </row>
    <row r="1148" spans="1:28" hidden="1">
      <c r="A1148" s="96" t="s">
        <v>2523</v>
      </c>
      <c r="B1148" s="96" t="s">
        <v>244</v>
      </c>
      <c r="C1148" s="96" t="s">
        <v>2552</v>
      </c>
      <c r="D1148" s="96" t="s">
        <v>3322</v>
      </c>
      <c r="E1148" s="96" t="s">
        <v>3323</v>
      </c>
      <c r="F1148" s="96" t="s">
        <v>3337</v>
      </c>
      <c r="G1148" s="96" t="s">
        <v>2570</v>
      </c>
      <c r="H1148" s="96" t="s">
        <v>2571</v>
      </c>
      <c r="I1148" s="96" t="s">
        <v>894</v>
      </c>
      <c r="J1148" s="96" t="s">
        <v>942</v>
      </c>
      <c r="K1148" s="96" t="s">
        <v>5692</v>
      </c>
      <c r="L1148" s="96" t="s">
        <v>3326</v>
      </c>
      <c r="M1148" s="97">
        <v>10000</v>
      </c>
      <c r="N1148" s="98">
        <v>0</v>
      </c>
      <c r="O1148" s="98">
        <v>0</v>
      </c>
      <c r="P1148" s="98">
        <v>0</v>
      </c>
      <c r="Q1148" s="97">
        <v>0</v>
      </c>
      <c r="R1148" s="97">
        <v>10000</v>
      </c>
      <c r="S1148" s="96" t="s">
        <v>3327</v>
      </c>
      <c r="T1148" s="96" t="s">
        <v>5612</v>
      </c>
      <c r="U1148" s="98"/>
      <c r="V1148" s="98"/>
      <c r="W1148" s="98"/>
      <c r="X1148" s="98"/>
      <c r="Y1148" s="98"/>
      <c r="Z1148" s="98"/>
      <c r="AB1148" s="98"/>
    </row>
    <row r="1149" spans="1:28" hidden="1">
      <c r="A1149" s="96" t="s">
        <v>2523</v>
      </c>
      <c r="B1149" s="96" t="s">
        <v>244</v>
      </c>
      <c r="C1149" s="96" t="s">
        <v>2552</v>
      </c>
      <c r="D1149" s="96" t="s">
        <v>3322</v>
      </c>
      <c r="E1149" s="96" t="s">
        <v>3323</v>
      </c>
      <c r="F1149" s="96" t="s">
        <v>3337</v>
      </c>
      <c r="G1149" s="96" t="s">
        <v>1582</v>
      </c>
      <c r="H1149" s="96" t="s">
        <v>2435</v>
      </c>
      <c r="I1149" s="96" t="s">
        <v>894</v>
      </c>
      <c r="J1149" s="96" t="s">
        <v>942</v>
      </c>
      <c r="K1149" s="96" t="s">
        <v>5693</v>
      </c>
      <c r="L1149" s="96" t="s">
        <v>3326</v>
      </c>
      <c r="M1149" s="97">
        <v>10000</v>
      </c>
      <c r="N1149" s="98">
        <v>0</v>
      </c>
      <c r="O1149" s="98">
        <v>0</v>
      </c>
      <c r="P1149" s="98">
        <v>0</v>
      </c>
      <c r="Q1149" s="97">
        <v>0</v>
      </c>
      <c r="R1149" s="97">
        <v>10000</v>
      </c>
      <c r="S1149" s="96" t="s">
        <v>3327</v>
      </c>
      <c r="T1149" s="96" t="s">
        <v>5612</v>
      </c>
      <c r="U1149" s="98"/>
      <c r="V1149" s="98"/>
      <c r="W1149" s="98"/>
      <c r="X1149" s="98"/>
      <c r="Y1149" s="98"/>
      <c r="Z1149" s="98"/>
      <c r="AB1149" s="98"/>
    </row>
    <row r="1150" spans="1:28" hidden="1">
      <c r="A1150" s="96" t="s">
        <v>2523</v>
      </c>
      <c r="B1150" s="96" t="s">
        <v>244</v>
      </c>
      <c r="C1150" s="96" t="s">
        <v>2552</v>
      </c>
      <c r="D1150" s="96" t="s">
        <v>3322</v>
      </c>
      <c r="E1150" s="96" t="s">
        <v>3323</v>
      </c>
      <c r="F1150" s="96" t="s">
        <v>3337</v>
      </c>
      <c r="G1150" s="96" t="s">
        <v>1598</v>
      </c>
      <c r="H1150" s="96" t="s">
        <v>2436</v>
      </c>
      <c r="I1150" s="96" t="s">
        <v>894</v>
      </c>
      <c r="J1150" s="96" t="s">
        <v>942</v>
      </c>
      <c r="K1150" s="96" t="s">
        <v>5694</v>
      </c>
      <c r="L1150" s="96" t="s">
        <v>3326</v>
      </c>
      <c r="M1150" s="97">
        <v>5000</v>
      </c>
      <c r="N1150" s="98">
        <v>0</v>
      </c>
      <c r="O1150" s="98">
        <v>0</v>
      </c>
      <c r="P1150" s="98">
        <v>0</v>
      </c>
      <c r="Q1150" s="97">
        <v>0</v>
      </c>
      <c r="R1150" s="97">
        <v>5000</v>
      </c>
      <c r="S1150" s="96" t="s">
        <v>3327</v>
      </c>
      <c r="T1150" s="96" t="s">
        <v>5612</v>
      </c>
      <c r="U1150" s="98"/>
      <c r="V1150" s="98"/>
      <c r="W1150" s="98"/>
      <c r="X1150" s="98"/>
      <c r="Y1150" s="98"/>
      <c r="Z1150" s="98"/>
      <c r="AB1150" s="98"/>
    </row>
    <row r="1151" spans="1:28">
      <c r="A1151" s="96" t="s">
        <v>2523</v>
      </c>
      <c r="B1151" s="96" t="s">
        <v>244</v>
      </c>
      <c r="C1151" s="96" t="s">
        <v>2552</v>
      </c>
      <c r="D1151" s="96" t="s">
        <v>3322</v>
      </c>
      <c r="E1151" s="96" t="s">
        <v>3323</v>
      </c>
      <c r="F1151" s="96" t="s">
        <v>3337</v>
      </c>
      <c r="G1151" s="96" t="s">
        <v>5695</v>
      </c>
      <c r="H1151" s="96" t="s">
        <v>5696</v>
      </c>
      <c r="I1151" s="96" t="s">
        <v>894</v>
      </c>
      <c r="J1151" s="96" t="s">
        <v>942</v>
      </c>
      <c r="K1151" s="96" t="s">
        <v>5697</v>
      </c>
      <c r="L1151" s="96" t="s">
        <v>3326</v>
      </c>
      <c r="M1151" s="97">
        <v>30000</v>
      </c>
      <c r="N1151" s="98">
        <v>0</v>
      </c>
      <c r="O1151" s="98">
        <v>0</v>
      </c>
      <c r="P1151" s="98">
        <v>0</v>
      </c>
      <c r="Q1151" s="97">
        <v>0</v>
      </c>
      <c r="R1151" s="97">
        <v>30000</v>
      </c>
      <c r="S1151" s="96" t="s">
        <v>3327</v>
      </c>
      <c r="T1151" s="96" t="s">
        <v>5612</v>
      </c>
      <c r="U1151" s="98"/>
      <c r="V1151" s="98"/>
      <c r="W1151" s="98"/>
      <c r="X1151" s="98"/>
      <c r="Y1151" s="98"/>
      <c r="Z1151" s="98"/>
      <c r="AB1151" s="98"/>
    </row>
    <row r="1152" spans="1:28" hidden="1">
      <c r="A1152" s="96" t="s">
        <v>2523</v>
      </c>
      <c r="B1152" s="96" t="s">
        <v>244</v>
      </c>
      <c r="C1152" s="96" t="s">
        <v>2552</v>
      </c>
      <c r="D1152" s="96" t="s">
        <v>3322</v>
      </c>
      <c r="E1152" s="96" t="s">
        <v>3323</v>
      </c>
      <c r="F1152" s="96" t="s">
        <v>3344</v>
      </c>
      <c r="G1152" s="96" t="s">
        <v>2685</v>
      </c>
      <c r="H1152" s="96" t="s">
        <v>2713</v>
      </c>
      <c r="I1152" s="96" t="s">
        <v>894</v>
      </c>
      <c r="J1152" s="96" t="s">
        <v>942</v>
      </c>
      <c r="K1152" s="96" t="s">
        <v>5698</v>
      </c>
      <c r="L1152" s="96" t="s">
        <v>3326</v>
      </c>
      <c r="M1152" s="97">
        <v>10000</v>
      </c>
      <c r="N1152" s="98">
        <v>0</v>
      </c>
      <c r="O1152" s="98">
        <v>0</v>
      </c>
      <c r="P1152" s="98">
        <v>0</v>
      </c>
      <c r="Q1152" s="97">
        <v>0</v>
      </c>
      <c r="R1152" s="97">
        <v>10000</v>
      </c>
      <c r="S1152" s="96" t="s">
        <v>3327</v>
      </c>
      <c r="T1152" s="96" t="s">
        <v>5612</v>
      </c>
      <c r="U1152" s="98"/>
      <c r="V1152" s="98"/>
      <c r="W1152" s="98"/>
      <c r="X1152" s="98"/>
      <c r="Y1152" s="98"/>
      <c r="Z1152" s="98"/>
      <c r="AB1152" s="98"/>
    </row>
    <row r="1153" spans="1:28" hidden="1">
      <c r="A1153" s="96" t="s">
        <v>2523</v>
      </c>
      <c r="B1153" s="96" t="s">
        <v>244</v>
      </c>
      <c r="C1153" s="96" t="s">
        <v>2552</v>
      </c>
      <c r="D1153" s="96" t="s">
        <v>3322</v>
      </c>
      <c r="E1153" s="96" t="s">
        <v>3323</v>
      </c>
      <c r="F1153" s="96" t="s">
        <v>3337</v>
      </c>
      <c r="G1153" s="96" t="s">
        <v>2644</v>
      </c>
      <c r="H1153" s="96" t="s">
        <v>2658</v>
      </c>
      <c r="I1153" s="96" t="s">
        <v>894</v>
      </c>
      <c r="J1153" s="96" t="s">
        <v>942</v>
      </c>
      <c r="K1153" s="96" t="s">
        <v>5699</v>
      </c>
      <c r="L1153" s="96" t="s">
        <v>3326</v>
      </c>
      <c r="M1153" s="97">
        <v>10000</v>
      </c>
      <c r="N1153" s="98">
        <v>0</v>
      </c>
      <c r="O1153" s="98">
        <v>0</v>
      </c>
      <c r="P1153" s="98">
        <v>0</v>
      </c>
      <c r="Q1153" s="97">
        <v>0</v>
      </c>
      <c r="R1153" s="97">
        <v>10000</v>
      </c>
      <c r="S1153" s="96" t="s">
        <v>3327</v>
      </c>
      <c r="T1153" s="96" t="s">
        <v>5612</v>
      </c>
      <c r="U1153" s="98"/>
      <c r="V1153" s="98"/>
      <c r="W1153" s="98"/>
      <c r="X1153" s="98"/>
      <c r="Y1153" s="98"/>
      <c r="Z1153" s="98"/>
      <c r="AB1153" s="98"/>
    </row>
    <row r="1154" spans="1:28" hidden="1">
      <c r="A1154" s="96" t="s">
        <v>2523</v>
      </c>
      <c r="B1154" s="96" t="s">
        <v>244</v>
      </c>
      <c r="C1154" s="96" t="s">
        <v>2552</v>
      </c>
      <c r="D1154" s="96" t="s">
        <v>3322</v>
      </c>
      <c r="E1154" s="96" t="s">
        <v>3323</v>
      </c>
      <c r="F1154" s="96" t="s">
        <v>3329</v>
      </c>
      <c r="G1154" s="96" t="s">
        <v>897</v>
      </c>
      <c r="H1154" s="96" t="s">
        <v>2438</v>
      </c>
      <c r="I1154" s="96" t="s">
        <v>894</v>
      </c>
      <c r="J1154" s="96" t="s">
        <v>942</v>
      </c>
      <c r="K1154" s="96" t="s">
        <v>5700</v>
      </c>
      <c r="L1154" s="96" t="s">
        <v>3326</v>
      </c>
      <c r="M1154" s="97">
        <v>25000</v>
      </c>
      <c r="N1154" s="98">
        <v>0</v>
      </c>
      <c r="O1154" s="98">
        <v>0</v>
      </c>
      <c r="P1154" s="98">
        <v>0</v>
      </c>
      <c r="Q1154" s="97">
        <v>0</v>
      </c>
      <c r="R1154" s="97">
        <v>25000</v>
      </c>
      <c r="S1154" s="96" t="s">
        <v>3327</v>
      </c>
      <c r="T1154" s="96" t="s">
        <v>5612</v>
      </c>
      <c r="U1154" s="98"/>
      <c r="V1154" s="98"/>
      <c r="W1154" s="98"/>
      <c r="X1154" s="98"/>
      <c r="Y1154" s="98"/>
      <c r="Z1154" s="98"/>
      <c r="AB1154" s="98"/>
    </row>
    <row r="1155" spans="1:28" hidden="1">
      <c r="A1155" s="96" t="s">
        <v>2523</v>
      </c>
      <c r="B1155" s="96" t="s">
        <v>244</v>
      </c>
      <c r="C1155" s="96" t="s">
        <v>2552</v>
      </c>
      <c r="D1155" s="96" t="s">
        <v>3322</v>
      </c>
      <c r="E1155" s="96" t="s">
        <v>3323</v>
      </c>
      <c r="F1155" s="96" t="s">
        <v>3337</v>
      </c>
      <c r="G1155" s="96" t="s">
        <v>1525</v>
      </c>
      <c r="H1155" s="96" t="s">
        <v>2439</v>
      </c>
      <c r="I1155" s="96" t="s">
        <v>894</v>
      </c>
      <c r="J1155" s="96" t="s">
        <v>942</v>
      </c>
      <c r="K1155" s="96" t="s">
        <v>5701</v>
      </c>
      <c r="L1155" s="96" t="s">
        <v>3326</v>
      </c>
      <c r="M1155" s="97">
        <v>15000</v>
      </c>
      <c r="N1155" s="98">
        <v>0</v>
      </c>
      <c r="O1155" s="98">
        <v>0</v>
      </c>
      <c r="P1155" s="98">
        <v>0</v>
      </c>
      <c r="Q1155" s="97">
        <v>0</v>
      </c>
      <c r="R1155" s="97">
        <v>15000</v>
      </c>
      <c r="S1155" s="96" t="s">
        <v>3327</v>
      </c>
      <c r="T1155" s="96" t="s">
        <v>5612</v>
      </c>
      <c r="U1155" s="98"/>
      <c r="V1155" s="98"/>
      <c r="W1155" s="98"/>
      <c r="X1155" s="98"/>
      <c r="Y1155" s="98"/>
      <c r="Z1155" s="98"/>
      <c r="AB1155" s="98"/>
    </row>
    <row r="1156" spans="1:28" hidden="1">
      <c r="A1156" s="96" t="s">
        <v>2523</v>
      </c>
      <c r="B1156" s="96" t="s">
        <v>244</v>
      </c>
      <c r="C1156" s="96" t="s">
        <v>2552</v>
      </c>
      <c r="D1156" s="96" t="s">
        <v>3322</v>
      </c>
      <c r="E1156" s="96" t="s">
        <v>3323</v>
      </c>
      <c r="F1156" s="96" t="s">
        <v>3329</v>
      </c>
      <c r="G1156" s="96" t="s">
        <v>3284</v>
      </c>
      <c r="H1156" s="96" t="s">
        <v>3285</v>
      </c>
      <c r="I1156" s="96" t="s">
        <v>894</v>
      </c>
      <c r="J1156" s="96" t="s">
        <v>942</v>
      </c>
      <c r="K1156" s="96" t="s">
        <v>5702</v>
      </c>
      <c r="L1156" s="96" t="s">
        <v>3326</v>
      </c>
      <c r="M1156" s="97">
        <v>10000</v>
      </c>
      <c r="N1156" s="98">
        <v>0</v>
      </c>
      <c r="O1156" s="98">
        <v>0</v>
      </c>
      <c r="P1156" s="98">
        <v>0</v>
      </c>
      <c r="Q1156" s="97">
        <v>0</v>
      </c>
      <c r="R1156" s="97">
        <v>10000</v>
      </c>
      <c r="S1156" s="96" t="s">
        <v>3327</v>
      </c>
      <c r="T1156" s="96" t="s">
        <v>5612</v>
      </c>
      <c r="U1156" s="98"/>
      <c r="V1156" s="98"/>
      <c r="W1156" s="98"/>
      <c r="X1156" s="98"/>
      <c r="Y1156" s="98"/>
      <c r="Z1156" s="98"/>
      <c r="AB1156" s="98"/>
    </row>
    <row r="1157" spans="1:28" hidden="1">
      <c r="A1157" s="96" t="s">
        <v>2523</v>
      </c>
      <c r="B1157" s="96" t="s">
        <v>244</v>
      </c>
      <c r="C1157" s="96" t="s">
        <v>2552</v>
      </c>
      <c r="D1157" s="96" t="s">
        <v>3322</v>
      </c>
      <c r="E1157" s="96" t="s">
        <v>3323</v>
      </c>
      <c r="F1157" s="96" t="s">
        <v>3329</v>
      </c>
      <c r="G1157" s="96" t="s">
        <v>3098</v>
      </c>
      <c r="H1157" s="96" t="s">
        <v>3099</v>
      </c>
      <c r="I1157" s="96" t="s">
        <v>894</v>
      </c>
      <c r="J1157" s="96" t="s">
        <v>942</v>
      </c>
      <c r="K1157" s="96" t="s">
        <v>5703</v>
      </c>
      <c r="L1157" s="96" t="s">
        <v>3326</v>
      </c>
      <c r="M1157" s="97">
        <v>10000</v>
      </c>
      <c r="N1157" s="98">
        <v>0</v>
      </c>
      <c r="O1157" s="98">
        <v>0</v>
      </c>
      <c r="P1157" s="98">
        <v>0</v>
      </c>
      <c r="Q1157" s="97">
        <v>0</v>
      </c>
      <c r="R1157" s="97">
        <v>10000</v>
      </c>
      <c r="S1157" s="96" t="s">
        <v>3327</v>
      </c>
      <c r="T1157" s="96" t="s">
        <v>5612</v>
      </c>
      <c r="U1157" s="98"/>
      <c r="V1157" s="98"/>
      <c r="W1157" s="98"/>
      <c r="X1157" s="98"/>
      <c r="Y1157" s="98"/>
      <c r="Z1157" s="98"/>
      <c r="AB1157" s="98"/>
    </row>
    <row r="1158" spans="1:28" hidden="1">
      <c r="A1158" s="96" t="s">
        <v>2523</v>
      </c>
      <c r="B1158" s="96" t="s">
        <v>244</v>
      </c>
      <c r="C1158" s="96" t="s">
        <v>2552</v>
      </c>
      <c r="D1158" s="96" t="s">
        <v>3322</v>
      </c>
      <c r="E1158" s="96" t="s">
        <v>3323</v>
      </c>
      <c r="F1158" s="96" t="s">
        <v>3350</v>
      </c>
      <c r="G1158" s="96" t="s">
        <v>2545</v>
      </c>
      <c r="H1158" s="96" t="s">
        <v>2534</v>
      </c>
      <c r="I1158" s="96" t="s">
        <v>894</v>
      </c>
      <c r="J1158" s="96" t="s">
        <v>942</v>
      </c>
      <c r="K1158" s="96" t="s">
        <v>5704</v>
      </c>
      <c r="L1158" s="96" t="s">
        <v>3326</v>
      </c>
      <c r="M1158" s="97">
        <v>10000</v>
      </c>
      <c r="N1158" s="98">
        <v>0</v>
      </c>
      <c r="O1158" s="98">
        <v>0</v>
      </c>
      <c r="P1158" s="98">
        <v>0</v>
      </c>
      <c r="Q1158" s="97">
        <v>0</v>
      </c>
      <c r="R1158" s="97">
        <v>10000</v>
      </c>
      <c r="S1158" s="96" t="s">
        <v>3327</v>
      </c>
      <c r="T1158" s="96" t="s">
        <v>5612</v>
      </c>
      <c r="U1158" s="98"/>
      <c r="V1158" s="98"/>
      <c r="W1158" s="98"/>
      <c r="X1158" s="98"/>
      <c r="Y1158" s="98"/>
      <c r="Z1158" s="98"/>
      <c r="AB1158" s="98"/>
    </row>
    <row r="1159" spans="1:28" hidden="1">
      <c r="A1159" s="96" t="s">
        <v>2523</v>
      </c>
      <c r="B1159" s="96" t="s">
        <v>244</v>
      </c>
      <c r="C1159" s="96" t="s">
        <v>2552</v>
      </c>
      <c r="D1159" s="96" t="s">
        <v>3322</v>
      </c>
      <c r="E1159" s="96" t="s">
        <v>3323</v>
      </c>
      <c r="F1159" s="96" t="s">
        <v>3337</v>
      </c>
      <c r="G1159" s="96" t="s">
        <v>1586</v>
      </c>
      <c r="H1159" s="96" t="s">
        <v>2440</v>
      </c>
      <c r="I1159" s="96" t="s">
        <v>894</v>
      </c>
      <c r="J1159" s="96" t="s">
        <v>942</v>
      </c>
      <c r="K1159" s="96" t="s">
        <v>5705</v>
      </c>
      <c r="L1159" s="96" t="s">
        <v>3326</v>
      </c>
      <c r="M1159" s="97">
        <v>25000</v>
      </c>
      <c r="N1159" s="98">
        <v>0</v>
      </c>
      <c r="O1159" s="98">
        <v>0</v>
      </c>
      <c r="P1159" s="98">
        <v>0</v>
      </c>
      <c r="Q1159" s="97">
        <v>0</v>
      </c>
      <c r="R1159" s="97">
        <v>25000</v>
      </c>
      <c r="S1159" s="96" t="s">
        <v>3327</v>
      </c>
      <c r="T1159" s="96" t="s">
        <v>5612</v>
      </c>
      <c r="U1159" s="98"/>
      <c r="V1159" s="98"/>
      <c r="W1159" s="98"/>
      <c r="X1159" s="98"/>
      <c r="Y1159" s="98"/>
      <c r="Z1159" s="98"/>
      <c r="AB1159" s="98"/>
    </row>
    <row r="1160" spans="1:28" hidden="1">
      <c r="A1160" s="96" t="s">
        <v>2523</v>
      </c>
      <c r="B1160" s="96" t="s">
        <v>244</v>
      </c>
      <c r="C1160" s="96" t="s">
        <v>2552</v>
      </c>
      <c r="D1160" s="96" t="s">
        <v>3322</v>
      </c>
      <c r="E1160" s="96" t="s">
        <v>3323</v>
      </c>
      <c r="F1160" s="96" t="s">
        <v>3337</v>
      </c>
      <c r="G1160" s="96" t="s">
        <v>1433</v>
      </c>
      <c r="H1160" s="96" t="s">
        <v>2442</v>
      </c>
      <c r="I1160" s="96" t="s">
        <v>894</v>
      </c>
      <c r="J1160" s="96" t="s">
        <v>942</v>
      </c>
      <c r="K1160" s="96" t="s">
        <v>5706</v>
      </c>
      <c r="L1160" s="96" t="s">
        <v>3326</v>
      </c>
      <c r="M1160" s="97">
        <v>10000</v>
      </c>
      <c r="N1160" s="98">
        <v>0</v>
      </c>
      <c r="O1160" s="98">
        <v>0</v>
      </c>
      <c r="P1160" s="98">
        <v>0</v>
      </c>
      <c r="Q1160" s="97">
        <v>0</v>
      </c>
      <c r="R1160" s="97">
        <v>10000</v>
      </c>
      <c r="S1160" s="96" t="s">
        <v>3327</v>
      </c>
      <c r="T1160" s="96" t="s">
        <v>5612</v>
      </c>
      <c r="U1160" s="98"/>
      <c r="V1160" s="98"/>
      <c r="W1160" s="98"/>
      <c r="X1160" s="98"/>
      <c r="Y1160" s="98"/>
      <c r="Z1160" s="98"/>
      <c r="AB1160" s="98"/>
    </row>
    <row r="1161" spans="1:28" hidden="1">
      <c r="A1161" s="96" t="s">
        <v>2523</v>
      </c>
      <c r="B1161" s="96" t="s">
        <v>244</v>
      </c>
      <c r="C1161" s="96" t="s">
        <v>2552</v>
      </c>
      <c r="D1161" s="96" t="s">
        <v>3322</v>
      </c>
      <c r="E1161" s="96" t="s">
        <v>3323</v>
      </c>
      <c r="F1161" s="96" t="s">
        <v>3337</v>
      </c>
      <c r="G1161" s="96" t="s">
        <v>1578</v>
      </c>
      <c r="H1161" s="96" t="s">
        <v>2443</v>
      </c>
      <c r="I1161" s="96" t="s">
        <v>894</v>
      </c>
      <c r="J1161" s="96" t="s">
        <v>942</v>
      </c>
      <c r="K1161" s="96" t="s">
        <v>5707</v>
      </c>
      <c r="L1161" s="96" t="s">
        <v>3326</v>
      </c>
      <c r="M1161" s="97">
        <v>20000</v>
      </c>
      <c r="N1161" s="98">
        <v>0</v>
      </c>
      <c r="O1161" s="98">
        <v>0</v>
      </c>
      <c r="P1161" s="98">
        <v>0</v>
      </c>
      <c r="Q1161" s="97">
        <v>0</v>
      </c>
      <c r="R1161" s="97">
        <v>20000</v>
      </c>
      <c r="S1161" s="96" t="s">
        <v>3327</v>
      </c>
      <c r="T1161" s="96" t="s">
        <v>5612</v>
      </c>
      <c r="U1161" s="98"/>
      <c r="V1161" s="98"/>
      <c r="W1161" s="98"/>
      <c r="X1161" s="98"/>
      <c r="Y1161" s="98"/>
      <c r="Z1161" s="98"/>
      <c r="AB1161" s="98"/>
    </row>
    <row r="1162" spans="1:28">
      <c r="A1162" s="96" t="s">
        <v>2523</v>
      </c>
      <c r="B1162" s="96" t="s">
        <v>244</v>
      </c>
      <c r="C1162" s="96" t="s">
        <v>2552</v>
      </c>
      <c r="D1162" s="96" t="s">
        <v>3322</v>
      </c>
      <c r="E1162" s="96" t="s">
        <v>3323</v>
      </c>
      <c r="F1162" s="96" t="s">
        <v>3337</v>
      </c>
      <c r="G1162" s="96" t="s">
        <v>5708</v>
      </c>
      <c r="H1162" s="96" t="s">
        <v>5709</v>
      </c>
      <c r="I1162" s="96" t="s">
        <v>894</v>
      </c>
      <c r="J1162" s="96" t="s">
        <v>942</v>
      </c>
      <c r="K1162" s="96" t="s">
        <v>5710</v>
      </c>
      <c r="L1162" s="96" t="s">
        <v>3326</v>
      </c>
      <c r="M1162" s="97">
        <v>8000</v>
      </c>
      <c r="N1162" s="98">
        <v>0</v>
      </c>
      <c r="O1162" s="98">
        <v>0</v>
      </c>
      <c r="P1162" s="98">
        <v>0</v>
      </c>
      <c r="Q1162" s="97">
        <v>0</v>
      </c>
      <c r="R1162" s="97">
        <v>8000</v>
      </c>
      <c r="S1162" s="96" t="s">
        <v>3327</v>
      </c>
      <c r="T1162" s="96" t="s">
        <v>5612</v>
      </c>
      <c r="U1162" s="98"/>
      <c r="V1162" s="98"/>
      <c r="W1162" s="98"/>
      <c r="X1162" s="98"/>
      <c r="Y1162" s="98"/>
      <c r="Z1162" s="98"/>
      <c r="AB1162" s="98"/>
    </row>
    <row r="1163" spans="1:28" hidden="1">
      <c r="A1163" s="96" t="s">
        <v>2523</v>
      </c>
      <c r="B1163" s="96" t="s">
        <v>244</v>
      </c>
      <c r="C1163" s="96" t="s">
        <v>2552</v>
      </c>
      <c r="D1163" s="96" t="s">
        <v>3322</v>
      </c>
      <c r="E1163" s="96" t="s">
        <v>3323</v>
      </c>
      <c r="F1163" s="96" t="s">
        <v>3337</v>
      </c>
      <c r="G1163" s="96" t="s">
        <v>1590</v>
      </c>
      <c r="H1163" s="96" t="s">
        <v>2444</v>
      </c>
      <c r="I1163" s="96" t="s">
        <v>894</v>
      </c>
      <c r="J1163" s="96" t="s">
        <v>942</v>
      </c>
      <c r="K1163" s="96" t="s">
        <v>5711</v>
      </c>
      <c r="L1163" s="96" t="s">
        <v>3326</v>
      </c>
      <c r="M1163" s="97">
        <v>10000</v>
      </c>
      <c r="N1163" s="98">
        <v>0</v>
      </c>
      <c r="O1163" s="98">
        <v>0</v>
      </c>
      <c r="P1163" s="98">
        <v>0</v>
      </c>
      <c r="Q1163" s="97">
        <v>0</v>
      </c>
      <c r="R1163" s="97">
        <v>10000</v>
      </c>
      <c r="S1163" s="96" t="s">
        <v>3327</v>
      </c>
      <c r="T1163" s="96" t="s">
        <v>5612</v>
      </c>
      <c r="U1163" s="98"/>
      <c r="V1163" s="98"/>
      <c r="W1163" s="98"/>
      <c r="X1163" s="98"/>
      <c r="Y1163" s="98"/>
      <c r="Z1163" s="98"/>
      <c r="AB1163" s="98"/>
    </row>
    <row r="1164" spans="1:28" hidden="1">
      <c r="A1164" s="96" t="s">
        <v>2523</v>
      </c>
      <c r="B1164" s="96" t="s">
        <v>244</v>
      </c>
      <c r="C1164" s="96" t="s">
        <v>2552</v>
      </c>
      <c r="D1164" s="96" t="s">
        <v>3322</v>
      </c>
      <c r="E1164" s="96" t="s">
        <v>3323</v>
      </c>
      <c r="F1164" s="96" t="s">
        <v>3329</v>
      </c>
      <c r="G1164" s="96" t="s">
        <v>3162</v>
      </c>
      <c r="H1164" s="96" t="s">
        <v>3142</v>
      </c>
      <c r="I1164" s="96" t="s">
        <v>894</v>
      </c>
      <c r="J1164" s="96" t="s">
        <v>942</v>
      </c>
      <c r="K1164" s="96" t="s">
        <v>5712</v>
      </c>
      <c r="L1164" s="96" t="s">
        <v>3326</v>
      </c>
      <c r="M1164" s="97">
        <v>10000</v>
      </c>
      <c r="N1164" s="98">
        <v>0</v>
      </c>
      <c r="O1164" s="98">
        <v>0</v>
      </c>
      <c r="P1164" s="98">
        <v>0</v>
      </c>
      <c r="Q1164" s="97">
        <v>0</v>
      </c>
      <c r="R1164" s="97">
        <v>10000</v>
      </c>
      <c r="S1164" s="96" t="s">
        <v>3327</v>
      </c>
      <c r="T1164" s="96" t="s">
        <v>5612</v>
      </c>
      <c r="U1164" s="98"/>
      <c r="V1164" s="98"/>
      <c r="W1164" s="98"/>
      <c r="X1164" s="98"/>
      <c r="Y1164" s="98"/>
      <c r="Z1164" s="98"/>
      <c r="AB1164" s="98"/>
    </row>
    <row r="1165" spans="1:28">
      <c r="A1165" s="96" t="s">
        <v>2523</v>
      </c>
      <c r="B1165" s="96" t="s">
        <v>244</v>
      </c>
      <c r="C1165" s="96" t="s">
        <v>2552</v>
      </c>
      <c r="D1165" s="96" t="s">
        <v>3322</v>
      </c>
      <c r="E1165" s="96" t="s">
        <v>3323</v>
      </c>
      <c r="F1165" s="96" t="s">
        <v>3329</v>
      </c>
      <c r="G1165" s="96" t="s">
        <v>5713</v>
      </c>
      <c r="H1165" s="96" t="s">
        <v>5714</v>
      </c>
      <c r="I1165" s="96" t="s">
        <v>894</v>
      </c>
      <c r="J1165" s="96" t="s">
        <v>942</v>
      </c>
      <c r="K1165" s="96" t="s">
        <v>5715</v>
      </c>
      <c r="L1165" s="96" t="s">
        <v>3326</v>
      </c>
      <c r="M1165" s="97">
        <v>10000</v>
      </c>
      <c r="N1165" s="98">
        <v>0</v>
      </c>
      <c r="O1165" s="98">
        <v>0</v>
      </c>
      <c r="P1165" s="98">
        <v>0</v>
      </c>
      <c r="Q1165" s="97">
        <v>0</v>
      </c>
      <c r="R1165" s="97">
        <v>10000</v>
      </c>
      <c r="S1165" s="96" t="s">
        <v>3327</v>
      </c>
      <c r="T1165" s="96" t="s">
        <v>5612</v>
      </c>
      <c r="U1165" s="98"/>
      <c r="V1165" s="98"/>
      <c r="W1165" s="98"/>
      <c r="X1165" s="98"/>
      <c r="Y1165" s="98"/>
      <c r="Z1165" s="98"/>
      <c r="AB1165" s="98"/>
    </row>
    <row r="1166" spans="1:28">
      <c r="A1166" s="96" t="s">
        <v>2523</v>
      </c>
      <c r="B1166" s="96" t="s">
        <v>244</v>
      </c>
      <c r="C1166" s="96" t="s">
        <v>2552</v>
      </c>
      <c r="D1166" s="96" t="s">
        <v>3322</v>
      </c>
      <c r="E1166" s="96" t="s">
        <v>3323</v>
      </c>
      <c r="F1166" s="96" t="s">
        <v>3337</v>
      </c>
      <c r="G1166" s="96" t="s">
        <v>5716</v>
      </c>
      <c r="H1166" s="96" t="s">
        <v>5717</v>
      </c>
      <c r="I1166" s="96" t="s">
        <v>894</v>
      </c>
      <c r="J1166" s="96" t="s">
        <v>942</v>
      </c>
      <c r="K1166" s="96" t="s">
        <v>5718</v>
      </c>
      <c r="L1166" s="96" t="s">
        <v>3326</v>
      </c>
      <c r="M1166" s="97">
        <v>10000</v>
      </c>
      <c r="N1166" s="98">
        <v>0</v>
      </c>
      <c r="O1166" s="98">
        <v>0</v>
      </c>
      <c r="P1166" s="98">
        <v>0</v>
      </c>
      <c r="Q1166" s="97">
        <v>0</v>
      </c>
      <c r="R1166" s="97">
        <v>10000</v>
      </c>
      <c r="S1166" s="96" t="s">
        <v>3327</v>
      </c>
      <c r="T1166" s="96" t="s">
        <v>5612</v>
      </c>
      <c r="U1166" s="98"/>
      <c r="V1166" s="98"/>
      <c r="W1166" s="98"/>
      <c r="X1166" s="98"/>
      <c r="Y1166" s="98"/>
      <c r="Z1166" s="98"/>
      <c r="AB1166" s="98"/>
    </row>
    <row r="1167" spans="1:28" hidden="1">
      <c r="A1167" s="96" t="s">
        <v>2523</v>
      </c>
      <c r="B1167" s="96" t="s">
        <v>244</v>
      </c>
      <c r="C1167" s="96" t="s">
        <v>2552</v>
      </c>
      <c r="D1167" s="96" t="s">
        <v>3322</v>
      </c>
      <c r="E1167" s="96" t="s">
        <v>3323</v>
      </c>
      <c r="F1167" s="96" t="s">
        <v>3359</v>
      </c>
      <c r="G1167" s="96" t="s">
        <v>978</v>
      </c>
      <c r="H1167" s="96" t="s">
        <v>2445</v>
      </c>
      <c r="I1167" s="96" t="s">
        <v>894</v>
      </c>
      <c r="J1167" s="96" t="s">
        <v>942</v>
      </c>
      <c r="K1167" s="96" t="s">
        <v>5719</v>
      </c>
      <c r="L1167" s="96" t="s">
        <v>3326</v>
      </c>
      <c r="M1167" s="97">
        <v>9000</v>
      </c>
      <c r="N1167" s="98">
        <v>0</v>
      </c>
      <c r="O1167" s="98">
        <v>0</v>
      </c>
      <c r="P1167" s="98">
        <v>0</v>
      </c>
      <c r="Q1167" s="97">
        <v>0</v>
      </c>
      <c r="R1167" s="97">
        <v>9000</v>
      </c>
      <c r="S1167" s="96" t="s">
        <v>3327</v>
      </c>
      <c r="T1167" s="96" t="s">
        <v>5612</v>
      </c>
      <c r="U1167" s="98"/>
      <c r="V1167" s="98"/>
      <c r="W1167" s="98"/>
      <c r="X1167" s="98"/>
      <c r="Y1167" s="98"/>
      <c r="Z1167" s="98"/>
      <c r="AB1167" s="98"/>
    </row>
    <row r="1168" spans="1:28" hidden="1">
      <c r="A1168" s="96" t="s">
        <v>2523</v>
      </c>
      <c r="B1168" s="96" t="s">
        <v>244</v>
      </c>
      <c r="C1168" s="96" t="s">
        <v>2552</v>
      </c>
      <c r="D1168" s="96" t="s">
        <v>3322</v>
      </c>
      <c r="E1168" s="96" t="s">
        <v>3323</v>
      </c>
      <c r="F1168" s="96" t="s">
        <v>3359</v>
      </c>
      <c r="G1168" s="96" t="s">
        <v>3228</v>
      </c>
      <c r="H1168" s="96" t="s">
        <v>3211</v>
      </c>
      <c r="I1168" s="96" t="s">
        <v>894</v>
      </c>
      <c r="J1168" s="96" t="s">
        <v>942</v>
      </c>
      <c r="K1168" s="96" t="s">
        <v>5720</v>
      </c>
      <c r="L1168" s="96" t="s">
        <v>3326</v>
      </c>
      <c r="M1168" s="97">
        <v>10000</v>
      </c>
      <c r="N1168" s="98">
        <v>0</v>
      </c>
      <c r="O1168" s="98">
        <v>0</v>
      </c>
      <c r="P1168" s="98">
        <v>0</v>
      </c>
      <c r="Q1168" s="97">
        <v>0</v>
      </c>
      <c r="R1168" s="97">
        <v>10000</v>
      </c>
      <c r="S1168" s="96" t="s">
        <v>3327</v>
      </c>
      <c r="T1168" s="96" t="s">
        <v>5612</v>
      </c>
      <c r="U1168" s="98"/>
      <c r="V1168" s="98"/>
      <c r="W1168" s="98"/>
      <c r="X1168" s="98"/>
      <c r="Y1168" s="98"/>
      <c r="Z1168" s="98"/>
      <c r="AB1168" s="98"/>
    </row>
    <row r="1169" spans="1:28" hidden="1">
      <c r="A1169" s="96" t="s">
        <v>2523</v>
      </c>
      <c r="B1169" s="96" t="s">
        <v>244</v>
      </c>
      <c r="C1169" s="96" t="s">
        <v>2552</v>
      </c>
      <c r="D1169" s="96" t="s">
        <v>3322</v>
      </c>
      <c r="E1169" s="96" t="s">
        <v>3323</v>
      </c>
      <c r="F1169" s="96" t="s">
        <v>3337</v>
      </c>
      <c r="G1169" s="96" t="s">
        <v>2645</v>
      </c>
      <c r="H1169" s="96" t="s">
        <v>2659</v>
      </c>
      <c r="I1169" s="96" t="s">
        <v>894</v>
      </c>
      <c r="J1169" s="96" t="s">
        <v>942</v>
      </c>
      <c r="K1169" s="96" t="s">
        <v>5721</v>
      </c>
      <c r="L1169" s="96" t="s">
        <v>3326</v>
      </c>
      <c r="M1169" s="97">
        <v>10000</v>
      </c>
      <c r="N1169" s="98">
        <v>0</v>
      </c>
      <c r="O1169" s="98">
        <v>0</v>
      </c>
      <c r="P1169" s="98">
        <v>0</v>
      </c>
      <c r="Q1169" s="97">
        <v>0</v>
      </c>
      <c r="R1169" s="97">
        <v>10000</v>
      </c>
      <c r="S1169" s="96" t="s">
        <v>3327</v>
      </c>
      <c r="T1169" s="96" t="s">
        <v>5612</v>
      </c>
      <c r="U1169" s="98"/>
      <c r="V1169" s="98"/>
      <c r="W1169" s="98"/>
      <c r="X1169" s="98"/>
      <c r="Y1169" s="98"/>
      <c r="Z1169" s="98"/>
      <c r="AB1169" s="98"/>
    </row>
    <row r="1170" spans="1:28" hidden="1">
      <c r="A1170" s="96" t="s">
        <v>2523</v>
      </c>
      <c r="B1170" s="96" t="s">
        <v>244</v>
      </c>
      <c r="C1170" s="96" t="s">
        <v>2552</v>
      </c>
      <c r="D1170" s="96" t="s">
        <v>3322</v>
      </c>
      <c r="E1170" s="96" t="s">
        <v>3323</v>
      </c>
      <c r="F1170" s="96" t="s">
        <v>3329</v>
      </c>
      <c r="G1170" s="96" t="s">
        <v>1555</v>
      </c>
      <c r="H1170" s="96" t="s">
        <v>2446</v>
      </c>
      <c r="I1170" s="96" t="s">
        <v>894</v>
      </c>
      <c r="J1170" s="96" t="s">
        <v>942</v>
      </c>
      <c r="K1170" s="96" t="s">
        <v>5722</v>
      </c>
      <c r="L1170" s="96" t="s">
        <v>3326</v>
      </c>
      <c r="M1170" s="97">
        <v>15000</v>
      </c>
      <c r="N1170" s="98">
        <v>0</v>
      </c>
      <c r="O1170" s="98">
        <v>0</v>
      </c>
      <c r="P1170" s="98">
        <v>0</v>
      </c>
      <c r="Q1170" s="97">
        <v>0</v>
      </c>
      <c r="R1170" s="97">
        <v>15000</v>
      </c>
      <c r="S1170" s="96" t="s">
        <v>3327</v>
      </c>
      <c r="T1170" s="96" t="s">
        <v>5612</v>
      </c>
      <c r="U1170" s="98"/>
      <c r="V1170" s="98"/>
      <c r="W1170" s="98"/>
      <c r="X1170" s="98"/>
      <c r="Y1170" s="98"/>
      <c r="Z1170" s="98"/>
      <c r="AB1170" s="98"/>
    </row>
    <row r="1171" spans="1:28" hidden="1">
      <c r="A1171" s="96" t="s">
        <v>2523</v>
      </c>
      <c r="B1171" s="96" t="s">
        <v>244</v>
      </c>
      <c r="C1171" s="96" t="s">
        <v>2552</v>
      </c>
      <c r="D1171" s="96" t="s">
        <v>3322</v>
      </c>
      <c r="E1171" s="96" t="s">
        <v>3323</v>
      </c>
      <c r="F1171" s="96" t="s">
        <v>3332</v>
      </c>
      <c r="G1171" s="96" t="s">
        <v>1424</v>
      </c>
      <c r="H1171" s="96" t="s">
        <v>2447</v>
      </c>
      <c r="I1171" s="96" t="s">
        <v>3100</v>
      </c>
      <c r="J1171" s="96" t="s">
        <v>942</v>
      </c>
      <c r="K1171" s="96" t="s">
        <v>5723</v>
      </c>
      <c r="L1171" s="96" t="s">
        <v>3326</v>
      </c>
      <c r="M1171" s="97">
        <v>90000</v>
      </c>
      <c r="N1171" s="97">
        <v>11082.87</v>
      </c>
      <c r="O1171" s="98">
        <v>0</v>
      </c>
      <c r="P1171" s="98">
        <v>0</v>
      </c>
      <c r="Q1171" s="97">
        <v>11082.87</v>
      </c>
      <c r="R1171" s="97">
        <v>78917.13</v>
      </c>
      <c r="S1171" s="96" t="s">
        <v>3327</v>
      </c>
      <c r="T1171" s="96" t="s">
        <v>5724</v>
      </c>
      <c r="U1171" s="98"/>
      <c r="V1171" s="98"/>
      <c r="W1171" s="98"/>
      <c r="X1171" s="98"/>
      <c r="Y1171" s="98"/>
      <c r="Z1171" s="98"/>
      <c r="AB1171" s="98"/>
    </row>
    <row r="1172" spans="1:28" hidden="1">
      <c r="A1172" s="96" t="s">
        <v>2523</v>
      </c>
      <c r="B1172" s="96" t="s">
        <v>244</v>
      </c>
      <c r="C1172" s="96" t="s">
        <v>2552</v>
      </c>
      <c r="D1172" s="96" t="s">
        <v>3322</v>
      </c>
      <c r="E1172" s="96" t="s">
        <v>3323</v>
      </c>
      <c r="F1172" s="96" t="s">
        <v>3337</v>
      </c>
      <c r="G1172" s="96" t="s">
        <v>2767</v>
      </c>
      <c r="H1172" s="96" t="s">
        <v>2768</v>
      </c>
      <c r="I1172" s="96" t="s">
        <v>894</v>
      </c>
      <c r="J1172" s="96" t="s">
        <v>942</v>
      </c>
      <c r="K1172" s="96" t="s">
        <v>5725</v>
      </c>
      <c r="L1172" s="96" t="s">
        <v>3326</v>
      </c>
      <c r="M1172" s="97">
        <v>7000</v>
      </c>
      <c r="N1172" s="98">
        <v>0</v>
      </c>
      <c r="O1172" s="98">
        <v>0</v>
      </c>
      <c r="P1172" s="98">
        <v>0</v>
      </c>
      <c r="Q1172" s="97">
        <v>0</v>
      </c>
      <c r="R1172" s="97">
        <v>7000</v>
      </c>
      <c r="S1172" s="96" t="s">
        <v>3327</v>
      </c>
      <c r="T1172" s="96" t="s">
        <v>5612</v>
      </c>
      <c r="U1172" s="98"/>
      <c r="V1172" s="98"/>
      <c r="W1172" s="98"/>
      <c r="X1172" s="98"/>
      <c r="Y1172" s="98"/>
      <c r="Z1172" s="98"/>
      <c r="AB1172" s="98"/>
    </row>
    <row r="1173" spans="1:28" hidden="1">
      <c r="A1173" s="96" t="s">
        <v>2523</v>
      </c>
      <c r="B1173" s="96" t="s">
        <v>244</v>
      </c>
      <c r="C1173" s="96" t="s">
        <v>2552</v>
      </c>
      <c r="D1173" s="96" t="s">
        <v>3322</v>
      </c>
      <c r="E1173" s="96" t="s">
        <v>3323</v>
      </c>
      <c r="F1173" s="96" t="s">
        <v>3337</v>
      </c>
      <c r="G1173" s="96" t="s">
        <v>1532</v>
      </c>
      <c r="H1173" s="96" t="s">
        <v>2448</v>
      </c>
      <c r="I1173" s="96" t="s">
        <v>894</v>
      </c>
      <c r="J1173" s="96" t="s">
        <v>942</v>
      </c>
      <c r="K1173" s="96" t="s">
        <v>5726</v>
      </c>
      <c r="L1173" s="96" t="s">
        <v>3326</v>
      </c>
      <c r="M1173" s="97">
        <v>10000</v>
      </c>
      <c r="N1173" s="98">
        <v>0</v>
      </c>
      <c r="O1173" s="98">
        <v>0</v>
      </c>
      <c r="P1173" s="98">
        <v>0</v>
      </c>
      <c r="Q1173" s="97">
        <v>0</v>
      </c>
      <c r="R1173" s="97">
        <v>10000</v>
      </c>
      <c r="S1173" s="96" t="s">
        <v>3327</v>
      </c>
      <c r="T1173" s="96" t="s">
        <v>5612</v>
      </c>
      <c r="U1173" s="98"/>
      <c r="V1173" s="98"/>
      <c r="W1173" s="98"/>
      <c r="X1173" s="98"/>
      <c r="Y1173" s="98"/>
      <c r="Z1173" s="98"/>
      <c r="AB1173" s="98"/>
    </row>
    <row r="1174" spans="1:28" hidden="1">
      <c r="A1174" s="96" t="s">
        <v>2523</v>
      </c>
      <c r="B1174" s="96" t="s">
        <v>244</v>
      </c>
      <c r="C1174" s="96" t="s">
        <v>2552</v>
      </c>
      <c r="D1174" s="96" t="s">
        <v>3322</v>
      </c>
      <c r="E1174" s="96" t="s">
        <v>3323</v>
      </c>
      <c r="F1174" s="96" t="s">
        <v>3337</v>
      </c>
      <c r="G1174" s="96" t="s">
        <v>1537</v>
      </c>
      <c r="H1174" s="96" t="s">
        <v>2449</v>
      </c>
      <c r="I1174" s="96" t="s">
        <v>894</v>
      </c>
      <c r="J1174" s="96" t="s">
        <v>942</v>
      </c>
      <c r="K1174" s="96" t="s">
        <v>5727</v>
      </c>
      <c r="L1174" s="96" t="s">
        <v>3326</v>
      </c>
      <c r="M1174" s="97">
        <v>20000</v>
      </c>
      <c r="N1174" s="98">
        <v>0</v>
      </c>
      <c r="O1174" s="98">
        <v>0</v>
      </c>
      <c r="P1174" s="98">
        <v>0</v>
      </c>
      <c r="Q1174" s="97">
        <v>0</v>
      </c>
      <c r="R1174" s="97">
        <v>20000</v>
      </c>
      <c r="S1174" s="96" t="s">
        <v>3327</v>
      </c>
      <c r="T1174" s="96" t="s">
        <v>5612</v>
      </c>
      <c r="U1174" s="98"/>
      <c r="V1174" s="98"/>
      <c r="W1174" s="98"/>
      <c r="X1174" s="98"/>
      <c r="Y1174" s="98"/>
      <c r="Z1174" s="98"/>
      <c r="AB1174" s="98"/>
    </row>
    <row r="1175" spans="1:28" hidden="1">
      <c r="A1175" s="96" t="s">
        <v>2523</v>
      </c>
      <c r="B1175" s="96" t="s">
        <v>244</v>
      </c>
      <c r="C1175" s="96" t="s">
        <v>2552</v>
      </c>
      <c r="D1175" s="96" t="s">
        <v>3322</v>
      </c>
      <c r="E1175" s="96" t="s">
        <v>3323</v>
      </c>
      <c r="F1175" s="96" t="s">
        <v>3337</v>
      </c>
      <c r="G1175" s="96" t="s">
        <v>1088</v>
      </c>
      <c r="H1175" s="96" t="s">
        <v>2450</v>
      </c>
      <c r="I1175" s="96" t="s">
        <v>894</v>
      </c>
      <c r="J1175" s="96" t="s">
        <v>942</v>
      </c>
      <c r="K1175" s="96" t="s">
        <v>5728</v>
      </c>
      <c r="L1175" s="96" t="s">
        <v>3326</v>
      </c>
      <c r="M1175" s="97">
        <v>7000</v>
      </c>
      <c r="N1175" s="98">
        <v>0</v>
      </c>
      <c r="O1175" s="98">
        <v>0</v>
      </c>
      <c r="P1175" s="98">
        <v>0</v>
      </c>
      <c r="Q1175" s="97">
        <v>0</v>
      </c>
      <c r="R1175" s="97">
        <v>7000</v>
      </c>
      <c r="S1175" s="96" t="s">
        <v>3327</v>
      </c>
      <c r="T1175" s="96" t="s">
        <v>5612</v>
      </c>
      <c r="U1175" s="98"/>
      <c r="V1175" s="98"/>
      <c r="W1175" s="98"/>
      <c r="X1175" s="98"/>
      <c r="Y1175" s="98"/>
      <c r="Z1175" s="98"/>
      <c r="AB1175" s="98"/>
    </row>
    <row r="1176" spans="1:28" hidden="1">
      <c r="A1176" s="96" t="s">
        <v>2523</v>
      </c>
      <c r="B1176" s="96" t="s">
        <v>244</v>
      </c>
      <c r="C1176" s="96" t="s">
        <v>2552</v>
      </c>
      <c r="D1176" s="96" t="s">
        <v>3322</v>
      </c>
      <c r="E1176" s="96" t="s">
        <v>3323</v>
      </c>
      <c r="F1176" s="96" t="s">
        <v>3329</v>
      </c>
      <c r="G1176" s="96" t="s">
        <v>1581</v>
      </c>
      <c r="H1176" s="96" t="s">
        <v>2451</v>
      </c>
      <c r="I1176" s="96" t="s">
        <v>894</v>
      </c>
      <c r="J1176" s="96" t="s">
        <v>942</v>
      </c>
      <c r="K1176" s="96" t="s">
        <v>5729</v>
      </c>
      <c r="L1176" s="96" t="s">
        <v>3326</v>
      </c>
      <c r="M1176" s="97">
        <v>10000</v>
      </c>
      <c r="N1176" s="98">
        <v>0</v>
      </c>
      <c r="O1176" s="98">
        <v>0</v>
      </c>
      <c r="P1176" s="98">
        <v>0</v>
      </c>
      <c r="Q1176" s="97">
        <v>0</v>
      </c>
      <c r="R1176" s="97">
        <v>10000</v>
      </c>
      <c r="S1176" s="96" t="s">
        <v>3327</v>
      </c>
      <c r="T1176" s="96" t="s">
        <v>5612</v>
      </c>
      <c r="U1176" s="98"/>
      <c r="V1176" s="98"/>
      <c r="W1176" s="98"/>
      <c r="X1176" s="98"/>
      <c r="Y1176" s="98"/>
      <c r="Z1176" s="98"/>
      <c r="AB1176" s="98"/>
    </row>
    <row r="1177" spans="1:28" hidden="1">
      <c r="A1177" s="96" t="s">
        <v>2523</v>
      </c>
      <c r="B1177" s="96" t="s">
        <v>244</v>
      </c>
      <c r="C1177" s="96" t="s">
        <v>2552</v>
      </c>
      <c r="D1177" s="96" t="s">
        <v>3322</v>
      </c>
      <c r="E1177" s="96" t="s">
        <v>3323</v>
      </c>
      <c r="F1177" s="96" t="s">
        <v>3337</v>
      </c>
      <c r="G1177" s="96" t="s">
        <v>1425</v>
      </c>
      <c r="H1177" s="96" t="s">
        <v>2452</v>
      </c>
      <c r="I1177" s="96" t="s">
        <v>894</v>
      </c>
      <c r="J1177" s="96" t="s">
        <v>942</v>
      </c>
      <c r="K1177" s="96" t="s">
        <v>5730</v>
      </c>
      <c r="L1177" s="96" t="s">
        <v>3326</v>
      </c>
      <c r="M1177" s="97">
        <v>30000</v>
      </c>
      <c r="N1177" s="98">
        <v>0</v>
      </c>
      <c r="O1177" s="98">
        <v>0</v>
      </c>
      <c r="P1177" s="98">
        <v>0</v>
      </c>
      <c r="Q1177" s="97">
        <v>0</v>
      </c>
      <c r="R1177" s="97">
        <v>30000</v>
      </c>
      <c r="S1177" s="96" t="s">
        <v>3327</v>
      </c>
      <c r="T1177" s="96" t="s">
        <v>5612</v>
      </c>
      <c r="U1177" s="98"/>
      <c r="V1177" s="98"/>
      <c r="W1177" s="98"/>
      <c r="X1177" s="98"/>
      <c r="Y1177" s="98"/>
      <c r="Z1177" s="98"/>
      <c r="AB1177" s="98"/>
    </row>
    <row r="1178" spans="1:28" hidden="1">
      <c r="A1178" s="96" t="s">
        <v>2523</v>
      </c>
      <c r="B1178" s="96" t="s">
        <v>244</v>
      </c>
      <c r="C1178" s="96" t="s">
        <v>2552</v>
      </c>
      <c r="D1178" s="96" t="s">
        <v>3322</v>
      </c>
      <c r="E1178" s="96" t="s">
        <v>3323</v>
      </c>
      <c r="F1178" s="96" t="s">
        <v>3329</v>
      </c>
      <c r="G1178" s="96" t="s">
        <v>1089</v>
      </c>
      <c r="H1178" s="96" t="s">
        <v>2454</v>
      </c>
      <c r="I1178" s="96" t="s">
        <v>894</v>
      </c>
      <c r="J1178" s="96" t="s">
        <v>942</v>
      </c>
      <c r="K1178" s="96" t="s">
        <v>5731</v>
      </c>
      <c r="L1178" s="96" t="s">
        <v>3326</v>
      </c>
      <c r="M1178" s="97">
        <v>10000</v>
      </c>
      <c r="N1178" s="98">
        <v>0</v>
      </c>
      <c r="O1178" s="98">
        <v>0</v>
      </c>
      <c r="P1178" s="98">
        <v>0</v>
      </c>
      <c r="Q1178" s="97">
        <v>0</v>
      </c>
      <c r="R1178" s="97">
        <v>10000</v>
      </c>
      <c r="S1178" s="96" t="s">
        <v>3327</v>
      </c>
      <c r="T1178" s="96" t="s">
        <v>5612</v>
      </c>
      <c r="U1178" s="98"/>
      <c r="V1178" s="98"/>
      <c r="W1178" s="98"/>
      <c r="X1178" s="98"/>
      <c r="Y1178" s="98"/>
      <c r="Z1178" s="98"/>
      <c r="AB1178" s="98"/>
    </row>
    <row r="1179" spans="1:28" hidden="1">
      <c r="A1179" s="96" t="s">
        <v>2523</v>
      </c>
      <c r="B1179" s="96" t="s">
        <v>244</v>
      </c>
      <c r="C1179" s="96" t="s">
        <v>2552</v>
      </c>
      <c r="D1179" s="96" t="s">
        <v>3322</v>
      </c>
      <c r="E1179" s="96" t="s">
        <v>3323</v>
      </c>
      <c r="F1179" s="96" t="s">
        <v>3332</v>
      </c>
      <c r="G1179" s="96" t="s">
        <v>1546</v>
      </c>
      <c r="H1179" s="96" t="s">
        <v>2455</v>
      </c>
      <c r="I1179" s="96" t="s">
        <v>894</v>
      </c>
      <c r="J1179" s="96" t="s">
        <v>942</v>
      </c>
      <c r="K1179" s="96" t="s">
        <v>5732</v>
      </c>
      <c r="L1179" s="96" t="s">
        <v>3326</v>
      </c>
      <c r="M1179" s="97">
        <v>10000</v>
      </c>
      <c r="N1179" s="98">
        <v>0</v>
      </c>
      <c r="O1179" s="98">
        <v>0</v>
      </c>
      <c r="P1179" s="98">
        <v>0</v>
      </c>
      <c r="Q1179" s="97">
        <v>0</v>
      </c>
      <c r="R1179" s="97">
        <v>10000</v>
      </c>
      <c r="S1179" s="96" t="s">
        <v>3327</v>
      </c>
      <c r="T1179" s="96" t="s">
        <v>5612</v>
      </c>
      <c r="U1179" s="98"/>
      <c r="V1179" s="98"/>
      <c r="W1179" s="98"/>
      <c r="X1179" s="98"/>
      <c r="Y1179" s="98"/>
      <c r="Z1179" s="98"/>
      <c r="AB1179" s="98"/>
    </row>
    <row r="1180" spans="1:28" hidden="1">
      <c r="A1180" s="96" t="s">
        <v>2523</v>
      </c>
      <c r="B1180" s="96" t="s">
        <v>244</v>
      </c>
      <c r="C1180" s="96" t="s">
        <v>2552</v>
      </c>
      <c r="D1180" s="96" t="s">
        <v>3322</v>
      </c>
      <c r="E1180" s="96" t="s">
        <v>3323</v>
      </c>
      <c r="F1180" s="96" t="s">
        <v>3359</v>
      </c>
      <c r="G1180" s="96" t="s">
        <v>5733</v>
      </c>
      <c r="H1180" s="96" t="s">
        <v>2769</v>
      </c>
      <c r="I1180" s="96" t="s">
        <v>894</v>
      </c>
      <c r="J1180" s="96" t="s">
        <v>942</v>
      </c>
      <c r="K1180" s="96" t="s">
        <v>5734</v>
      </c>
      <c r="L1180" s="96" t="s">
        <v>3326</v>
      </c>
      <c r="M1180" s="97">
        <v>10000</v>
      </c>
      <c r="N1180" s="98">
        <v>0</v>
      </c>
      <c r="O1180" s="98">
        <v>0</v>
      </c>
      <c r="P1180" s="98">
        <v>0</v>
      </c>
      <c r="Q1180" s="97">
        <v>0</v>
      </c>
      <c r="R1180" s="97">
        <v>10000</v>
      </c>
      <c r="S1180" s="96" t="s">
        <v>3327</v>
      </c>
      <c r="T1180" s="96" t="s">
        <v>5612</v>
      </c>
      <c r="U1180" s="98"/>
      <c r="V1180" s="98"/>
      <c r="W1180" s="98"/>
      <c r="X1180" s="98"/>
      <c r="Y1180" s="98"/>
      <c r="Z1180" s="98"/>
      <c r="AB1180" s="98"/>
    </row>
    <row r="1181" spans="1:28" hidden="1">
      <c r="A1181" s="96" t="s">
        <v>2523</v>
      </c>
      <c r="B1181" s="96" t="s">
        <v>244</v>
      </c>
      <c r="C1181" s="96" t="s">
        <v>2552</v>
      </c>
      <c r="D1181" s="96" t="s">
        <v>3322</v>
      </c>
      <c r="E1181" s="96" t="s">
        <v>3323</v>
      </c>
      <c r="F1181" s="96" t="s">
        <v>3337</v>
      </c>
      <c r="G1181" s="96" t="s">
        <v>3286</v>
      </c>
      <c r="H1181" s="96" t="s">
        <v>3287</v>
      </c>
      <c r="I1181" s="96" t="s">
        <v>894</v>
      </c>
      <c r="J1181" s="96" t="s">
        <v>942</v>
      </c>
      <c r="K1181" s="96" t="s">
        <v>5735</v>
      </c>
      <c r="L1181" s="96" t="s">
        <v>3326</v>
      </c>
      <c r="M1181" s="97">
        <v>10000</v>
      </c>
      <c r="N1181" s="98">
        <v>0</v>
      </c>
      <c r="O1181" s="98">
        <v>0</v>
      </c>
      <c r="P1181" s="98">
        <v>0</v>
      </c>
      <c r="Q1181" s="97">
        <v>0</v>
      </c>
      <c r="R1181" s="97">
        <v>10000</v>
      </c>
      <c r="S1181" s="96" t="s">
        <v>3327</v>
      </c>
      <c r="T1181" s="96" t="s">
        <v>5612</v>
      </c>
      <c r="U1181" s="98"/>
      <c r="V1181" s="98"/>
      <c r="W1181" s="98"/>
      <c r="X1181" s="98"/>
      <c r="Y1181" s="98"/>
      <c r="Z1181" s="98"/>
      <c r="AB1181" s="98"/>
    </row>
    <row r="1182" spans="1:28" hidden="1">
      <c r="A1182" s="96" t="s">
        <v>2523</v>
      </c>
      <c r="B1182" s="96" t="s">
        <v>244</v>
      </c>
      <c r="C1182" s="96" t="s">
        <v>2552</v>
      </c>
      <c r="D1182" s="96" t="s">
        <v>3322</v>
      </c>
      <c r="E1182" s="96" t="s">
        <v>3323</v>
      </c>
      <c r="F1182" s="96" t="s">
        <v>3337</v>
      </c>
      <c r="G1182" s="96" t="s">
        <v>3229</v>
      </c>
      <c r="H1182" s="96" t="s">
        <v>3212</v>
      </c>
      <c r="I1182" s="96" t="s">
        <v>894</v>
      </c>
      <c r="J1182" s="96" t="s">
        <v>942</v>
      </c>
      <c r="K1182" s="96" t="s">
        <v>5736</v>
      </c>
      <c r="L1182" s="96" t="s">
        <v>3326</v>
      </c>
      <c r="M1182" s="97">
        <v>5000</v>
      </c>
      <c r="N1182" s="98">
        <v>0</v>
      </c>
      <c r="O1182" s="98">
        <v>0</v>
      </c>
      <c r="P1182" s="98">
        <v>0</v>
      </c>
      <c r="Q1182" s="97">
        <v>0</v>
      </c>
      <c r="R1182" s="97">
        <v>5000</v>
      </c>
      <c r="S1182" s="96" t="s">
        <v>3327</v>
      </c>
      <c r="T1182" s="96" t="s">
        <v>5612</v>
      </c>
      <c r="U1182" s="98"/>
      <c r="V1182" s="98"/>
      <c r="W1182" s="98"/>
      <c r="X1182" s="98"/>
      <c r="Y1182" s="98"/>
      <c r="Z1182" s="98"/>
      <c r="AB1182" s="98"/>
    </row>
    <row r="1183" spans="1:28" hidden="1">
      <c r="A1183" s="96" t="s">
        <v>2523</v>
      </c>
      <c r="B1183" s="96" t="s">
        <v>244</v>
      </c>
      <c r="C1183" s="96" t="s">
        <v>2552</v>
      </c>
      <c r="D1183" s="96" t="s">
        <v>3322</v>
      </c>
      <c r="E1183" s="96" t="s">
        <v>3323</v>
      </c>
      <c r="F1183" s="96" t="s">
        <v>3329</v>
      </c>
      <c r="G1183" s="96" t="s">
        <v>1376</v>
      </c>
      <c r="H1183" s="96" t="s">
        <v>2456</v>
      </c>
      <c r="I1183" s="96" t="s">
        <v>894</v>
      </c>
      <c r="J1183" s="96" t="s">
        <v>942</v>
      </c>
      <c r="K1183" s="96" t="s">
        <v>5737</v>
      </c>
      <c r="L1183" s="96" t="s">
        <v>3326</v>
      </c>
      <c r="M1183" s="97">
        <v>10000</v>
      </c>
      <c r="N1183" s="98">
        <v>0</v>
      </c>
      <c r="O1183" s="98">
        <v>0</v>
      </c>
      <c r="P1183" s="98">
        <v>0</v>
      </c>
      <c r="Q1183" s="97">
        <v>0</v>
      </c>
      <c r="R1183" s="97">
        <v>10000</v>
      </c>
      <c r="S1183" s="96" t="s">
        <v>3327</v>
      </c>
      <c r="T1183" s="96" t="s">
        <v>5612</v>
      </c>
      <c r="U1183" s="98"/>
      <c r="V1183" s="98"/>
      <c r="W1183" s="98"/>
      <c r="X1183" s="98"/>
      <c r="Y1183" s="98"/>
      <c r="Z1183" s="98"/>
      <c r="AB1183" s="98"/>
    </row>
    <row r="1184" spans="1:28">
      <c r="A1184" s="96" t="s">
        <v>2523</v>
      </c>
      <c r="B1184" s="96" t="s">
        <v>244</v>
      </c>
      <c r="C1184" s="96" t="s">
        <v>2552</v>
      </c>
      <c r="D1184" s="96" t="s">
        <v>3322</v>
      </c>
      <c r="E1184" s="96" t="s">
        <v>3323</v>
      </c>
      <c r="F1184" s="96" t="s">
        <v>3337</v>
      </c>
      <c r="G1184" s="96" t="s">
        <v>5738</v>
      </c>
      <c r="H1184" s="96" t="s">
        <v>5739</v>
      </c>
      <c r="I1184" s="96" t="s">
        <v>894</v>
      </c>
      <c r="J1184" s="96" t="s">
        <v>942</v>
      </c>
      <c r="K1184" s="96" t="s">
        <v>5740</v>
      </c>
      <c r="L1184" s="96" t="s">
        <v>3326</v>
      </c>
      <c r="M1184" s="97">
        <v>10000</v>
      </c>
      <c r="N1184" s="98">
        <v>0</v>
      </c>
      <c r="O1184" s="98">
        <v>0</v>
      </c>
      <c r="P1184" s="98">
        <v>0</v>
      </c>
      <c r="Q1184" s="97">
        <v>0</v>
      </c>
      <c r="R1184" s="97">
        <v>10000</v>
      </c>
      <c r="S1184" s="96" t="s">
        <v>3327</v>
      </c>
      <c r="T1184" s="96" t="s">
        <v>5612</v>
      </c>
      <c r="U1184" s="98"/>
      <c r="V1184" s="98"/>
      <c r="W1184" s="98"/>
      <c r="X1184" s="98"/>
      <c r="Y1184" s="98"/>
      <c r="Z1184" s="98"/>
      <c r="AB1184" s="98"/>
    </row>
    <row r="1185" spans="1:28">
      <c r="A1185" s="96" t="s">
        <v>2523</v>
      </c>
      <c r="B1185" s="96" t="s">
        <v>244</v>
      </c>
      <c r="C1185" s="96" t="s">
        <v>2552</v>
      </c>
      <c r="D1185" s="96" t="s">
        <v>3322</v>
      </c>
      <c r="E1185" s="96" t="s">
        <v>3323</v>
      </c>
      <c r="F1185" s="96" t="s">
        <v>3337</v>
      </c>
      <c r="G1185" s="96" t="s">
        <v>5741</v>
      </c>
      <c r="H1185" s="96" t="s">
        <v>5742</v>
      </c>
      <c r="I1185" s="96" t="s">
        <v>894</v>
      </c>
      <c r="J1185" s="96" t="s">
        <v>942</v>
      </c>
      <c r="K1185" s="96" t="s">
        <v>5743</v>
      </c>
      <c r="L1185" s="96" t="s">
        <v>3326</v>
      </c>
      <c r="M1185" s="97">
        <v>10000</v>
      </c>
      <c r="N1185" s="98">
        <v>0</v>
      </c>
      <c r="O1185" s="98">
        <v>0</v>
      </c>
      <c r="P1185" s="98">
        <v>0</v>
      </c>
      <c r="Q1185" s="97">
        <v>0</v>
      </c>
      <c r="R1185" s="97">
        <v>10000</v>
      </c>
      <c r="S1185" s="96" t="s">
        <v>3327</v>
      </c>
      <c r="T1185" s="96" t="s">
        <v>5612</v>
      </c>
      <c r="U1185" s="98"/>
      <c r="V1185" s="98"/>
      <c r="W1185" s="98"/>
      <c r="X1185" s="98"/>
      <c r="Y1185" s="98"/>
      <c r="Z1185" s="98"/>
      <c r="AB1185" s="98"/>
    </row>
    <row r="1186" spans="1:28" hidden="1">
      <c r="A1186" s="96" t="s">
        <v>2523</v>
      </c>
      <c r="B1186" s="96" t="s">
        <v>244</v>
      </c>
      <c r="C1186" s="96" t="s">
        <v>2552</v>
      </c>
      <c r="D1186" s="96" t="s">
        <v>3322</v>
      </c>
      <c r="E1186" s="96" t="s">
        <v>3323</v>
      </c>
      <c r="F1186" s="96" t="s">
        <v>3337</v>
      </c>
      <c r="G1186" s="96" t="s">
        <v>2696</v>
      </c>
      <c r="H1186" s="96" t="s">
        <v>2725</v>
      </c>
      <c r="I1186" s="96" t="s">
        <v>894</v>
      </c>
      <c r="J1186" s="96" t="s">
        <v>942</v>
      </c>
      <c r="K1186" s="96" t="s">
        <v>5744</v>
      </c>
      <c r="L1186" s="96" t="s">
        <v>3326</v>
      </c>
      <c r="M1186" s="97">
        <v>10000</v>
      </c>
      <c r="N1186" s="98">
        <v>0</v>
      </c>
      <c r="O1186" s="98">
        <v>0</v>
      </c>
      <c r="P1186" s="98">
        <v>0</v>
      </c>
      <c r="Q1186" s="97">
        <v>0</v>
      </c>
      <c r="R1186" s="97">
        <v>10000</v>
      </c>
      <c r="S1186" s="96" t="s">
        <v>3327</v>
      </c>
      <c r="T1186" s="96" t="s">
        <v>5612</v>
      </c>
      <c r="U1186" s="98"/>
      <c r="V1186" s="98"/>
      <c r="W1186" s="98"/>
      <c r="X1186" s="98"/>
      <c r="Y1186" s="98"/>
      <c r="Z1186" s="98"/>
      <c r="AB1186" s="98"/>
    </row>
    <row r="1187" spans="1:28">
      <c r="A1187" s="96" t="s">
        <v>2523</v>
      </c>
      <c r="B1187" s="96" t="s">
        <v>244</v>
      </c>
      <c r="C1187" s="96" t="s">
        <v>2552</v>
      </c>
      <c r="D1187" s="96" t="s">
        <v>3322</v>
      </c>
      <c r="E1187" s="96" t="s">
        <v>3323</v>
      </c>
      <c r="F1187" s="96" t="s">
        <v>3337</v>
      </c>
      <c r="G1187" s="96" t="s">
        <v>5745</v>
      </c>
      <c r="H1187" s="96" t="s">
        <v>5746</v>
      </c>
      <c r="I1187" s="96" t="s">
        <v>894</v>
      </c>
      <c r="J1187" s="96" t="s">
        <v>942</v>
      </c>
      <c r="K1187" s="96" t="s">
        <v>5747</v>
      </c>
      <c r="L1187" s="96" t="s">
        <v>3326</v>
      </c>
      <c r="M1187" s="97">
        <v>10000</v>
      </c>
      <c r="N1187" s="98">
        <v>0</v>
      </c>
      <c r="O1187" s="98">
        <v>0</v>
      </c>
      <c r="P1187" s="98">
        <v>0</v>
      </c>
      <c r="Q1187" s="97">
        <v>0</v>
      </c>
      <c r="R1187" s="97">
        <v>10000</v>
      </c>
      <c r="S1187" s="96" t="s">
        <v>3327</v>
      </c>
      <c r="T1187" s="96" t="s">
        <v>5612</v>
      </c>
      <c r="U1187" s="98"/>
      <c r="V1187" s="98"/>
      <c r="W1187" s="98"/>
      <c r="X1187" s="98"/>
      <c r="Y1187" s="98"/>
      <c r="Z1187" s="98"/>
      <c r="AB1187" s="98"/>
    </row>
    <row r="1188" spans="1:28" hidden="1">
      <c r="A1188" s="96" t="s">
        <v>2523</v>
      </c>
      <c r="B1188" s="96" t="s">
        <v>244</v>
      </c>
      <c r="C1188" s="96" t="s">
        <v>2552</v>
      </c>
      <c r="D1188" s="96" t="s">
        <v>3322</v>
      </c>
      <c r="E1188" s="96" t="s">
        <v>3323</v>
      </c>
      <c r="F1188" s="96" t="s">
        <v>3337</v>
      </c>
      <c r="G1188" s="96" t="s">
        <v>1691</v>
      </c>
      <c r="H1188" s="96" t="s">
        <v>2457</v>
      </c>
      <c r="I1188" s="96" t="s">
        <v>894</v>
      </c>
      <c r="J1188" s="96" t="s">
        <v>942</v>
      </c>
      <c r="K1188" s="96" t="s">
        <v>5748</v>
      </c>
      <c r="L1188" s="96" t="s">
        <v>3326</v>
      </c>
      <c r="M1188" s="97">
        <v>18000</v>
      </c>
      <c r="N1188" s="98">
        <v>0</v>
      </c>
      <c r="O1188" s="98">
        <v>0</v>
      </c>
      <c r="P1188" s="98">
        <v>0</v>
      </c>
      <c r="Q1188" s="97">
        <v>0</v>
      </c>
      <c r="R1188" s="97">
        <v>18000</v>
      </c>
      <c r="S1188" s="96" t="s">
        <v>3327</v>
      </c>
      <c r="T1188" s="96" t="s">
        <v>5612</v>
      </c>
      <c r="U1188" s="98"/>
      <c r="V1188" s="98"/>
      <c r="W1188" s="98"/>
      <c r="X1188" s="98"/>
      <c r="Y1188" s="98"/>
      <c r="Z1188" s="98"/>
      <c r="AB1188" s="98"/>
    </row>
    <row r="1189" spans="1:28" hidden="1">
      <c r="A1189" s="96" t="s">
        <v>2523</v>
      </c>
      <c r="B1189" s="96" t="s">
        <v>244</v>
      </c>
      <c r="C1189" s="96" t="s">
        <v>2552</v>
      </c>
      <c r="D1189" s="96" t="s">
        <v>3322</v>
      </c>
      <c r="E1189" s="96" t="s">
        <v>3323</v>
      </c>
      <c r="F1189" s="96" t="s">
        <v>3359</v>
      </c>
      <c r="G1189" s="96" t="s">
        <v>1516</v>
      </c>
      <c r="H1189" s="96" t="s">
        <v>2458</v>
      </c>
      <c r="I1189" s="96" t="s">
        <v>894</v>
      </c>
      <c r="J1189" s="96" t="s">
        <v>942</v>
      </c>
      <c r="K1189" s="96" t="s">
        <v>5749</v>
      </c>
      <c r="L1189" s="96" t="s">
        <v>3326</v>
      </c>
      <c r="M1189" s="97">
        <v>10000</v>
      </c>
      <c r="N1189" s="98">
        <v>0</v>
      </c>
      <c r="O1189" s="98">
        <v>0</v>
      </c>
      <c r="P1189" s="98">
        <v>0</v>
      </c>
      <c r="Q1189" s="97">
        <v>0</v>
      </c>
      <c r="R1189" s="97">
        <v>10000</v>
      </c>
      <c r="S1189" s="96" t="s">
        <v>3327</v>
      </c>
      <c r="T1189" s="96" t="s">
        <v>5612</v>
      </c>
      <c r="U1189" s="98"/>
      <c r="V1189" s="98"/>
      <c r="W1189" s="98"/>
      <c r="X1189" s="98"/>
      <c r="Y1189" s="98"/>
      <c r="Z1189" s="98"/>
      <c r="AB1189" s="98"/>
    </row>
    <row r="1190" spans="1:28">
      <c r="A1190" s="96" t="s">
        <v>2523</v>
      </c>
      <c r="B1190" s="96" t="s">
        <v>244</v>
      </c>
      <c r="C1190" s="96" t="s">
        <v>2552</v>
      </c>
      <c r="D1190" s="96" t="s">
        <v>3322</v>
      </c>
      <c r="E1190" s="96" t="s">
        <v>3323</v>
      </c>
      <c r="F1190" s="96" t="s">
        <v>3332</v>
      </c>
      <c r="G1190" s="96" t="s">
        <v>5750</v>
      </c>
      <c r="H1190" s="96" t="s">
        <v>5751</v>
      </c>
      <c r="I1190" s="96" t="s">
        <v>894</v>
      </c>
      <c r="J1190" s="96" t="s">
        <v>942</v>
      </c>
      <c r="K1190" s="96" t="s">
        <v>5752</v>
      </c>
      <c r="L1190" s="96" t="s">
        <v>3326</v>
      </c>
      <c r="M1190" s="97">
        <v>15000</v>
      </c>
      <c r="N1190" s="98">
        <v>0</v>
      </c>
      <c r="O1190" s="98">
        <v>0</v>
      </c>
      <c r="P1190" s="98">
        <v>0</v>
      </c>
      <c r="Q1190" s="97">
        <v>0</v>
      </c>
      <c r="R1190" s="97">
        <v>15000</v>
      </c>
      <c r="S1190" s="96" t="s">
        <v>3327</v>
      </c>
      <c r="T1190" s="96" t="s">
        <v>5612</v>
      </c>
      <c r="U1190" s="98"/>
      <c r="V1190" s="98"/>
      <c r="W1190" s="98"/>
      <c r="X1190" s="98"/>
      <c r="Y1190" s="98"/>
      <c r="Z1190" s="98"/>
      <c r="AB1190" s="98"/>
    </row>
    <row r="1191" spans="1:28" hidden="1">
      <c r="A1191" s="96" t="s">
        <v>2523</v>
      </c>
      <c r="B1191" s="96" t="s">
        <v>244</v>
      </c>
      <c r="C1191" s="96" t="s">
        <v>2552</v>
      </c>
      <c r="D1191" s="96" t="s">
        <v>3322</v>
      </c>
      <c r="E1191" s="96" t="s">
        <v>3323</v>
      </c>
      <c r="F1191" s="96" t="s">
        <v>3337</v>
      </c>
      <c r="G1191" s="96" t="s">
        <v>1531</v>
      </c>
      <c r="H1191" s="96" t="s">
        <v>2459</v>
      </c>
      <c r="I1191" s="96" t="s">
        <v>894</v>
      </c>
      <c r="J1191" s="96" t="s">
        <v>942</v>
      </c>
      <c r="K1191" s="96" t="s">
        <v>5753</v>
      </c>
      <c r="L1191" s="96" t="s">
        <v>3326</v>
      </c>
      <c r="M1191" s="97">
        <v>10000</v>
      </c>
      <c r="N1191" s="98">
        <v>0</v>
      </c>
      <c r="O1191" s="98">
        <v>0</v>
      </c>
      <c r="P1191" s="98">
        <v>0</v>
      </c>
      <c r="Q1191" s="97">
        <v>0</v>
      </c>
      <c r="R1191" s="97">
        <v>10000</v>
      </c>
      <c r="S1191" s="96" t="s">
        <v>3327</v>
      </c>
      <c r="T1191" s="96" t="s">
        <v>5612</v>
      </c>
      <c r="U1191" s="98"/>
      <c r="V1191" s="98"/>
      <c r="W1191" s="98"/>
      <c r="X1191" s="98"/>
      <c r="Y1191" s="98"/>
      <c r="Z1191" s="98"/>
      <c r="AB1191" s="98"/>
    </row>
    <row r="1192" spans="1:28" hidden="1">
      <c r="A1192" s="96" t="s">
        <v>2523</v>
      </c>
      <c r="B1192" s="96" t="s">
        <v>244</v>
      </c>
      <c r="C1192" s="96" t="s">
        <v>2552</v>
      </c>
      <c r="D1192" s="96" t="s">
        <v>3322</v>
      </c>
      <c r="E1192" s="96" t="s">
        <v>3323</v>
      </c>
      <c r="F1192" s="96" t="s">
        <v>3337</v>
      </c>
      <c r="G1192" s="96" t="s">
        <v>2686</v>
      </c>
      <c r="H1192" s="96" t="s">
        <v>2714</v>
      </c>
      <c r="I1192" s="96" t="s">
        <v>894</v>
      </c>
      <c r="J1192" s="96" t="s">
        <v>942</v>
      </c>
      <c r="K1192" s="96" t="s">
        <v>5754</v>
      </c>
      <c r="L1192" s="96" t="s">
        <v>3326</v>
      </c>
      <c r="M1192" s="97">
        <v>10000</v>
      </c>
      <c r="N1192" s="98">
        <v>0</v>
      </c>
      <c r="O1192" s="98">
        <v>0</v>
      </c>
      <c r="P1192" s="98">
        <v>0</v>
      </c>
      <c r="Q1192" s="97">
        <v>0</v>
      </c>
      <c r="R1192" s="97">
        <v>10000</v>
      </c>
      <c r="S1192" s="96" t="s">
        <v>3327</v>
      </c>
      <c r="T1192" s="96" t="s">
        <v>5612</v>
      </c>
      <c r="U1192" s="98"/>
      <c r="V1192" s="98"/>
      <c r="W1192" s="98"/>
      <c r="X1192" s="98"/>
      <c r="Y1192" s="98"/>
      <c r="Z1192" s="98"/>
      <c r="AB1192" s="98"/>
    </row>
    <row r="1193" spans="1:28" hidden="1">
      <c r="A1193" s="96" t="s">
        <v>2523</v>
      </c>
      <c r="B1193" s="96" t="s">
        <v>244</v>
      </c>
      <c r="C1193" s="96" t="s">
        <v>2552</v>
      </c>
      <c r="D1193" s="96" t="s">
        <v>3322</v>
      </c>
      <c r="E1193" s="96" t="s">
        <v>3323</v>
      </c>
      <c r="F1193" s="96" t="s">
        <v>3332</v>
      </c>
      <c r="G1193" s="96" t="s">
        <v>1377</v>
      </c>
      <c r="H1193" s="96" t="s">
        <v>2461</v>
      </c>
      <c r="I1193" s="96" t="s">
        <v>894</v>
      </c>
      <c r="J1193" s="96" t="s">
        <v>942</v>
      </c>
      <c r="K1193" s="96" t="s">
        <v>5755</v>
      </c>
      <c r="L1193" s="96" t="s">
        <v>3326</v>
      </c>
      <c r="M1193" s="97">
        <v>10000</v>
      </c>
      <c r="N1193" s="98">
        <v>0</v>
      </c>
      <c r="O1193" s="98">
        <v>0</v>
      </c>
      <c r="P1193" s="98">
        <v>0</v>
      </c>
      <c r="Q1193" s="97">
        <v>0</v>
      </c>
      <c r="R1193" s="97">
        <v>10000</v>
      </c>
      <c r="S1193" s="96" t="s">
        <v>3327</v>
      </c>
      <c r="T1193" s="96" t="s">
        <v>5612</v>
      </c>
      <c r="U1193" s="98"/>
      <c r="V1193" s="98"/>
      <c r="W1193" s="98"/>
      <c r="X1193" s="98"/>
      <c r="Y1193" s="98"/>
      <c r="Z1193" s="98"/>
      <c r="AB1193" s="98"/>
    </row>
    <row r="1194" spans="1:28" hidden="1">
      <c r="A1194" s="96" t="s">
        <v>2523</v>
      </c>
      <c r="B1194" s="96" t="s">
        <v>244</v>
      </c>
      <c r="C1194" s="96" t="s">
        <v>2552</v>
      </c>
      <c r="D1194" s="96" t="s">
        <v>3322</v>
      </c>
      <c r="E1194" s="96" t="s">
        <v>3323</v>
      </c>
      <c r="F1194" s="96" t="s">
        <v>3332</v>
      </c>
      <c r="G1194" s="96" t="s">
        <v>1749</v>
      </c>
      <c r="H1194" s="96" t="s">
        <v>2462</v>
      </c>
      <c r="I1194" s="96" t="s">
        <v>894</v>
      </c>
      <c r="J1194" s="96" t="s">
        <v>942</v>
      </c>
      <c r="K1194" s="96" t="s">
        <v>5756</v>
      </c>
      <c r="L1194" s="96" t="s">
        <v>3326</v>
      </c>
      <c r="M1194" s="97">
        <v>45000</v>
      </c>
      <c r="N1194" s="97">
        <v>1547.25</v>
      </c>
      <c r="O1194" s="98">
        <v>0</v>
      </c>
      <c r="P1194" s="98">
        <v>0</v>
      </c>
      <c r="Q1194" s="97">
        <v>1547.25</v>
      </c>
      <c r="R1194" s="97">
        <v>43452.75</v>
      </c>
      <c r="S1194" s="96" t="s">
        <v>3327</v>
      </c>
      <c r="T1194" s="96" t="s">
        <v>5757</v>
      </c>
      <c r="U1194" s="98"/>
      <c r="V1194" s="98"/>
      <c r="W1194" s="98"/>
      <c r="X1194" s="98"/>
      <c r="Y1194" s="98"/>
      <c r="Z1194" s="98"/>
      <c r="AB1194" s="98"/>
    </row>
    <row r="1195" spans="1:28" hidden="1">
      <c r="A1195" s="96" t="s">
        <v>2523</v>
      </c>
      <c r="B1195" s="96" t="s">
        <v>244</v>
      </c>
      <c r="C1195" s="96" t="s">
        <v>2552</v>
      </c>
      <c r="D1195" s="96" t="s">
        <v>3322</v>
      </c>
      <c r="E1195" s="96" t="s">
        <v>3323</v>
      </c>
      <c r="F1195" s="96" t="s">
        <v>3329</v>
      </c>
      <c r="G1195" s="96" t="s">
        <v>1583</v>
      </c>
      <c r="H1195" s="96" t="s">
        <v>2463</v>
      </c>
      <c r="I1195" s="96" t="s">
        <v>894</v>
      </c>
      <c r="J1195" s="96" t="s">
        <v>942</v>
      </c>
      <c r="K1195" s="96" t="s">
        <v>5758</v>
      </c>
      <c r="L1195" s="96" t="s">
        <v>3326</v>
      </c>
      <c r="M1195" s="97">
        <v>10000</v>
      </c>
      <c r="N1195" s="98">
        <v>0</v>
      </c>
      <c r="O1195" s="98">
        <v>0</v>
      </c>
      <c r="P1195" s="98">
        <v>0</v>
      </c>
      <c r="Q1195" s="97">
        <v>0</v>
      </c>
      <c r="R1195" s="97">
        <v>10000</v>
      </c>
      <c r="S1195" s="96" t="s">
        <v>3327</v>
      </c>
      <c r="T1195" s="96" t="s">
        <v>5612</v>
      </c>
      <c r="U1195" s="98"/>
      <c r="V1195" s="98"/>
      <c r="W1195" s="98"/>
      <c r="X1195" s="98"/>
      <c r="Y1195" s="98"/>
      <c r="Z1195" s="98"/>
      <c r="AB1195" s="98"/>
    </row>
    <row r="1196" spans="1:28" hidden="1">
      <c r="A1196" s="96" t="s">
        <v>2523</v>
      </c>
      <c r="B1196" s="96" t="s">
        <v>244</v>
      </c>
      <c r="C1196" s="96" t="s">
        <v>2552</v>
      </c>
      <c r="D1196" s="96" t="s">
        <v>3322</v>
      </c>
      <c r="E1196" s="96" t="s">
        <v>3323</v>
      </c>
      <c r="F1196" s="96" t="s">
        <v>3332</v>
      </c>
      <c r="G1196" s="96" t="s">
        <v>1554</v>
      </c>
      <c r="H1196" s="96" t="s">
        <v>2464</v>
      </c>
      <c r="I1196" s="96" t="s">
        <v>894</v>
      </c>
      <c r="J1196" s="96" t="s">
        <v>942</v>
      </c>
      <c r="K1196" s="96" t="s">
        <v>5759</v>
      </c>
      <c r="L1196" s="96" t="s">
        <v>3326</v>
      </c>
      <c r="M1196" s="97">
        <v>8000</v>
      </c>
      <c r="N1196" s="98">
        <v>0</v>
      </c>
      <c r="O1196" s="98">
        <v>0</v>
      </c>
      <c r="P1196" s="98">
        <v>0</v>
      </c>
      <c r="Q1196" s="97">
        <v>0</v>
      </c>
      <c r="R1196" s="97">
        <v>8000</v>
      </c>
      <c r="S1196" s="96" t="s">
        <v>3327</v>
      </c>
      <c r="T1196" s="96" t="s">
        <v>5612</v>
      </c>
      <c r="U1196" s="98"/>
      <c r="V1196" s="98"/>
      <c r="W1196" s="98"/>
      <c r="X1196" s="98"/>
      <c r="Y1196" s="98"/>
      <c r="Z1196" s="98"/>
      <c r="AB1196" s="98"/>
    </row>
    <row r="1197" spans="1:28" hidden="1">
      <c r="A1197" s="96" t="s">
        <v>2523</v>
      </c>
      <c r="B1197" s="96" t="s">
        <v>244</v>
      </c>
      <c r="C1197" s="96" t="s">
        <v>2552</v>
      </c>
      <c r="D1197" s="96" t="s">
        <v>3322</v>
      </c>
      <c r="E1197" s="96" t="s">
        <v>3323</v>
      </c>
      <c r="F1197" s="96" t="s">
        <v>3337</v>
      </c>
      <c r="G1197" s="96" t="s">
        <v>1575</v>
      </c>
      <c r="H1197" s="96" t="s">
        <v>2465</v>
      </c>
      <c r="I1197" s="96" t="s">
        <v>894</v>
      </c>
      <c r="J1197" s="96" t="s">
        <v>942</v>
      </c>
      <c r="K1197" s="96" t="s">
        <v>5760</v>
      </c>
      <c r="L1197" s="96" t="s">
        <v>3326</v>
      </c>
      <c r="M1197" s="97">
        <v>20000</v>
      </c>
      <c r="N1197" s="98">
        <v>0</v>
      </c>
      <c r="O1197" s="98">
        <v>0</v>
      </c>
      <c r="P1197" s="98">
        <v>0</v>
      </c>
      <c r="Q1197" s="97">
        <v>0</v>
      </c>
      <c r="R1197" s="97">
        <v>20000</v>
      </c>
      <c r="S1197" s="96" t="s">
        <v>3327</v>
      </c>
      <c r="T1197" s="96" t="s">
        <v>5612</v>
      </c>
      <c r="U1197" s="98"/>
      <c r="V1197" s="98"/>
      <c r="W1197" s="98"/>
      <c r="X1197" s="98"/>
      <c r="Y1197" s="98"/>
      <c r="Z1197" s="98"/>
      <c r="AB1197" s="98"/>
    </row>
    <row r="1198" spans="1:28" hidden="1">
      <c r="A1198" s="96" t="s">
        <v>2523</v>
      </c>
      <c r="B1198" s="96" t="s">
        <v>244</v>
      </c>
      <c r="C1198" s="96" t="s">
        <v>2552</v>
      </c>
      <c r="D1198" s="96" t="s">
        <v>3322</v>
      </c>
      <c r="E1198" s="96" t="s">
        <v>3323</v>
      </c>
      <c r="F1198" s="96" t="s">
        <v>3329</v>
      </c>
      <c r="G1198" s="96" t="s">
        <v>1526</v>
      </c>
      <c r="H1198" s="96" t="s">
        <v>2466</v>
      </c>
      <c r="I1198" s="96" t="s">
        <v>894</v>
      </c>
      <c r="J1198" s="96" t="s">
        <v>942</v>
      </c>
      <c r="K1198" s="96" t="s">
        <v>5761</v>
      </c>
      <c r="L1198" s="96" t="s">
        <v>3326</v>
      </c>
      <c r="M1198" s="97">
        <v>10000</v>
      </c>
      <c r="N1198" s="98">
        <v>0</v>
      </c>
      <c r="O1198" s="98">
        <v>0</v>
      </c>
      <c r="P1198" s="98">
        <v>0</v>
      </c>
      <c r="Q1198" s="97">
        <v>0</v>
      </c>
      <c r="R1198" s="97">
        <v>10000</v>
      </c>
      <c r="S1198" s="96" t="s">
        <v>3327</v>
      </c>
      <c r="T1198" s="96" t="s">
        <v>5612</v>
      </c>
      <c r="U1198" s="98"/>
      <c r="V1198" s="98"/>
      <c r="W1198" s="98"/>
      <c r="X1198" s="98"/>
      <c r="Y1198" s="98"/>
      <c r="Z1198" s="98"/>
      <c r="AB1198" s="98"/>
    </row>
    <row r="1199" spans="1:28">
      <c r="A1199" s="96" t="s">
        <v>2523</v>
      </c>
      <c r="B1199" s="96" t="s">
        <v>244</v>
      </c>
      <c r="C1199" s="96" t="s">
        <v>2552</v>
      </c>
      <c r="D1199" s="96" t="s">
        <v>3322</v>
      </c>
      <c r="E1199" s="96" t="s">
        <v>3323</v>
      </c>
      <c r="F1199" s="96" t="s">
        <v>3337</v>
      </c>
      <c r="G1199" s="96" t="s">
        <v>5762</v>
      </c>
      <c r="H1199" s="96" t="s">
        <v>5763</v>
      </c>
      <c r="I1199" s="96" t="s">
        <v>894</v>
      </c>
      <c r="J1199" s="96" t="s">
        <v>942</v>
      </c>
      <c r="K1199" s="96" t="s">
        <v>5764</v>
      </c>
      <c r="L1199" s="96" t="s">
        <v>3326</v>
      </c>
      <c r="M1199" s="97">
        <v>5000</v>
      </c>
      <c r="N1199" s="98">
        <v>0</v>
      </c>
      <c r="O1199" s="98">
        <v>0</v>
      </c>
      <c r="P1199" s="98">
        <v>0</v>
      </c>
      <c r="Q1199" s="97">
        <v>0</v>
      </c>
      <c r="R1199" s="97">
        <v>5000</v>
      </c>
      <c r="S1199" s="96" t="s">
        <v>3327</v>
      </c>
      <c r="T1199" s="96" t="s">
        <v>5612</v>
      </c>
      <c r="U1199" s="98"/>
      <c r="V1199" s="98"/>
      <c r="W1199" s="98"/>
      <c r="X1199" s="98"/>
      <c r="Y1199" s="98"/>
      <c r="Z1199" s="98"/>
      <c r="AB1199" s="98"/>
    </row>
    <row r="1200" spans="1:28" hidden="1">
      <c r="A1200" s="96" t="s">
        <v>2523</v>
      </c>
      <c r="B1200" s="96" t="s">
        <v>244</v>
      </c>
      <c r="C1200" s="96" t="s">
        <v>2552</v>
      </c>
      <c r="D1200" s="96" t="s">
        <v>3322</v>
      </c>
      <c r="E1200" s="96" t="s">
        <v>3323</v>
      </c>
      <c r="F1200" s="96" t="s">
        <v>3329</v>
      </c>
      <c r="G1200" s="96" t="s">
        <v>1587</v>
      </c>
      <c r="H1200" s="96" t="s">
        <v>2467</v>
      </c>
      <c r="I1200" s="96" t="s">
        <v>894</v>
      </c>
      <c r="J1200" s="96" t="s">
        <v>942</v>
      </c>
      <c r="K1200" s="96" t="s">
        <v>5765</v>
      </c>
      <c r="L1200" s="96" t="s">
        <v>3326</v>
      </c>
      <c r="M1200" s="97">
        <v>10000</v>
      </c>
      <c r="N1200" s="98">
        <v>0</v>
      </c>
      <c r="O1200" s="98">
        <v>0</v>
      </c>
      <c r="P1200" s="98">
        <v>0</v>
      </c>
      <c r="Q1200" s="97">
        <v>0</v>
      </c>
      <c r="R1200" s="97">
        <v>10000</v>
      </c>
      <c r="S1200" s="96" t="s">
        <v>3327</v>
      </c>
      <c r="T1200" s="96" t="s">
        <v>5612</v>
      </c>
      <c r="U1200" s="98"/>
      <c r="V1200" s="98"/>
      <c r="W1200" s="98"/>
      <c r="X1200" s="98"/>
      <c r="Y1200" s="98"/>
      <c r="Z1200" s="98"/>
      <c r="AB1200" s="98"/>
    </row>
    <row r="1201" spans="1:28" hidden="1">
      <c r="A1201" s="96" t="s">
        <v>2523</v>
      </c>
      <c r="B1201" s="96" t="s">
        <v>244</v>
      </c>
      <c r="C1201" s="96" t="s">
        <v>2552</v>
      </c>
      <c r="D1201" s="96" t="s">
        <v>3322</v>
      </c>
      <c r="E1201" s="96" t="s">
        <v>3323</v>
      </c>
      <c r="F1201" s="96" t="s">
        <v>3337</v>
      </c>
      <c r="G1201" s="96" t="s">
        <v>5766</v>
      </c>
      <c r="H1201" s="96" t="s">
        <v>2724</v>
      </c>
      <c r="I1201" s="96" t="s">
        <v>894</v>
      </c>
      <c r="J1201" s="96" t="s">
        <v>942</v>
      </c>
      <c r="K1201" s="96" t="s">
        <v>5767</v>
      </c>
      <c r="L1201" s="96" t="s">
        <v>3326</v>
      </c>
      <c r="M1201" s="97">
        <v>10000</v>
      </c>
      <c r="N1201" s="98">
        <v>0</v>
      </c>
      <c r="O1201" s="98">
        <v>0</v>
      </c>
      <c r="P1201" s="98">
        <v>0</v>
      </c>
      <c r="Q1201" s="97">
        <v>0</v>
      </c>
      <c r="R1201" s="97">
        <v>10000</v>
      </c>
      <c r="S1201" s="96" t="s">
        <v>3327</v>
      </c>
      <c r="T1201" s="96" t="s">
        <v>5612</v>
      </c>
      <c r="U1201" s="98"/>
      <c r="V1201" s="98"/>
      <c r="W1201" s="98"/>
      <c r="X1201" s="98"/>
      <c r="Y1201" s="98"/>
      <c r="Z1201" s="98"/>
      <c r="AB1201" s="98"/>
    </row>
    <row r="1202" spans="1:28" hidden="1">
      <c r="A1202" s="96" t="s">
        <v>2523</v>
      </c>
      <c r="B1202" s="96" t="s">
        <v>244</v>
      </c>
      <c r="C1202" s="96" t="s">
        <v>2552</v>
      </c>
      <c r="D1202" s="96" t="s">
        <v>3322</v>
      </c>
      <c r="E1202" s="96" t="s">
        <v>3323</v>
      </c>
      <c r="F1202" s="96" t="s">
        <v>3337</v>
      </c>
      <c r="G1202" s="96" t="s">
        <v>2574</v>
      </c>
      <c r="H1202" s="96" t="s">
        <v>2575</v>
      </c>
      <c r="I1202" s="96" t="s">
        <v>894</v>
      </c>
      <c r="J1202" s="96" t="s">
        <v>942</v>
      </c>
      <c r="K1202" s="96" t="s">
        <v>5768</v>
      </c>
      <c r="L1202" s="96" t="s">
        <v>3326</v>
      </c>
      <c r="M1202" s="97">
        <v>10000</v>
      </c>
      <c r="N1202" s="98">
        <v>0</v>
      </c>
      <c r="O1202" s="98">
        <v>0</v>
      </c>
      <c r="P1202" s="98">
        <v>0</v>
      </c>
      <c r="Q1202" s="97">
        <v>0</v>
      </c>
      <c r="R1202" s="97">
        <v>10000</v>
      </c>
      <c r="S1202" s="96" t="s">
        <v>3327</v>
      </c>
      <c r="T1202" s="96" t="s">
        <v>5612</v>
      </c>
      <c r="U1202" s="98"/>
      <c r="V1202" s="98"/>
      <c r="W1202" s="98"/>
      <c r="X1202" s="98"/>
      <c r="Y1202" s="98"/>
      <c r="Z1202" s="98"/>
      <c r="AB1202" s="98"/>
    </row>
    <row r="1203" spans="1:28" hidden="1">
      <c r="A1203" s="96" t="s">
        <v>2523</v>
      </c>
      <c r="B1203" s="96" t="s">
        <v>244</v>
      </c>
      <c r="C1203" s="96" t="s">
        <v>2552</v>
      </c>
      <c r="D1203" s="96" t="s">
        <v>3322</v>
      </c>
      <c r="E1203" s="96" t="s">
        <v>3323</v>
      </c>
      <c r="F1203" s="96" t="s">
        <v>3329</v>
      </c>
      <c r="G1203" s="96" t="s">
        <v>1549</v>
      </c>
      <c r="H1203" s="96" t="s">
        <v>2468</v>
      </c>
      <c r="I1203" s="96" t="s">
        <v>894</v>
      </c>
      <c r="J1203" s="96" t="s">
        <v>942</v>
      </c>
      <c r="K1203" s="96" t="s">
        <v>5769</v>
      </c>
      <c r="L1203" s="96" t="s">
        <v>3326</v>
      </c>
      <c r="M1203" s="97">
        <v>9000</v>
      </c>
      <c r="N1203" s="98">
        <v>0</v>
      </c>
      <c r="O1203" s="98">
        <v>0</v>
      </c>
      <c r="P1203" s="98">
        <v>0</v>
      </c>
      <c r="Q1203" s="97">
        <v>0</v>
      </c>
      <c r="R1203" s="97">
        <v>9000</v>
      </c>
      <c r="S1203" s="96" t="s">
        <v>3327</v>
      </c>
      <c r="T1203" s="96" t="s">
        <v>5612</v>
      </c>
      <c r="U1203" s="98"/>
      <c r="V1203" s="98"/>
      <c r="W1203" s="98"/>
      <c r="X1203" s="98"/>
      <c r="Y1203" s="98"/>
      <c r="Z1203" s="98"/>
      <c r="AB1203" s="98"/>
    </row>
    <row r="1204" spans="1:28" hidden="1">
      <c r="A1204" s="96" t="s">
        <v>2523</v>
      </c>
      <c r="B1204" s="96" t="s">
        <v>244</v>
      </c>
      <c r="C1204" s="96" t="s">
        <v>2552</v>
      </c>
      <c r="D1204" s="96" t="s">
        <v>3322</v>
      </c>
      <c r="E1204" s="96" t="s">
        <v>3323</v>
      </c>
      <c r="F1204" s="96" t="s">
        <v>3337</v>
      </c>
      <c r="G1204" s="96" t="s">
        <v>3231</v>
      </c>
      <c r="H1204" s="96" t="s">
        <v>3214</v>
      </c>
      <c r="I1204" s="96" t="s">
        <v>894</v>
      </c>
      <c r="J1204" s="96" t="s">
        <v>942</v>
      </c>
      <c r="K1204" s="96" t="s">
        <v>5770</v>
      </c>
      <c r="L1204" s="96" t="s">
        <v>3326</v>
      </c>
      <c r="M1204" s="97">
        <v>10000</v>
      </c>
      <c r="N1204" s="98">
        <v>0</v>
      </c>
      <c r="O1204" s="98">
        <v>0</v>
      </c>
      <c r="P1204" s="98">
        <v>0</v>
      </c>
      <c r="Q1204" s="97">
        <v>0</v>
      </c>
      <c r="R1204" s="97">
        <v>10000</v>
      </c>
      <c r="S1204" s="96" t="s">
        <v>3327</v>
      </c>
      <c r="T1204" s="96" t="s">
        <v>5612</v>
      </c>
      <c r="U1204" s="98"/>
      <c r="V1204" s="98"/>
      <c r="W1204" s="98"/>
      <c r="X1204" s="98"/>
      <c r="Y1204" s="98"/>
      <c r="Z1204" s="98"/>
      <c r="AB1204" s="98"/>
    </row>
    <row r="1205" spans="1:28">
      <c r="A1205" s="96" t="s">
        <v>2523</v>
      </c>
      <c r="B1205" s="96" t="s">
        <v>244</v>
      </c>
      <c r="C1205" s="96" t="s">
        <v>2552</v>
      </c>
      <c r="D1205" s="96" t="s">
        <v>3322</v>
      </c>
      <c r="E1205" s="96" t="s">
        <v>3323</v>
      </c>
      <c r="F1205" s="96" t="s">
        <v>3337</v>
      </c>
      <c r="G1205" s="96" t="s">
        <v>5771</v>
      </c>
      <c r="H1205" s="96" t="s">
        <v>5772</v>
      </c>
      <c r="I1205" s="96" t="s">
        <v>894</v>
      </c>
      <c r="J1205" s="96" t="s">
        <v>942</v>
      </c>
      <c r="K1205" s="96" t="s">
        <v>5773</v>
      </c>
      <c r="L1205" s="96" t="s">
        <v>3326</v>
      </c>
      <c r="M1205" s="97">
        <v>10000</v>
      </c>
      <c r="N1205" s="98">
        <v>0</v>
      </c>
      <c r="O1205" s="98">
        <v>0</v>
      </c>
      <c r="P1205" s="98">
        <v>0</v>
      </c>
      <c r="Q1205" s="97">
        <v>0</v>
      </c>
      <c r="R1205" s="97">
        <v>10000</v>
      </c>
      <c r="S1205" s="96" t="s">
        <v>3327</v>
      </c>
      <c r="T1205" s="96" t="s">
        <v>5612</v>
      </c>
      <c r="U1205" s="98"/>
      <c r="V1205" s="98"/>
      <c r="W1205" s="98"/>
      <c r="X1205" s="98"/>
      <c r="Y1205" s="98"/>
      <c r="Z1205" s="98"/>
      <c r="AB1205" s="98"/>
    </row>
    <row r="1206" spans="1:28" hidden="1">
      <c r="A1206" s="96" t="s">
        <v>2523</v>
      </c>
      <c r="B1206" s="96" t="s">
        <v>244</v>
      </c>
      <c r="C1206" s="96" t="s">
        <v>2552</v>
      </c>
      <c r="D1206" s="96" t="s">
        <v>3322</v>
      </c>
      <c r="E1206" s="96" t="s">
        <v>3323</v>
      </c>
      <c r="F1206" s="96" t="s">
        <v>3332</v>
      </c>
      <c r="G1206" s="96" t="s">
        <v>1090</v>
      </c>
      <c r="H1206" s="96" t="s">
        <v>2469</v>
      </c>
      <c r="I1206" s="96" t="s">
        <v>894</v>
      </c>
      <c r="J1206" s="96" t="s">
        <v>942</v>
      </c>
      <c r="K1206" s="96" t="s">
        <v>5774</v>
      </c>
      <c r="L1206" s="96" t="s">
        <v>3326</v>
      </c>
      <c r="M1206" s="97">
        <v>12000</v>
      </c>
      <c r="N1206" s="98">
        <v>0</v>
      </c>
      <c r="O1206" s="98">
        <v>0</v>
      </c>
      <c r="P1206" s="98">
        <v>0</v>
      </c>
      <c r="Q1206" s="97">
        <v>0</v>
      </c>
      <c r="R1206" s="97">
        <v>12000</v>
      </c>
      <c r="S1206" s="96" t="s">
        <v>3327</v>
      </c>
      <c r="T1206" s="96" t="s">
        <v>5612</v>
      </c>
      <c r="U1206" s="98"/>
      <c r="V1206" s="98"/>
      <c r="W1206" s="98"/>
      <c r="X1206" s="98"/>
      <c r="Y1206" s="98"/>
      <c r="Z1206" s="98"/>
      <c r="AB1206" s="98"/>
    </row>
    <row r="1207" spans="1:28" hidden="1">
      <c r="A1207" s="96" t="s">
        <v>2523</v>
      </c>
      <c r="B1207" s="96" t="s">
        <v>244</v>
      </c>
      <c r="C1207" s="96" t="s">
        <v>2552</v>
      </c>
      <c r="D1207" s="96" t="s">
        <v>3322</v>
      </c>
      <c r="E1207" s="96" t="s">
        <v>3323</v>
      </c>
      <c r="F1207" s="96" t="s">
        <v>3359</v>
      </c>
      <c r="G1207" s="96" t="s">
        <v>898</v>
      </c>
      <c r="H1207" s="96" t="s">
        <v>2470</v>
      </c>
      <c r="I1207" s="96" t="s">
        <v>894</v>
      </c>
      <c r="J1207" s="96" t="s">
        <v>942</v>
      </c>
      <c r="K1207" s="96" t="s">
        <v>5775</v>
      </c>
      <c r="L1207" s="96" t="s">
        <v>3326</v>
      </c>
      <c r="M1207" s="97">
        <v>10000</v>
      </c>
      <c r="N1207" s="98">
        <v>0</v>
      </c>
      <c r="O1207" s="98">
        <v>0</v>
      </c>
      <c r="P1207" s="98">
        <v>0</v>
      </c>
      <c r="Q1207" s="97">
        <v>0</v>
      </c>
      <c r="R1207" s="97">
        <v>10000</v>
      </c>
      <c r="S1207" s="96" t="s">
        <v>3327</v>
      </c>
      <c r="T1207" s="96" t="s">
        <v>5612</v>
      </c>
      <c r="U1207" s="98"/>
      <c r="V1207" s="98"/>
      <c r="W1207" s="98"/>
      <c r="X1207" s="98"/>
      <c r="Y1207" s="98"/>
      <c r="Z1207" s="98"/>
      <c r="AB1207" s="98"/>
    </row>
    <row r="1208" spans="1:28" hidden="1">
      <c r="A1208" s="96" t="s">
        <v>2523</v>
      </c>
      <c r="B1208" s="96" t="s">
        <v>244</v>
      </c>
      <c r="C1208" s="96" t="s">
        <v>2552</v>
      </c>
      <c r="D1208" s="96" t="s">
        <v>3322</v>
      </c>
      <c r="E1208" s="96" t="s">
        <v>3323</v>
      </c>
      <c r="F1208" s="96" t="s">
        <v>3350</v>
      </c>
      <c r="G1208" s="96" t="s">
        <v>1649</v>
      </c>
      <c r="H1208" s="96" t="s">
        <v>2471</v>
      </c>
      <c r="I1208" s="96" t="s">
        <v>894</v>
      </c>
      <c r="J1208" s="96" t="s">
        <v>942</v>
      </c>
      <c r="K1208" s="96" t="s">
        <v>5776</v>
      </c>
      <c r="L1208" s="96" t="s">
        <v>3326</v>
      </c>
      <c r="M1208" s="97">
        <v>10000</v>
      </c>
      <c r="N1208" s="98">
        <v>0</v>
      </c>
      <c r="O1208" s="98">
        <v>0</v>
      </c>
      <c r="P1208" s="98">
        <v>0</v>
      </c>
      <c r="Q1208" s="97">
        <v>0</v>
      </c>
      <c r="R1208" s="97">
        <v>10000</v>
      </c>
      <c r="S1208" s="96" t="s">
        <v>3327</v>
      </c>
      <c r="T1208" s="96" t="s">
        <v>5612</v>
      </c>
      <c r="U1208" s="98"/>
      <c r="V1208" s="98"/>
      <c r="W1208" s="98"/>
      <c r="X1208" s="98"/>
      <c r="Y1208" s="98"/>
      <c r="Z1208" s="98"/>
      <c r="AB1208" s="98"/>
    </row>
    <row r="1209" spans="1:28" hidden="1">
      <c r="A1209" s="96" t="s">
        <v>2523</v>
      </c>
      <c r="B1209" s="96" t="s">
        <v>244</v>
      </c>
      <c r="C1209" s="96" t="s">
        <v>2552</v>
      </c>
      <c r="D1209" s="96" t="s">
        <v>3322</v>
      </c>
      <c r="E1209" s="96" t="s">
        <v>3323</v>
      </c>
      <c r="F1209" s="96" t="s">
        <v>3359</v>
      </c>
      <c r="G1209" s="96" t="s">
        <v>1436</v>
      </c>
      <c r="H1209" s="96" t="s">
        <v>2472</v>
      </c>
      <c r="I1209" s="96" t="s">
        <v>894</v>
      </c>
      <c r="J1209" s="96" t="s">
        <v>942</v>
      </c>
      <c r="K1209" s="96" t="s">
        <v>5777</v>
      </c>
      <c r="L1209" s="96" t="s">
        <v>3326</v>
      </c>
      <c r="M1209" s="97">
        <v>50000</v>
      </c>
      <c r="N1209" s="97">
        <v>2297.25</v>
      </c>
      <c r="O1209" s="98">
        <v>0</v>
      </c>
      <c r="P1209" s="98">
        <v>0</v>
      </c>
      <c r="Q1209" s="97">
        <v>2297.25</v>
      </c>
      <c r="R1209" s="97">
        <v>47702.75</v>
      </c>
      <c r="S1209" s="96" t="s">
        <v>3327</v>
      </c>
      <c r="T1209" s="96" t="s">
        <v>5778</v>
      </c>
      <c r="U1209" s="98"/>
      <c r="V1209" s="98"/>
      <c r="W1209" s="98"/>
      <c r="X1209" s="98"/>
      <c r="Y1209" s="98"/>
      <c r="Z1209" s="98"/>
      <c r="AB1209" s="98"/>
    </row>
    <row r="1210" spans="1:28" hidden="1">
      <c r="A1210" s="96" t="s">
        <v>2523</v>
      </c>
      <c r="B1210" s="96" t="s">
        <v>244</v>
      </c>
      <c r="C1210" s="96" t="s">
        <v>2552</v>
      </c>
      <c r="D1210" s="96" t="s">
        <v>3322</v>
      </c>
      <c r="E1210" s="96" t="s">
        <v>3323</v>
      </c>
      <c r="F1210" s="96" t="s">
        <v>3332</v>
      </c>
      <c r="G1210" s="96" t="s">
        <v>1544</v>
      </c>
      <c r="H1210" s="96" t="s">
        <v>2473</v>
      </c>
      <c r="I1210" s="96" t="s">
        <v>894</v>
      </c>
      <c r="J1210" s="96" t="s">
        <v>942</v>
      </c>
      <c r="K1210" s="96" t="s">
        <v>5779</v>
      </c>
      <c r="L1210" s="96" t="s">
        <v>3326</v>
      </c>
      <c r="M1210" s="97">
        <v>15000</v>
      </c>
      <c r="N1210" s="98">
        <v>0</v>
      </c>
      <c r="O1210" s="98">
        <v>0</v>
      </c>
      <c r="P1210" s="98">
        <v>0</v>
      </c>
      <c r="Q1210" s="97">
        <v>0</v>
      </c>
      <c r="R1210" s="97">
        <v>15000</v>
      </c>
      <c r="S1210" s="96" t="s">
        <v>3327</v>
      </c>
      <c r="T1210" s="96" t="s">
        <v>5612</v>
      </c>
      <c r="U1210" s="98"/>
      <c r="V1210" s="98"/>
      <c r="W1210" s="98"/>
      <c r="X1210" s="98"/>
      <c r="Y1210" s="98"/>
      <c r="Z1210" s="98"/>
      <c r="AB1210" s="98"/>
    </row>
    <row r="1211" spans="1:28" hidden="1">
      <c r="A1211" s="96" t="s">
        <v>2523</v>
      </c>
      <c r="B1211" s="96" t="s">
        <v>244</v>
      </c>
      <c r="C1211" s="96" t="s">
        <v>2552</v>
      </c>
      <c r="D1211" s="96" t="s">
        <v>3322</v>
      </c>
      <c r="E1211" s="96" t="s">
        <v>3323</v>
      </c>
      <c r="F1211" s="96" t="s">
        <v>3350</v>
      </c>
      <c r="G1211" s="96" t="s">
        <v>2643</v>
      </c>
      <c r="H1211" s="96" t="s">
        <v>2657</v>
      </c>
      <c r="I1211" s="96" t="s">
        <v>894</v>
      </c>
      <c r="J1211" s="96" t="s">
        <v>942</v>
      </c>
      <c r="K1211" s="96" t="s">
        <v>5780</v>
      </c>
      <c r="L1211" s="96" t="s">
        <v>3326</v>
      </c>
      <c r="M1211" s="97">
        <v>15000</v>
      </c>
      <c r="N1211" s="98">
        <v>0</v>
      </c>
      <c r="O1211" s="98">
        <v>0</v>
      </c>
      <c r="P1211" s="98">
        <v>0</v>
      </c>
      <c r="Q1211" s="97">
        <v>0</v>
      </c>
      <c r="R1211" s="97">
        <v>15000</v>
      </c>
      <c r="S1211" s="96" t="s">
        <v>3327</v>
      </c>
      <c r="T1211" s="96" t="s">
        <v>5612</v>
      </c>
      <c r="U1211" s="98"/>
      <c r="V1211" s="98"/>
      <c r="W1211" s="98"/>
      <c r="X1211" s="98"/>
      <c r="Y1211" s="98"/>
      <c r="Z1211" s="98"/>
      <c r="AB1211" s="98"/>
    </row>
    <row r="1212" spans="1:28" hidden="1">
      <c r="A1212" s="96" t="s">
        <v>2523</v>
      </c>
      <c r="B1212" s="96" t="s">
        <v>244</v>
      </c>
      <c r="C1212" s="96" t="s">
        <v>2552</v>
      </c>
      <c r="D1212" s="96" t="s">
        <v>3322</v>
      </c>
      <c r="E1212" s="96" t="s">
        <v>3323</v>
      </c>
      <c r="F1212" s="96" t="s">
        <v>3329</v>
      </c>
      <c r="G1212" s="96" t="s">
        <v>938</v>
      </c>
      <c r="H1212" s="96" t="s">
        <v>2474</v>
      </c>
      <c r="I1212" s="96" t="s">
        <v>894</v>
      </c>
      <c r="J1212" s="96" t="s">
        <v>942</v>
      </c>
      <c r="K1212" s="96" t="s">
        <v>5781</v>
      </c>
      <c r="L1212" s="96" t="s">
        <v>3326</v>
      </c>
      <c r="M1212" s="97">
        <v>9000</v>
      </c>
      <c r="N1212" s="98">
        <v>0</v>
      </c>
      <c r="O1212" s="98">
        <v>0</v>
      </c>
      <c r="P1212" s="98">
        <v>0</v>
      </c>
      <c r="Q1212" s="97">
        <v>0</v>
      </c>
      <c r="R1212" s="97">
        <v>9000</v>
      </c>
      <c r="S1212" s="96" t="s">
        <v>3327</v>
      </c>
      <c r="T1212" s="96" t="s">
        <v>5612</v>
      </c>
      <c r="U1212" s="98"/>
      <c r="V1212" s="98"/>
      <c r="W1212" s="98"/>
      <c r="X1212" s="98"/>
      <c r="Y1212" s="98"/>
      <c r="Z1212" s="98"/>
      <c r="AB1212" s="98"/>
    </row>
    <row r="1213" spans="1:28" hidden="1">
      <c r="A1213" s="96" t="s">
        <v>2523</v>
      </c>
      <c r="B1213" s="96" t="s">
        <v>244</v>
      </c>
      <c r="C1213" s="96" t="s">
        <v>2552</v>
      </c>
      <c r="D1213" s="96" t="s">
        <v>3322</v>
      </c>
      <c r="E1213" s="96" t="s">
        <v>3323</v>
      </c>
      <c r="F1213" s="96" t="s">
        <v>3337</v>
      </c>
      <c r="G1213" s="96" t="s">
        <v>2692</v>
      </c>
      <c r="H1213" s="96" t="s">
        <v>2720</v>
      </c>
      <c r="I1213" s="96" t="s">
        <v>894</v>
      </c>
      <c r="J1213" s="96" t="s">
        <v>942</v>
      </c>
      <c r="K1213" s="96" t="s">
        <v>5782</v>
      </c>
      <c r="L1213" s="96" t="s">
        <v>3326</v>
      </c>
      <c r="M1213" s="97">
        <v>10000</v>
      </c>
      <c r="N1213" s="98">
        <v>0</v>
      </c>
      <c r="O1213" s="98">
        <v>0</v>
      </c>
      <c r="P1213" s="98">
        <v>0</v>
      </c>
      <c r="Q1213" s="97">
        <v>0</v>
      </c>
      <c r="R1213" s="97">
        <v>10000</v>
      </c>
      <c r="S1213" s="96" t="s">
        <v>3327</v>
      </c>
      <c r="T1213" s="96" t="s">
        <v>5612</v>
      </c>
      <c r="U1213" s="98"/>
      <c r="V1213" s="98"/>
      <c r="W1213" s="98"/>
      <c r="X1213" s="98"/>
      <c r="Y1213" s="98"/>
      <c r="Z1213" s="98"/>
      <c r="AB1213" s="98"/>
    </row>
    <row r="1214" spans="1:28" hidden="1">
      <c r="A1214" s="96" t="s">
        <v>2523</v>
      </c>
      <c r="B1214" s="96" t="s">
        <v>244</v>
      </c>
      <c r="C1214" s="96" t="s">
        <v>2552</v>
      </c>
      <c r="D1214" s="96" t="s">
        <v>3322</v>
      </c>
      <c r="E1214" s="96" t="s">
        <v>3323</v>
      </c>
      <c r="F1214" s="96" t="s">
        <v>3337</v>
      </c>
      <c r="G1214" s="96" t="s">
        <v>3288</v>
      </c>
      <c r="H1214" s="96" t="s">
        <v>3289</v>
      </c>
      <c r="I1214" s="96" t="s">
        <v>894</v>
      </c>
      <c r="J1214" s="96" t="s">
        <v>942</v>
      </c>
      <c r="K1214" s="96" t="s">
        <v>5783</v>
      </c>
      <c r="L1214" s="96" t="s">
        <v>3326</v>
      </c>
      <c r="M1214" s="97">
        <v>10000</v>
      </c>
      <c r="N1214" s="98">
        <v>0</v>
      </c>
      <c r="O1214" s="98">
        <v>0</v>
      </c>
      <c r="P1214" s="98">
        <v>0</v>
      </c>
      <c r="Q1214" s="97">
        <v>0</v>
      </c>
      <c r="R1214" s="97">
        <v>10000</v>
      </c>
      <c r="S1214" s="96" t="s">
        <v>3327</v>
      </c>
      <c r="T1214" s="96" t="s">
        <v>5612</v>
      </c>
      <c r="U1214" s="98"/>
      <c r="V1214" s="98"/>
      <c r="W1214" s="98"/>
      <c r="X1214" s="98"/>
      <c r="Y1214" s="98"/>
      <c r="Z1214" s="98"/>
      <c r="AB1214" s="98"/>
    </row>
    <row r="1215" spans="1:28" hidden="1">
      <c r="A1215" s="96" t="s">
        <v>2523</v>
      </c>
      <c r="B1215" s="96" t="s">
        <v>244</v>
      </c>
      <c r="C1215" s="96" t="s">
        <v>2552</v>
      </c>
      <c r="D1215" s="96" t="s">
        <v>3322</v>
      </c>
      <c r="E1215" s="96" t="s">
        <v>3323</v>
      </c>
      <c r="F1215" s="96" t="s">
        <v>3347</v>
      </c>
      <c r="G1215" s="96" t="s">
        <v>1547</v>
      </c>
      <c r="H1215" s="96" t="s">
        <v>2475</v>
      </c>
      <c r="I1215" s="96" t="s">
        <v>894</v>
      </c>
      <c r="J1215" s="96" t="s">
        <v>942</v>
      </c>
      <c r="K1215" s="96" t="s">
        <v>5784</v>
      </c>
      <c r="L1215" s="96" t="s">
        <v>3326</v>
      </c>
      <c r="M1215" s="97">
        <v>10000</v>
      </c>
      <c r="N1215" s="98">
        <v>0</v>
      </c>
      <c r="O1215" s="98">
        <v>0</v>
      </c>
      <c r="P1215" s="98">
        <v>0</v>
      </c>
      <c r="Q1215" s="97">
        <v>0</v>
      </c>
      <c r="R1215" s="97">
        <v>10000</v>
      </c>
      <c r="S1215" s="96" t="s">
        <v>3327</v>
      </c>
      <c r="T1215" s="96" t="s">
        <v>5612</v>
      </c>
      <c r="U1215" s="98"/>
      <c r="V1215" s="98"/>
      <c r="W1215" s="98"/>
      <c r="X1215" s="98"/>
      <c r="Y1215" s="98"/>
      <c r="Z1215" s="98"/>
      <c r="AB1215" s="98"/>
    </row>
    <row r="1216" spans="1:28" hidden="1">
      <c r="A1216" s="96" t="s">
        <v>2523</v>
      </c>
      <c r="B1216" s="96" t="s">
        <v>244</v>
      </c>
      <c r="C1216" s="96" t="s">
        <v>2552</v>
      </c>
      <c r="D1216" s="96" t="s">
        <v>3322</v>
      </c>
      <c r="E1216" s="96" t="s">
        <v>3323</v>
      </c>
      <c r="F1216" s="96" t="s">
        <v>3344</v>
      </c>
      <c r="G1216" s="96" t="s">
        <v>977</v>
      </c>
      <c r="H1216" s="96" t="s">
        <v>2476</v>
      </c>
      <c r="I1216" s="96" t="s">
        <v>894</v>
      </c>
      <c r="J1216" s="96" t="s">
        <v>942</v>
      </c>
      <c r="K1216" s="96" t="s">
        <v>5785</v>
      </c>
      <c r="L1216" s="96" t="s">
        <v>3326</v>
      </c>
      <c r="M1216" s="97">
        <v>15000</v>
      </c>
      <c r="N1216" s="98">
        <v>0</v>
      </c>
      <c r="O1216" s="98">
        <v>0</v>
      </c>
      <c r="P1216" s="98">
        <v>0</v>
      </c>
      <c r="Q1216" s="97">
        <v>0</v>
      </c>
      <c r="R1216" s="97">
        <v>15000</v>
      </c>
      <c r="S1216" s="96" t="s">
        <v>3327</v>
      </c>
      <c r="T1216" s="96" t="s">
        <v>5612</v>
      </c>
      <c r="U1216" s="98"/>
      <c r="V1216" s="98"/>
      <c r="W1216" s="98"/>
      <c r="X1216" s="98"/>
      <c r="Y1216" s="98"/>
      <c r="Z1216" s="98"/>
      <c r="AB1216" s="98"/>
    </row>
    <row r="1217" spans="1:28" hidden="1">
      <c r="A1217" s="96" t="s">
        <v>2523</v>
      </c>
      <c r="B1217" s="96" t="s">
        <v>244</v>
      </c>
      <c r="C1217" s="96" t="s">
        <v>2552</v>
      </c>
      <c r="D1217" s="96" t="s">
        <v>3322</v>
      </c>
      <c r="E1217" s="96" t="s">
        <v>3323</v>
      </c>
      <c r="F1217" s="96" t="s">
        <v>3337</v>
      </c>
      <c r="G1217" s="96" t="s">
        <v>2695</v>
      </c>
      <c r="H1217" s="96" t="s">
        <v>2723</v>
      </c>
      <c r="I1217" s="96" t="s">
        <v>894</v>
      </c>
      <c r="J1217" s="96" t="s">
        <v>942</v>
      </c>
      <c r="K1217" s="96" t="s">
        <v>5786</v>
      </c>
      <c r="L1217" s="96" t="s">
        <v>3326</v>
      </c>
      <c r="M1217" s="97">
        <v>5000</v>
      </c>
      <c r="N1217" s="98">
        <v>0</v>
      </c>
      <c r="O1217" s="98">
        <v>0</v>
      </c>
      <c r="P1217" s="98">
        <v>0</v>
      </c>
      <c r="Q1217" s="97">
        <v>0</v>
      </c>
      <c r="R1217" s="97">
        <v>5000</v>
      </c>
      <c r="S1217" s="96" t="s">
        <v>3327</v>
      </c>
      <c r="T1217" s="96" t="s">
        <v>5612</v>
      </c>
      <c r="U1217" s="98"/>
      <c r="V1217" s="98"/>
      <c r="W1217" s="98"/>
      <c r="X1217" s="98"/>
      <c r="Y1217" s="98"/>
      <c r="Z1217" s="98"/>
      <c r="AB1217" s="98"/>
    </row>
    <row r="1218" spans="1:28" hidden="1">
      <c r="A1218" s="96" t="s">
        <v>2523</v>
      </c>
      <c r="B1218" s="96" t="s">
        <v>244</v>
      </c>
      <c r="C1218" s="96" t="s">
        <v>2552</v>
      </c>
      <c r="D1218" s="96" t="s">
        <v>3322</v>
      </c>
      <c r="E1218" s="96" t="s">
        <v>3323</v>
      </c>
      <c r="F1218" s="96" t="s">
        <v>3329</v>
      </c>
      <c r="G1218" s="96" t="s">
        <v>1545</v>
      </c>
      <c r="H1218" s="96" t="s">
        <v>2477</v>
      </c>
      <c r="I1218" s="96" t="s">
        <v>894</v>
      </c>
      <c r="J1218" s="96" t="s">
        <v>942</v>
      </c>
      <c r="K1218" s="96" t="s">
        <v>5787</v>
      </c>
      <c r="L1218" s="96" t="s">
        <v>3326</v>
      </c>
      <c r="M1218" s="97">
        <v>20000</v>
      </c>
      <c r="N1218" s="98">
        <v>0</v>
      </c>
      <c r="O1218" s="98">
        <v>0</v>
      </c>
      <c r="P1218" s="98">
        <v>0</v>
      </c>
      <c r="Q1218" s="97">
        <v>0</v>
      </c>
      <c r="R1218" s="97">
        <v>20000</v>
      </c>
      <c r="S1218" s="96" t="s">
        <v>3327</v>
      </c>
      <c r="T1218" s="96" t="s">
        <v>5612</v>
      </c>
      <c r="U1218" s="98"/>
      <c r="V1218" s="98"/>
      <c r="W1218" s="98"/>
      <c r="X1218" s="98"/>
      <c r="Y1218" s="98"/>
      <c r="Z1218" s="98"/>
      <c r="AB1218" s="98"/>
    </row>
    <row r="1219" spans="1:28" hidden="1">
      <c r="A1219" s="96" t="s">
        <v>2523</v>
      </c>
      <c r="B1219" s="96" t="s">
        <v>244</v>
      </c>
      <c r="C1219" s="96" t="s">
        <v>2552</v>
      </c>
      <c r="D1219" s="96" t="s">
        <v>3322</v>
      </c>
      <c r="E1219" s="96" t="s">
        <v>3323</v>
      </c>
      <c r="F1219" s="96" t="s">
        <v>3329</v>
      </c>
      <c r="G1219" s="96" t="s">
        <v>3232</v>
      </c>
      <c r="H1219" s="96" t="s">
        <v>3215</v>
      </c>
      <c r="I1219" s="96" t="s">
        <v>894</v>
      </c>
      <c r="J1219" s="96" t="s">
        <v>942</v>
      </c>
      <c r="K1219" s="96" t="s">
        <v>5788</v>
      </c>
      <c r="L1219" s="96" t="s">
        <v>3326</v>
      </c>
      <c r="M1219" s="97">
        <v>10000</v>
      </c>
      <c r="N1219" s="98">
        <v>0</v>
      </c>
      <c r="O1219" s="98">
        <v>0</v>
      </c>
      <c r="P1219" s="98">
        <v>0</v>
      </c>
      <c r="Q1219" s="97">
        <v>0</v>
      </c>
      <c r="R1219" s="97">
        <v>10000</v>
      </c>
      <c r="S1219" s="96" t="s">
        <v>3327</v>
      </c>
      <c r="T1219" s="96" t="s">
        <v>5612</v>
      </c>
      <c r="U1219" s="98"/>
      <c r="V1219" s="98"/>
      <c r="W1219" s="98"/>
      <c r="X1219" s="98"/>
      <c r="Y1219" s="98"/>
      <c r="Z1219" s="98"/>
      <c r="AB1219" s="98"/>
    </row>
    <row r="1220" spans="1:28" hidden="1">
      <c r="A1220" s="96" t="s">
        <v>2523</v>
      </c>
      <c r="B1220" s="96" t="s">
        <v>244</v>
      </c>
      <c r="C1220" s="96" t="s">
        <v>2552</v>
      </c>
      <c r="D1220" s="96" t="s">
        <v>3322</v>
      </c>
      <c r="E1220" s="96" t="s">
        <v>3323</v>
      </c>
      <c r="F1220" s="96" t="s">
        <v>3359</v>
      </c>
      <c r="G1220" s="96" t="s">
        <v>1689</v>
      </c>
      <c r="H1220" s="96" t="s">
        <v>2478</v>
      </c>
      <c r="I1220" s="96" t="s">
        <v>894</v>
      </c>
      <c r="J1220" s="96" t="s">
        <v>942</v>
      </c>
      <c r="K1220" s="96" t="s">
        <v>5789</v>
      </c>
      <c r="L1220" s="96" t="s">
        <v>3326</v>
      </c>
      <c r="M1220" s="97">
        <v>15000</v>
      </c>
      <c r="N1220" s="98">
        <v>0</v>
      </c>
      <c r="O1220" s="98">
        <v>0</v>
      </c>
      <c r="P1220" s="98">
        <v>0</v>
      </c>
      <c r="Q1220" s="97">
        <v>0</v>
      </c>
      <c r="R1220" s="97">
        <v>15000</v>
      </c>
      <c r="S1220" s="96" t="s">
        <v>3327</v>
      </c>
      <c r="T1220" s="96" t="s">
        <v>5612</v>
      </c>
      <c r="U1220" s="98"/>
      <c r="V1220" s="98"/>
      <c r="W1220" s="98"/>
      <c r="X1220" s="98"/>
      <c r="Y1220" s="98"/>
      <c r="Z1220" s="98"/>
      <c r="AB1220" s="98"/>
    </row>
    <row r="1221" spans="1:28" hidden="1">
      <c r="A1221" s="96" t="s">
        <v>2523</v>
      </c>
      <c r="B1221" s="96" t="s">
        <v>244</v>
      </c>
      <c r="C1221" s="96" t="s">
        <v>2552</v>
      </c>
      <c r="D1221" s="96" t="s">
        <v>3322</v>
      </c>
      <c r="E1221" s="96" t="s">
        <v>3323</v>
      </c>
      <c r="F1221" s="96" t="s">
        <v>3337</v>
      </c>
      <c r="G1221" s="96" t="s">
        <v>1591</v>
      </c>
      <c r="H1221" s="96" t="s">
        <v>2479</v>
      </c>
      <c r="I1221" s="96" t="s">
        <v>894</v>
      </c>
      <c r="J1221" s="96" t="s">
        <v>942</v>
      </c>
      <c r="K1221" s="96" t="s">
        <v>5790</v>
      </c>
      <c r="L1221" s="96" t="s">
        <v>3326</v>
      </c>
      <c r="M1221" s="97">
        <v>10000</v>
      </c>
      <c r="N1221" s="98">
        <v>0</v>
      </c>
      <c r="O1221" s="98">
        <v>0</v>
      </c>
      <c r="P1221" s="98">
        <v>0</v>
      </c>
      <c r="Q1221" s="97">
        <v>0</v>
      </c>
      <c r="R1221" s="97">
        <v>10000</v>
      </c>
      <c r="S1221" s="96" t="s">
        <v>3327</v>
      </c>
      <c r="T1221" s="96" t="s">
        <v>5612</v>
      </c>
      <c r="U1221" s="98"/>
      <c r="V1221" s="98"/>
      <c r="W1221" s="98"/>
      <c r="X1221" s="98"/>
      <c r="Y1221" s="98"/>
      <c r="Z1221" s="98"/>
      <c r="AB1221" s="98"/>
    </row>
    <row r="1222" spans="1:28" hidden="1">
      <c r="A1222" s="96" t="s">
        <v>2523</v>
      </c>
      <c r="B1222" s="96" t="s">
        <v>244</v>
      </c>
      <c r="C1222" s="96" t="s">
        <v>2552</v>
      </c>
      <c r="D1222" s="96" t="s">
        <v>3322</v>
      </c>
      <c r="E1222" s="96" t="s">
        <v>3323</v>
      </c>
      <c r="F1222" s="96" t="s">
        <v>3337</v>
      </c>
      <c r="G1222" s="96" t="s">
        <v>2480</v>
      </c>
      <c r="H1222" s="96" t="s">
        <v>2481</v>
      </c>
      <c r="I1222" s="96" t="s">
        <v>894</v>
      </c>
      <c r="J1222" s="96" t="s">
        <v>942</v>
      </c>
      <c r="K1222" s="96" t="s">
        <v>5791</v>
      </c>
      <c r="L1222" s="96" t="s">
        <v>3326</v>
      </c>
      <c r="M1222" s="97">
        <v>10000</v>
      </c>
      <c r="N1222" s="98">
        <v>0</v>
      </c>
      <c r="O1222" s="98">
        <v>0</v>
      </c>
      <c r="P1222" s="98">
        <v>0</v>
      </c>
      <c r="Q1222" s="97">
        <v>0</v>
      </c>
      <c r="R1222" s="97">
        <v>10000</v>
      </c>
      <c r="S1222" s="96" t="s">
        <v>3327</v>
      </c>
      <c r="T1222" s="96" t="s">
        <v>5612</v>
      </c>
      <c r="U1222" s="98"/>
      <c r="V1222" s="98"/>
      <c r="W1222" s="98"/>
      <c r="X1222" s="98"/>
      <c r="Y1222" s="98"/>
      <c r="Z1222" s="98"/>
      <c r="AB1222" s="98"/>
    </row>
    <row r="1223" spans="1:28" hidden="1">
      <c r="A1223" s="96" t="s">
        <v>2523</v>
      </c>
      <c r="B1223" s="96" t="s">
        <v>244</v>
      </c>
      <c r="C1223" s="96" t="s">
        <v>2552</v>
      </c>
      <c r="D1223" s="96" t="s">
        <v>3322</v>
      </c>
      <c r="E1223" s="96" t="s">
        <v>3323</v>
      </c>
      <c r="F1223" s="96" t="s">
        <v>3329</v>
      </c>
      <c r="G1223" s="96" t="s">
        <v>2544</v>
      </c>
      <c r="H1223" s="96" t="s">
        <v>2533</v>
      </c>
      <c r="I1223" s="96" t="s">
        <v>894</v>
      </c>
      <c r="J1223" s="96" t="s">
        <v>942</v>
      </c>
      <c r="K1223" s="96" t="s">
        <v>5792</v>
      </c>
      <c r="L1223" s="96" t="s">
        <v>3326</v>
      </c>
      <c r="M1223" s="97">
        <v>9500</v>
      </c>
      <c r="N1223" s="98">
        <v>0</v>
      </c>
      <c r="O1223" s="98">
        <v>0</v>
      </c>
      <c r="P1223" s="98">
        <v>0</v>
      </c>
      <c r="Q1223" s="97">
        <v>0</v>
      </c>
      <c r="R1223" s="97">
        <v>9500</v>
      </c>
      <c r="S1223" s="96" t="s">
        <v>3327</v>
      </c>
      <c r="T1223" s="96" t="s">
        <v>5612</v>
      </c>
      <c r="U1223" s="98"/>
      <c r="V1223" s="98"/>
      <c r="W1223" s="98"/>
      <c r="X1223" s="98"/>
      <c r="Y1223" s="98"/>
      <c r="Z1223" s="98"/>
      <c r="AB1223" s="98"/>
    </row>
    <row r="1224" spans="1:28" hidden="1">
      <c r="A1224" s="96" t="s">
        <v>2523</v>
      </c>
      <c r="B1224" s="96" t="s">
        <v>244</v>
      </c>
      <c r="C1224" s="96" t="s">
        <v>2552</v>
      </c>
      <c r="D1224" s="96" t="s">
        <v>3322</v>
      </c>
      <c r="E1224" s="96" t="s">
        <v>3323</v>
      </c>
      <c r="F1224" s="96" t="s">
        <v>3329</v>
      </c>
      <c r="G1224" s="96" t="s">
        <v>3290</v>
      </c>
      <c r="H1224" s="96" t="s">
        <v>3291</v>
      </c>
      <c r="I1224" s="96" t="s">
        <v>894</v>
      </c>
      <c r="J1224" s="96" t="s">
        <v>942</v>
      </c>
      <c r="K1224" s="96" t="s">
        <v>5793</v>
      </c>
      <c r="L1224" s="96" t="s">
        <v>3326</v>
      </c>
      <c r="M1224" s="97">
        <v>10000</v>
      </c>
      <c r="N1224" s="98">
        <v>0</v>
      </c>
      <c r="O1224" s="98">
        <v>0</v>
      </c>
      <c r="P1224" s="98">
        <v>0</v>
      </c>
      <c r="Q1224" s="97">
        <v>0</v>
      </c>
      <c r="R1224" s="97">
        <v>10000</v>
      </c>
      <c r="S1224" s="96" t="s">
        <v>3327</v>
      </c>
      <c r="T1224" s="96" t="s">
        <v>5612</v>
      </c>
      <c r="U1224" s="98"/>
      <c r="V1224" s="98"/>
      <c r="W1224" s="98"/>
      <c r="X1224" s="98"/>
      <c r="Y1224" s="98"/>
      <c r="Z1224" s="98"/>
      <c r="AB1224" s="98"/>
    </row>
    <row r="1225" spans="1:28" hidden="1">
      <c r="A1225" s="96" t="s">
        <v>2523</v>
      </c>
      <c r="B1225" s="96" t="s">
        <v>244</v>
      </c>
      <c r="C1225" s="96" t="s">
        <v>2552</v>
      </c>
      <c r="D1225" s="96" t="s">
        <v>3322</v>
      </c>
      <c r="E1225" s="96" t="s">
        <v>3323</v>
      </c>
      <c r="F1225" s="96" t="s">
        <v>3337</v>
      </c>
      <c r="G1225" s="96" t="s">
        <v>1553</v>
      </c>
      <c r="H1225" s="96" t="s">
        <v>2482</v>
      </c>
      <c r="I1225" s="96" t="s">
        <v>894</v>
      </c>
      <c r="J1225" s="96" t="s">
        <v>942</v>
      </c>
      <c r="K1225" s="96" t="s">
        <v>5794</v>
      </c>
      <c r="L1225" s="96" t="s">
        <v>3326</v>
      </c>
      <c r="M1225" s="97">
        <v>8000</v>
      </c>
      <c r="N1225" s="98">
        <v>0</v>
      </c>
      <c r="O1225" s="98">
        <v>0</v>
      </c>
      <c r="P1225" s="98">
        <v>0</v>
      </c>
      <c r="Q1225" s="97">
        <v>0</v>
      </c>
      <c r="R1225" s="97">
        <v>8000</v>
      </c>
      <c r="S1225" s="96" t="s">
        <v>3327</v>
      </c>
      <c r="T1225" s="96" t="s">
        <v>5612</v>
      </c>
      <c r="U1225" s="98"/>
      <c r="V1225" s="98"/>
      <c r="W1225" s="98"/>
      <c r="X1225" s="98"/>
      <c r="Y1225" s="98"/>
      <c r="Z1225" s="98"/>
      <c r="AB1225" s="98"/>
    </row>
    <row r="1226" spans="1:28" hidden="1">
      <c r="A1226" s="96" t="s">
        <v>2523</v>
      </c>
      <c r="B1226" s="96" t="s">
        <v>244</v>
      </c>
      <c r="C1226" s="96" t="s">
        <v>2552</v>
      </c>
      <c r="D1226" s="96" t="s">
        <v>3322</v>
      </c>
      <c r="E1226" s="96" t="s">
        <v>3323</v>
      </c>
      <c r="F1226" s="96" t="s">
        <v>3337</v>
      </c>
      <c r="G1226" s="96" t="s">
        <v>1574</v>
      </c>
      <c r="H1226" s="96" t="s">
        <v>2483</v>
      </c>
      <c r="I1226" s="96" t="s">
        <v>894</v>
      </c>
      <c r="J1226" s="96" t="s">
        <v>942</v>
      </c>
      <c r="K1226" s="96" t="s">
        <v>5795</v>
      </c>
      <c r="L1226" s="96" t="s">
        <v>3326</v>
      </c>
      <c r="M1226" s="97">
        <v>10000</v>
      </c>
      <c r="N1226" s="98">
        <v>0</v>
      </c>
      <c r="O1226" s="98">
        <v>0</v>
      </c>
      <c r="P1226" s="98">
        <v>0</v>
      </c>
      <c r="Q1226" s="97">
        <v>0</v>
      </c>
      <c r="R1226" s="97">
        <v>10000</v>
      </c>
      <c r="S1226" s="96" t="s">
        <v>3327</v>
      </c>
      <c r="T1226" s="96" t="s">
        <v>5612</v>
      </c>
      <c r="U1226" s="98"/>
      <c r="V1226" s="98"/>
      <c r="W1226" s="98"/>
      <c r="X1226" s="98"/>
      <c r="Y1226" s="98"/>
      <c r="Z1226" s="98"/>
      <c r="AB1226" s="98"/>
    </row>
    <row r="1227" spans="1:28" hidden="1">
      <c r="A1227" s="96" t="s">
        <v>2523</v>
      </c>
      <c r="B1227" s="96" t="s">
        <v>244</v>
      </c>
      <c r="C1227" s="96" t="s">
        <v>2552</v>
      </c>
      <c r="D1227" s="96" t="s">
        <v>3322</v>
      </c>
      <c r="E1227" s="96" t="s">
        <v>3323</v>
      </c>
      <c r="F1227" s="96" t="s">
        <v>3350</v>
      </c>
      <c r="G1227" s="96" t="s">
        <v>1439</v>
      </c>
      <c r="H1227" s="96" t="s">
        <v>2484</v>
      </c>
      <c r="I1227" s="96" t="s">
        <v>894</v>
      </c>
      <c r="J1227" s="96" t="s">
        <v>323</v>
      </c>
      <c r="K1227" s="96" t="s">
        <v>5796</v>
      </c>
      <c r="L1227" s="96" t="s">
        <v>3326</v>
      </c>
      <c r="M1227" s="97">
        <v>100000</v>
      </c>
      <c r="N1227" s="97">
        <v>13582.87</v>
      </c>
      <c r="O1227" s="98">
        <v>0</v>
      </c>
      <c r="P1227" s="98">
        <v>0</v>
      </c>
      <c r="Q1227" s="97">
        <v>13582.87</v>
      </c>
      <c r="R1227" s="97">
        <v>86417.13</v>
      </c>
      <c r="S1227" s="96" t="s">
        <v>3327</v>
      </c>
      <c r="T1227" s="96" t="s">
        <v>5797</v>
      </c>
      <c r="U1227" s="98"/>
      <c r="V1227" s="98"/>
      <c r="W1227" s="98"/>
      <c r="X1227" s="98"/>
      <c r="Y1227" s="98"/>
      <c r="Z1227" s="98"/>
      <c r="AB1227" s="98"/>
    </row>
    <row r="1228" spans="1:28" hidden="1">
      <c r="A1228" s="96" t="s">
        <v>2523</v>
      </c>
      <c r="B1228" s="96" t="s">
        <v>244</v>
      </c>
      <c r="C1228" s="96" t="s">
        <v>2552</v>
      </c>
      <c r="D1228" s="96" t="s">
        <v>3322</v>
      </c>
      <c r="E1228" s="96" t="s">
        <v>3323</v>
      </c>
      <c r="F1228" s="96" t="s">
        <v>3350</v>
      </c>
      <c r="G1228" s="96" t="s">
        <v>2684</v>
      </c>
      <c r="H1228" s="96" t="s">
        <v>2712</v>
      </c>
      <c r="I1228" s="96" t="s">
        <v>894</v>
      </c>
      <c r="J1228" s="96" t="s">
        <v>942</v>
      </c>
      <c r="K1228" s="96" t="s">
        <v>5798</v>
      </c>
      <c r="L1228" s="96" t="s">
        <v>3326</v>
      </c>
      <c r="M1228" s="97">
        <v>15000</v>
      </c>
      <c r="N1228" s="98">
        <v>0</v>
      </c>
      <c r="O1228" s="98">
        <v>0</v>
      </c>
      <c r="P1228" s="98">
        <v>0</v>
      </c>
      <c r="Q1228" s="97">
        <v>0</v>
      </c>
      <c r="R1228" s="97">
        <v>15000</v>
      </c>
      <c r="S1228" s="96" t="s">
        <v>3327</v>
      </c>
      <c r="T1228" s="96" t="s">
        <v>5612</v>
      </c>
      <c r="U1228" s="98"/>
      <c r="V1228" s="98"/>
      <c r="W1228" s="98"/>
      <c r="X1228" s="98"/>
      <c r="Y1228" s="98"/>
      <c r="Z1228" s="98"/>
      <c r="AB1228" s="98"/>
    </row>
    <row r="1229" spans="1:28" hidden="1">
      <c r="A1229" s="96" t="s">
        <v>2523</v>
      </c>
      <c r="B1229" s="96" t="s">
        <v>244</v>
      </c>
      <c r="C1229" s="96" t="s">
        <v>2552</v>
      </c>
      <c r="D1229" s="96" t="s">
        <v>3322</v>
      </c>
      <c r="E1229" s="96" t="s">
        <v>3323</v>
      </c>
      <c r="F1229" s="96" t="s">
        <v>3527</v>
      </c>
      <c r="G1229" s="96" t="s">
        <v>939</v>
      </c>
      <c r="H1229" s="96" t="s">
        <v>2485</v>
      </c>
      <c r="I1229" s="96" t="s">
        <v>894</v>
      </c>
      <c r="J1229" s="96" t="s">
        <v>942</v>
      </c>
      <c r="K1229" s="96" t="s">
        <v>5799</v>
      </c>
      <c r="L1229" s="96" t="s">
        <v>3326</v>
      </c>
      <c r="M1229" s="97">
        <v>32000</v>
      </c>
      <c r="N1229" s="98">
        <v>0</v>
      </c>
      <c r="O1229" s="98">
        <v>0</v>
      </c>
      <c r="P1229" s="98">
        <v>0</v>
      </c>
      <c r="Q1229" s="97">
        <v>0</v>
      </c>
      <c r="R1229" s="97">
        <v>32000</v>
      </c>
      <c r="S1229" s="96" t="s">
        <v>3327</v>
      </c>
      <c r="T1229" s="96" t="s">
        <v>5612</v>
      </c>
      <c r="U1229" s="98"/>
      <c r="V1229" s="98"/>
      <c r="W1229" s="98"/>
      <c r="X1229" s="98"/>
      <c r="Y1229" s="98"/>
      <c r="Z1229" s="98"/>
      <c r="AB1229" s="98"/>
    </row>
    <row r="1230" spans="1:28" hidden="1">
      <c r="A1230" s="96" t="s">
        <v>2523</v>
      </c>
      <c r="B1230" s="96" t="s">
        <v>244</v>
      </c>
      <c r="C1230" s="96" t="s">
        <v>2552</v>
      </c>
      <c r="D1230" s="96" t="s">
        <v>3322</v>
      </c>
      <c r="E1230" s="96" t="s">
        <v>3323</v>
      </c>
      <c r="F1230" s="96" t="s">
        <v>3347</v>
      </c>
      <c r="G1230" s="96" t="s">
        <v>1524</v>
      </c>
      <c r="H1230" s="96" t="s">
        <v>2486</v>
      </c>
      <c r="I1230" s="96" t="s">
        <v>894</v>
      </c>
      <c r="J1230" s="96" t="s">
        <v>942</v>
      </c>
      <c r="K1230" s="96" t="s">
        <v>5800</v>
      </c>
      <c r="L1230" s="96" t="s">
        <v>3326</v>
      </c>
      <c r="M1230" s="97">
        <v>10000</v>
      </c>
      <c r="N1230" s="98">
        <v>0</v>
      </c>
      <c r="O1230" s="98">
        <v>0</v>
      </c>
      <c r="P1230" s="98">
        <v>0</v>
      </c>
      <c r="Q1230" s="97">
        <v>0</v>
      </c>
      <c r="R1230" s="97">
        <v>10000</v>
      </c>
      <c r="S1230" s="96" t="s">
        <v>3327</v>
      </c>
      <c r="T1230" s="96" t="s">
        <v>5612</v>
      </c>
      <c r="U1230" s="98"/>
      <c r="V1230" s="98"/>
      <c r="W1230" s="98"/>
      <c r="X1230" s="98"/>
      <c r="Y1230" s="98"/>
      <c r="Z1230" s="98"/>
      <c r="AB1230" s="98"/>
    </row>
    <row r="1231" spans="1:28" hidden="1">
      <c r="A1231" s="96" t="s">
        <v>2523</v>
      </c>
      <c r="B1231" s="96" t="s">
        <v>244</v>
      </c>
      <c r="C1231" s="96" t="s">
        <v>2552</v>
      </c>
      <c r="D1231" s="96" t="s">
        <v>3322</v>
      </c>
      <c r="E1231" s="96" t="s">
        <v>3323</v>
      </c>
      <c r="F1231" s="96" t="s">
        <v>3329</v>
      </c>
      <c r="G1231" s="96" t="s">
        <v>1570</v>
      </c>
      <c r="H1231" s="96" t="s">
        <v>2487</v>
      </c>
      <c r="I1231" s="96" t="s">
        <v>894</v>
      </c>
      <c r="J1231" s="96" t="s">
        <v>942</v>
      </c>
      <c r="K1231" s="96" t="s">
        <v>5801</v>
      </c>
      <c r="L1231" s="96" t="s">
        <v>3326</v>
      </c>
      <c r="M1231" s="97">
        <v>10000</v>
      </c>
      <c r="N1231" s="98">
        <v>0</v>
      </c>
      <c r="O1231" s="98">
        <v>0</v>
      </c>
      <c r="P1231" s="98">
        <v>0</v>
      </c>
      <c r="Q1231" s="97">
        <v>0</v>
      </c>
      <c r="R1231" s="97">
        <v>10000</v>
      </c>
      <c r="S1231" s="96" t="s">
        <v>3327</v>
      </c>
      <c r="T1231" s="96" t="s">
        <v>5612</v>
      </c>
      <c r="U1231" s="98"/>
      <c r="V1231" s="98"/>
      <c r="W1231" s="98"/>
      <c r="X1231" s="98"/>
      <c r="Y1231" s="98"/>
      <c r="Z1231" s="98"/>
      <c r="AB1231" s="98"/>
    </row>
    <row r="1232" spans="1:28" hidden="1">
      <c r="A1232" s="96" t="s">
        <v>2523</v>
      </c>
      <c r="B1232" s="96" t="s">
        <v>244</v>
      </c>
      <c r="C1232" s="96" t="s">
        <v>2552</v>
      </c>
      <c r="D1232" s="96" t="s">
        <v>3322</v>
      </c>
      <c r="E1232" s="96" t="s">
        <v>3323</v>
      </c>
      <c r="F1232" s="96" t="s">
        <v>3337</v>
      </c>
      <c r="G1232" s="96" t="s">
        <v>1440</v>
      </c>
      <c r="H1232" s="96" t="s">
        <v>2488</v>
      </c>
      <c r="I1232" s="96" t="s">
        <v>894</v>
      </c>
      <c r="J1232" s="96" t="s">
        <v>942</v>
      </c>
      <c r="K1232" s="96" t="s">
        <v>5802</v>
      </c>
      <c r="L1232" s="96" t="s">
        <v>3326</v>
      </c>
      <c r="M1232" s="97">
        <v>15000</v>
      </c>
      <c r="N1232" s="98">
        <v>0</v>
      </c>
      <c r="O1232" s="98">
        <v>0</v>
      </c>
      <c r="P1232" s="98">
        <v>0</v>
      </c>
      <c r="Q1232" s="97">
        <v>0</v>
      </c>
      <c r="R1232" s="97">
        <v>15000</v>
      </c>
      <c r="S1232" s="96" t="s">
        <v>3327</v>
      </c>
      <c r="T1232" s="96" t="s">
        <v>5612</v>
      </c>
      <c r="U1232" s="98"/>
      <c r="V1232" s="98"/>
      <c r="W1232" s="98"/>
      <c r="X1232" s="98"/>
      <c r="Y1232" s="98"/>
      <c r="Z1232" s="98"/>
      <c r="AB1232" s="98"/>
    </row>
    <row r="1233" spans="1:28" hidden="1">
      <c r="A1233" s="96" t="s">
        <v>2523</v>
      </c>
      <c r="B1233" s="96" t="s">
        <v>244</v>
      </c>
      <c r="C1233" s="96" t="s">
        <v>2552</v>
      </c>
      <c r="D1233" s="96" t="s">
        <v>3322</v>
      </c>
      <c r="E1233" s="96" t="s">
        <v>3323</v>
      </c>
      <c r="F1233" s="96" t="s">
        <v>3337</v>
      </c>
      <c r="G1233" s="96" t="s">
        <v>1441</v>
      </c>
      <c r="H1233" s="96" t="s">
        <v>2489</v>
      </c>
      <c r="I1233" s="96" t="s">
        <v>894</v>
      </c>
      <c r="J1233" s="96" t="s">
        <v>942</v>
      </c>
      <c r="K1233" s="96" t="s">
        <v>5803</v>
      </c>
      <c r="L1233" s="96" t="s">
        <v>3326</v>
      </c>
      <c r="M1233" s="97">
        <v>10000</v>
      </c>
      <c r="N1233" s="98">
        <v>0</v>
      </c>
      <c r="O1233" s="98">
        <v>0</v>
      </c>
      <c r="P1233" s="98">
        <v>0</v>
      </c>
      <c r="Q1233" s="97">
        <v>0</v>
      </c>
      <c r="R1233" s="97">
        <v>10000</v>
      </c>
      <c r="S1233" s="96" t="s">
        <v>3327</v>
      </c>
      <c r="T1233" s="96" t="s">
        <v>5612</v>
      </c>
      <c r="U1233" s="98"/>
      <c r="V1233" s="98"/>
      <c r="W1233" s="98"/>
      <c r="X1233" s="98"/>
      <c r="Y1233" s="98"/>
      <c r="Z1233" s="98"/>
      <c r="AB1233" s="98"/>
    </row>
    <row r="1234" spans="1:28" hidden="1">
      <c r="A1234" s="96" t="s">
        <v>2523</v>
      </c>
      <c r="B1234" s="96" t="s">
        <v>244</v>
      </c>
      <c r="C1234" s="96" t="s">
        <v>2552</v>
      </c>
      <c r="D1234" s="96" t="s">
        <v>3322</v>
      </c>
      <c r="E1234" s="96" t="s">
        <v>3323</v>
      </c>
      <c r="F1234" s="96" t="s">
        <v>3337</v>
      </c>
      <c r="G1234" s="96" t="s">
        <v>2646</v>
      </c>
      <c r="H1234" s="96" t="s">
        <v>2660</v>
      </c>
      <c r="I1234" s="96" t="s">
        <v>894</v>
      </c>
      <c r="J1234" s="96" t="s">
        <v>942</v>
      </c>
      <c r="K1234" s="96" t="s">
        <v>5804</v>
      </c>
      <c r="L1234" s="96" t="s">
        <v>3326</v>
      </c>
      <c r="M1234" s="97">
        <v>10000</v>
      </c>
      <c r="N1234" s="98">
        <v>0</v>
      </c>
      <c r="O1234" s="98">
        <v>0</v>
      </c>
      <c r="P1234" s="98">
        <v>0</v>
      </c>
      <c r="Q1234" s="97">
        <v>0</v>
      </c>
      <c r="R1234" s="97">
        <v>10000</v>
      </c>
      <c r="S1234" s="96" t="s">
        <v>3327</v>
      </c>
      <c r="T1234" s="96" t="s">
        <v>5612</v>
      </c>
      <c r="U1234" s="98"/>
      <c r="V1234" s="98"/>
      <c r="W1234" s="98"/>
      <c r="X1234" s="98"/>
      <c r="Y1234" s="98"/>
      <c r="Z1234" s="98"/>
      <c r="AB1234" s="98"/>
    </row>
    <row r="1235" spans="1:28" hidden="1">
      <c r="A1235" s="96" t="s">
        <v>2523</v>
      </c>
      <c r="B1235" s="96" t="s">
        <v>244</v>
      </c>
      <c r="C1235" s="96" t="s">
        <v>2552</v>
      </c>
      <c r="D1235" s="96" t="s">
        <v>3322</v>
      </c>
      <c r="E1235" s="96" t="s">
        <v>3323</v>
      </c>
      <c r="F1235" s="96" t="s">
        <v>3337</v>
      </c>
      <c r="G1235" s="96" t="s">
        <v>3234</v>
      </c>
      <c r="H1235" s="96" t="s">
        <v>3217</v>
      </c>
      <c r="I1235" s="96" t="s">
        <v>894</v>
      </c>
      <c r="J1235" s="96" t="s">
        <v>942</v>
      </c>
      <c r="K1235" s="96" t="s">
        <v>5805</v>
      </c>
      <c r="L1235" s="96" t="s">
        <v>3326</v>
      </c>
      <c r="M1235" s="97">
        <v>8000</v>
      </c>
      <c r="N1235" s="98">
        <v>0</v>
      </c>
      <c r="O1235" s="98">
        <v>0</v>
      </c>
      <c r="P1235" s="98">
        <v>0</v>
      </c>
      <c r="Q1235" s="97">
        <v>0</v>
      </c>
      <c r="R1235" s="97">
        <v>8000</v>
      </c>
      <c r="S1235" s="96" t="s">
        <v>3327</v>
      </c>
      <c r="T1235" s="96" t="s">
        <v>5612</v>
      </c>
      <c r="U1235" s="98"/>
      <c r="V1235" s="98"/>
      <c r="W1235" s="98"/>
      <c r="X1235" s="98"/>
      <c r="Y1235" s="98"/>
      <c r="Z1235" s="98"/>
      <c r="AB1235" s="98"/>
    </row>
    <row r="1236" spans="1:28">
      <c r="A1236" s="96" t="s">
        <v>2523</v>
      </c>
      <c r="B1236" s="96" t="s">
        <v>244</v>
      </c>
      <c r="C1236" s="96" t="s">
        <v>2552</v>
      </c>
      <c r="D1236" s="96" t="s">
        <v>3322</v>
      </c>
      <c r="E1236" s="96" t="s">
        <v>3323</v>
      </c>
      <c r="F1236" s="96" t="s">
        <v>3337</v>
      </c>
      <c r="G1236" s="96" t="s">
        <v>5806</v>
      </c>
      <c r="H1236" s="96" t="s">
        <v>5807</v>
      </c>
      <c r="I1236" s="96" t="s">
        <v>894</v>
      </c>
      <c r="J1236" s="96" t="s">
        <v>942</v>
      </c>
      <c r="K1236" s="96" t="s">
        <v>5808</v>
      </c>
      <c r="L1236" s="96" t="s">
        <v>3326</v>
      </c>
      <c r="M1236" s="97">
        <v>10000</v>
      </c>
      <c r="N1236" s="98">
        <v>0</v>
      </c>
      <c r="O1236" s="98">
        <v>0</v>
      </c>
      <c r="P1236" s="98">
        <v>0</v>
      </c>
      <c r="Q1236" s="97">
        <v>0</v>
      </c>
      <c r="R1236" s="97">
        <v>10000</v>
      </c>
      <c r="S1236" s="96" t="s">
        <v>3327</v>
      </c>
      <c r="T1236" s="96" t="s">
        <v>5612</v>
      </c>
      <c r="U1236" s="98"/>
      <c r="V1236" s="98"/>
      <c r="W1236" s="98"/>
      <c r="X1236" s="98"/>
      <c r="Y1236" s="98"/>
      <c r="Z1236" s="98"/>
      <c r="AB1236" s="98"/>
    </row>
    <row r="1237" spans="1:28" hidden="1">
      <c r="A1237" s="96" t="s">
        <v>2523</v>
      </c>
      <c r="B1237" s="96" t="s">
        <v>244</v>
      </c>
      <c r="C1237" s="96" t="s">
        <v>2552</v>
      </c>
      <c r="D1237" s="96" t="s">
        <v>3322</v>
      </c>
      <c r="E1237" s="96" t="s">
        <v>3323</v>
      </c>
      <c r="F1237" s="96" t="s">
        <v>3337</v>
      </c>
      <c r="G1237" s="96" t="s">
        <v>2770</v>
      </c>
      <c r="H1237" s="96" t="s">
        <v>2771</v>
      </c>
      <c r="I1237" s="96" t="s">
        <v>894</v>
      </c>
      <c r="J1237" s="96" t="s">
        <v>942</v>
      </c>
      <c r="K1237" s="96" t="s">
        <v>5809</v>
      </c>
      <c r="L1237" s="96" t="s">
        <v>3326</v>
      </c>
      <c r="M1237" s="97">
        <v>5000</v>
      </c>
      <c r="N1237" s="98">
        <v>0</v>
      </c>
      <c r="O1237" s="98">
        <v>0</v>
      </c>
      <c r="P1237" s="98">
        <v>0</v>
      </c>
      <c r="Q1237" s="97">
        <v>0</v>
      </c>
      <c r="R1237" s="97">
        <v>5000</v>
      </c>
      <c r="S1237" s="96" t="s">
        <v>3327</v>
      </c>
      <c r="T1237" s="96" t="s">
        <v>5612</v>
      </c>
      <c r="U1237" s="98"/>
      <c r="V1237" s="98"/>
      <c r="W1237" s="98"/>
      <c r="X1237" s="98"/>
      <c r="Y1237" s="98"/>
      <c r="Z1237" s="98"/>
      <c r="AB1237" s="98"/>
    </row>
    <row r="1238" spans="1:28" hidden="1">
      <c r="A1238" s="96" t="s">
        <v>2523</v>
      </c>
      <c r="B1238" s="96" t="s">
        <v>244</v>
      </c>
      <c r="C1238" s="96" t="s">
        <v>2552</v>
      </c>
      <c r="D1238" s="96" t="s">
        <v>3322</v>
      </c>
      <c r="E1238" s="96" t="s">
        <v>3323</v>
      </c>
      <c r="F1238" s="96" t="s">
        <v>3359</v>
      </c>
      <c r="G1238" s="96" t="s">
        <v>1568</v>
      </c>
      <c r="H1238" s="96" t="s">
        <v>2490</v>
      </c>
      <c r="I1238" s="96" t="s">
        <v>894</v>
      </c>
      <c r="J1238" s="96" t="s">
        <v>942</v>
      </c>
      <c r="K1238" s="96" t="s">
        <v>5810</v>
      </c>
      <c r="L1238" s="96" t="s">
        <v>3326</v>
      </c>
      <c r="M1238" s="97">
        <v>15000</v>
      </c>
      <c r="N1238" s="98">
        <v>0</v>
      </c>
      <c r="O1238" s="98">
        <v>0</v>
      </c>
      <c r="P1238" s="98">
        <v>0</v>
      </c>
      <c r="Q1238" s="97">
        <v>0</v>
      </c>
      <c r="R1238" s="97">
        <v>15000</v>
      </c>
      <c r="S1238" s="96" t="s">
        <v>3327</v>
      </c>
      <c r="T1238" s="96" t="s">
        <v>5612</v>
      </c>
      <c r="U1238" s="98"/>
      <c r="V1238" s="98"/>
      <c r="W1238" s="98"/>
      <c r="X1238" s="98"/>
      <c r="Y1238" s="98"/>
      <c r="Z1238" s="98"/>
      <c r="AB1238" s="98"/>
    </row>
    <row r="1239" spans="1:28" hidden="1">
      <c r="A1239" s="96" t="s">
        <v>2523</v>
      </c>
      <c r="B1239" s="96" t="s">
        <v>244</v>
      </c>
      <c r="C1239" s="96" t="s">
        <v>2552</v>
      </c>
      <c r="D1239" s="96" t="s">
        <v>3322</v>
      </c>
      <c r="E1239" s="96" t="s">
        <v>3323</v>
      </c>
      <c r="F1239" s="96" t="s">
        <v>3329</v>
      </c>
      <c r="G1239" s="96" t="s">
        <v>1571</v>
      </c>
      <c r="H1239" s="96" t="s">
        <v>2491</v>
      </c>
      <c r="I1239" s="96" t="s">
        <v>894</v>
      </c>
      <c r="J1239" s="96" t="s">
        <v>942</v>
      </c>
      <c r="K1239" s="96" t="s">
        <v>5811</v>
      </c>
      <c r="L1239" s="96" t="s">
        <v>3326</v>
      </c>
      <c r="M1239" s="97">
        <v>10000</v>
      </c>
      <c r="N1239" s="98">
        <v>0</v>
      </c>
      <c r="O1239" s="98">
        <v>0</v>
      </c>
      <c r="P1239" s="98">
        <v>0</v>
      </c>
      <c r="Q1239" s="97">
        <v>0</v>
      </c>
      <c r="R1239" s="97">
        <v>10000</v>
      </c>
      <c r="S1239" s="96" t="s">
        <v>3327</v>
      </c>
      <c r="T1239" s="96" t="s">
        <v>5612</v>
      </c>
      <c r="U1239" s="98"/>
      <c r="V1239" s="98"/>
      <c r="W1239" s="98"/>
      <c r="X1239" s="98"/>
      <c r="Y1239" s="98"/>
      <c r="Z1239" s="98"/>
      <c r="AB1239" s="98"/>
    </row>
    <row r="1240" spans="1:28" hidden="1">
      <c r="A1240" s="96" t="s">
        <v>2523</v>
      </c>
      <c r="B1240" s="96" t="s">
        <v>244</v>
      </c>
      <c r="C1240" s="96" t="s">
        <v>2552</v>
      </c>
      <c r="D1240" s="96" t="s">
        <v>3322</v>
      </c>
      <c r="E1240" s="96" t="s">
        <v>3323</v>
      </c>
      <c r="F1240" s="96" t="s">
        <v>3329</v>
      </c>
      <c r="G1240" s="96" t="s">
        <v>976</v>
      </c>
      <c r="H1240" s="96" t="s">
        <v>2492</v>
      </c>
      <c r="I1240" s="96" t="s">
        <v>894</v>
      </c>
      <c r="J1240" s="96" t="s">
        <v>942</v>
      </c>
      <c r="K1240" s="96" t="s">
        <v>5812</v>
      </c>
      <c r="L1240" s="96" t="s">
        <v>3326</v>
      </c>
      <c r="M1240" s="97">
        <v>10000</v>
      </c>
      <c r="N1240" s="98">
        <v>0</v>
      </c>
      <c r="O1240" s="98">
        <v>0</v>
      </c>
      <c r="P1240" s="98">
        <v>0</v>
      </c>
      <c r="Q1240" s="97">
        <v>0</v>
      </c>
      <c r="R1240" s="97">
        <v>10000</v>
      </c>
      <c r="S1240" s="96" t="s">
        <v>3327</v>
      </c>
      <c r="T1240" s="96" t="s">
        <v>5612</v>
      </c>
      <c r="U1240" s="98"/>
      <c r="V1240" s="98"/>
      <c r="W1240" s="98"/>
      <c r="X1240" s="98"/>
      <c r="Y1240" s="98"/>
      <c r="Z1240" s="98"/>
      <c r="AB1240" s="98"/>
    </row>
    <row r="1241" spans="1:28" hidden="1">
      <c r="A1241" s="96" t="s">
        <v>2523</v>
      </c>
      <c r="B1241" s="96" t="s">
        <v>244</v>
      </c>
      <c r="C1241" s="96" t="s">
        <v>2552</v>
      </c>
      <c r="D1241" s="96" t="s">
        <v>3322</v>
      </c>
      <c r="E1241" s="96" t="s">
        <v>3323</v>
      </c>
      <c r="F1241" s="96" t="s">
        <v>3329</v>
      </c>
      <c r="G1241" s="96" t="s">
        <v>1567</v>
      </c>
      <c r="H1241" s="96" t="s">
        <v>2493</v>
      </c>
      <c r="I1241" s="96" t="s">
        <v>894</v>
      </c>
      <c r="J1241" s="96" t="s">
        <v>942</v>
      </c>
      <c r="K1241" s="96" t="s">
        <v>5813</v>
      </c>
      <c r="L1241" s="96" t="s">
        <v>3326</v>
      </c>
      <c r="M1241" s="97">
        <v>15000</v>
      </c>
      <c r="N1241" s="98">
        <v>0</v>
      </c>
      <c r="O1241" s="98">
        <v>0</v>
      </c>
      <c r="P1241" s="98">
        <v>0</v>
      </c>
      <c r="Q1241" s="97">
        <v>0</v>
      </c>
      <c r="R1241" s="97">
        <v>15000</v>
      </c>
      <c r="S1241" s="96" t="s">
        <v>3327</v>
      </c>
      <c r="T1241" s="96" t="s">
        <v>5612</v>
      </c>
      <c r="U1241" s="98"/>
      <c r="V1241" s="98"/>
      <c r="W1241" s="98"/>
      <c r="X1241" s="98"/>
      <c r="Y1241" s="98"/>
      <c r="Z1241" s="98"/>
      <c r="AB1241" s="98"/>
    </row>
    <row r="1242" spans="1:28" hidden="1">
      <c r="A1242" s="96" t="s">
        <v>2523</v>
      </c>
      <c r="B1242" s="96" t="s">
        <v>244</v>
      </c>
      <c r="C1242" s="96" t="s">
        <v>2552</v>
      </c>
      <c r="D1242" s="96" t="s">
        <v>3322</v>
      </c>
      <c r="E1242" s="96" t="s">
        <v>3323</v>
      </c>
      <c r="F1242" s="96" t="s">
        <v>3329</v>
      </c>
      <c r="G1242" s="96" t="s">
        <v>2494</v>
      </c>
      <c r="H1242" s="96" t="s">
        <v>2495</v>
      </c>
      <c r="I1242" s="96" t="s">
        <v>894</v>
      </c>
      <c r="J1242" s="96" t="s">
        <v>942</v>
      </c>
      <c r="K1242" s="96" t="s">
        <v>5814</v>
      </c>
      <c r="L1242" s="96" t="s">
        <v>3326</v>
      </c>
      <c r="M1242" s="97">
        <v>10000</v>
      </c>
      <c r="N1242" s="98">
        <v>0</v>
      </c>
      <c r="O1242" s="98">
        <v>0</v>
      </c>
      <c r="P1242" s="98">
        <v>0</v>
      </c>
      <c r="Q1242" s="97">
        <v>0</v>
      </c>
      <c r="R1242" s="97">
        <v>10000</v>
      </c>
      <c r="S1242" s="96" t="s">
        <v>3327</v>
      </c>
      <c r="T1242" s="96" t="s">
        <v>5612</v>
      </c>
      <c r="U1242" s="98"/>
      <c r="V1242" s="98"/>
      <c r="W1242" s="98"/>
      <c r="X1242" s="98"/>
      <c r="Y1242" s="98"/>
      <c r="Z1242" s="98"/>
      <c r="AB1242" s="98"/>
    </row>
    <row r="1243" spans="1:28" hidden="1">
      <c r="A1243" s="96" t="s">
        <v>2523</v>
      </c>
      <c r="B1243" s="96" t="s">
        <v>244</v>
      </c>
      <c r="C1243" s="96" t="s">
        <v>2552</v>
      </c>
      <c r="D1243" s="96" t="s">
        <v>3322</v>
      </c>
      <c r="E1243" s="96" t="s">
        <v>3323</v>
      </c>
      <c r="F1243" s="96" t="s">
        <v>3337</v>
      </c>
      <c r="G1243" s="96" t="s">
        <v>2694</v>
      </c>
      <c r="H1243" s="96" t="s">
        <v>2722</v>
      </c>
      <c r="I1243" s="96" t="s">
        <v>894</v>
      </c>
      <c r="J1243" s="96" t="s">
        <v>942</v>
      </c>
      <c r="K1243" s="96" t="s">
        <v>5815</v>
      </c>
      <c r="L1243" s="96" t="s">
        <v>3326</v>
      </c>
      <c r="M1243" s="97">
        <v>10000</v>
      </c>
      <c r="N1243" s="98">
        <v>0</v>
      </c>
      <c r="O1243" s="98">
        <v>0</v>
      </c>
      <c r="P1243" s="98">
        <v>0</v>
      </c>
      <c r="Q1243" s="97">
        <v>0</v>
      </c>
      <c r="R1243" s="97">
        <v>10000</v>
      </c>
      <c r="S1243" s="96" t="s">
        <v>3327</v>
      </c>
      <c r="T1243" s="96" t="s">
        <v>5612</v>
      </c>
      <c r="U1243" s="98"/>
      <c r="V1243" s="98"/>
      <c r="W1243" s="98"/>
      <c r="X1243" s="98"/>
      <c r="Y1243" s="98"/>
      <c r="Z1243" s="98"/>
      <c r="AB1243" s="98"/>
    </row>
    <row r="1244" spans="1:28" hidden="1">
      <c r="A1244" s="96" t="s">
        <v>2523</v>
      </c>
      <c r="B1244" s="96" t="s">
        <v>244</v>
      </c>
      <c r="C1244" s="96" t="s">
        <v>2552</v>
      </c>
      <c r="D1244" s="96" t="s">
        <v>3322</v>
      </c>
      <c r="E1244" s="96" t="s">
        <v>3323</v>
      </c>
      <c r="F1244" s="96" t="s">
        <v>3359</v>
      </c>
      <c r="G1244" s="96" t="s">
        <v>3165</v>
      </c>
      <c r="H1244" s="96" t="s">
        <v>3145</v>
      </c>
      <c r="I1244" s="96" t="s">
        <v>894</v>
      </c>
      <c r="J1244" s="96" t="s">
        <v>942</v>
      </c>
      <c r="K1244" s="96" t="s">
        <v>5816</v>
      </c>
      <c r="L1244" s="96" t="s">
        <v>3326</v>
      </c>
      <c r="M1244" s="97">
        <v>20000</v>
      </c>
      <c r="N1244" s="98">
        <v>0</v>
      </c>
      <c r="O1244" s="98">
        <v>0</v>
      </c>
      <c r="P1244" s="98">
        <v>0</v>
      </c>
      <c r="Q1244" s="97">
        <v>0</v>
      </c>
      <c r="R1244" s="97">
        <v>20000</v>
      </c>
      <c r="S1244" s="96" t="s">
        <v>3327</v>
      </c>
      <c r="T1244" s="96" t="s">
        <v>5612</v>
      </c>
      <c r="U1244" s="98"/>
      <c r="V1244" s="98"/>
      <c r="W1244" s="98"/>
      <c r="X1244" s="98"/>
      <c r="Y1244" s="98"/>
      <c r="Z1244" s="98"/>
      <c r="AB1244" s="98"/>
    </row>
    <row r="1245" spans="1:28" hidden="1">
      <c r="A1245" s="96" t="s">
        <v>2523</v>
      </c>
      <c r="B1245" s="96" t="s">
        <v>244</v>
      </c>
      <c r="C1245" s="96" t="s">
        <v>2552</v>
      </c>
      <c r="D1245" s="96" t="s">
        <v>3322</v>
      </c>
      <c r="E1245" s="96" t="s">
        <v>3323</v>
      </c>
      <c r="F1245" s="96" t="s">
        <v>3329</v>
      </c>
      <c r="G1245" s="96" t="s">
        <v>1021</v>
      </c>
      <c r="H1245" s="96" t="s">
        <v>2496</v>
      </c>
      <c r="I1245" s="96" t="s">
        <v>894</v>
      </c>
      <c r="J1245" s="96" t="s">
        <v>942</v>
      </c>
      <c r="K1245" s="96" t="s">
        <v>5817</v>
      </c>
      <c r="L1245" s="96" t="s">
        <v>3326</v>
      </c>
      <c r="M1245" s="97">
        <v>10000</v>
      </c>
      <c r="N1245" s="98">
        <v>0</v>
      </c>
      <c r="O1245" s="98">
        <v>0</v>
      </c>
      <c r="P1245" s="98">
        <v>0</v>
      </c>
      <c r="Q1245" s="97">
        <v>0</v>
      </c>
      <c r="R1245" s="97">
        <v>10000</v>
      </c>
      <c r="S1245" s="96" t="s">
        <v>3327</v>
      </c>
      <c r="T1245" s="96" t="s">
        <v>5612</v>
      </c>
      <c r="U1245" s="98"/>
      <c r="V1245" s="98"/>
      <c r="W1245" s="98"/>
      <c r="X1245" s="98"/>
      <c r="Y1245" s="98"/>
      <c r="Z1245" s="98"/>
      <c r="AB1245" s="98"/>
    </row>
    <row r="1246" spans="1:28">
      <c r="A1246" s="96" t="s">
        <v>2523</v>
      </c>
      <c r="B1246" s="96" t="s">
        <v>244</v>
      </c>
      <c r="C1246" s="96" t="s">
        <v>2552</v>
      </c>
      <c r="D1246" s="96" t="s">
        <v>3322</v>
      </c>
      <c r="E1246" s="96" t="s">
        <v>3323</v>
      </c>
      <c r="F1246" s="96" t="s">
        <v>3332</v>
      </c>
      <c r="G1246" s="96" t="s">
        <v>5818</v>
      </c>
      <c r="H1246" s="96" t="s">
        <v>5819</v>
      </c>
      <c r="I1246" s="96" t="s">
        <v>894</v>
      </c>
      <c r="J1246" s="96" t="s">
        <v>942</v>
      </c>
      <c r="K1246" s="96" t="s">
        <v>5820</v>
      </c>
      <c r="L1246" s="96" t="s">
        <v>3326</v>
      </c>
      <c r="M1246" s="97">
        <v>25000</v>
      </c>
      <c r="N1246" s="98">
        <v>0</v>
      </c>
      <c r="O1246" s="98">
        <v>0</v>
      </c>
      <c r="P1246" s="98">
        <v>0</v>
      </c>
      <c r="Q1246" s="97">
        <v>0</v>
      </c>
      <c r="R1246" s="97">
        <v>25000</v>
      </c>
      <c r="S1246" s="96" t="s">
        <v>3327</v>
      </c>
      <c r="T1246" s="96" t="s">
        <v>5612</v>
      </c>
      <c r="U1246" s="98"/>
      <c r="V1246" s="98"/>
      <c r="W1246" s="98"/>
      <c r="X1246" s="98"/>
      <c r="Y1246" s="98"/>
      <c r="Z1246" s="98"/>
      <c r="AB1246" s="98"/>
    </row>
    <row r="1247" spans="1:28" hidden="1">
      <c r="A1247" s="96" t="s">
        <v>2523</v>
      </c>
      <c r="B1247" s="96" t="s">
        <v>244</v>
      </c>
      <c r="C1247" s="96" t="s">
        <v>2552</v>
      </c>
      <c r="D1247" s="96" t="s">
        <v>3322</v>
      </c>
      <c r="E1247" s="96" t="s">
        <v>3323</v>
      </c>
      <c r="F1247" s="96" t="s">
        <v>3329</v>
      </c>
      <c r="G1247" s="96" t="s">
        <v>1565</v>
      </c>
      <c r="H1247" s="96" t="s">
        <v>2497</v>
      </c>
      <c r="I1247" s="96" t="s">
        <v>894</v>
      </c>
      <c r="J1247" s="96" t="s">
        <v>942</v>
      </c>
      <c r="K1247" s="96" t="s">
        <v>5821</v>
      </c>
      <c r="L1247" s="96" t="s">
        <v>3326</v>
      </c>
      <c r="M1247" s="97">
        <v>10000</v>
      </c>
      <c r="N1247" s="98">
        <v>0</v>
      </c>
      <c r="O1247" s="98">
        <v>0</v>
      </c>
      <c r="P1247" s="98">
        <v>0</v>
      </c>
      <c r="Q1247" s="97">
        <v>0</v>
      </c>
      <c r="R1247" s="97">
        <v>10000</v>
      </c>
      <c r="S1247" s="96" t="s">
        <v>3327</v>
      </c>
      <c r="T1247" s="96" t="s">
        <v>5612</v>
      </c>
      <c r="U1247" s="98"/>
      <c r="V1247" s="98"/>
      <c r="W1247" s="98"/>
      <c r="X1247" s="98"/>
      <c r="Y1247" s="98"/>
      <c r="Z1247" s="98"/>
      <c r="AB1247" s="98"/>
    </row>
    <row r="1248" spans="1:28" hidden="1">
      <c r="A1248" s="96" t="s">
        <v>2523</v>
      </c>
      <c r="B1248" s="96" t="s">
        <v>244</v>
      </c>
      <c r="C1248" s="96" t="s">
        <v>2552</v>
      </c>
      <c r="D1248" s="96" t="s">
        <v>3322</v>
      </c>
      <c r="E1248" s="96" t="s">
        <v>3323</v>
      </c>
      <c r="F1248" s="96" t="s">
        <v>3329</v>
      </c>
      <c r="G1248" s="96" t="s">
        <v>3235</v>
      </c>
      <c r="H1248" s="96" t="s">
        <v>3218</v>
      </c>
      <c r="I1248" s="96" t="s">
        <v>894</v>
      </c>
      <c r="J1248" s="96" t="s">
        <v>942</v>
      </c>
      <c r="K1248" s="96" t="s">
        <v>5822</v>
      </c>
      <c r="L1248" s="96" t="s">
        <v>3326</v>
      </c>
      <c r="M1248" s="97">
        <v>10000</v>
      </c>
      <c r="N1248" s="98">
        <v>0</v>
      </c>
      <c r="O1248" s="98">
        <v>0</v>
      </c>
      <c r="P1248" s="98">
        <v>0</v>
      </c>
      <c r="Q1248" s="97">
        <v>0</v>
      </c>
      <c r="R1248" s="97">
        <v>10000</v>
      </c>
      <c r="S1248" s="96" t="s">
        <v>3327</v>
      </c>
      <c r="T1248" s="96" t="s">
        <v>5612</v>
      </c>
      <c r="U1248" s="98"/>
      <c r="V1248" s="98"/>
      <c r="W1248" s="98"/>
      <c r="X1248" s="98"/>
      <c r="Y1248" s="98"/>
      <c r="Z1248" s="98"/>
      <c r="AB1248" s="98"/>
    </row>
    <row r="1249" spans="1:28" hidden="1">
      <c r="A1249" s="96" t="s">
        <v>2523</v>
      </c>
      <c r="B1249" s="96" t="s">
        <v>244</v>
      </c>
      <c r="C1249" s="96" t="s">
        <v>2552</v>
      </c>
      <c r="D1249" s="96" t="s">
        <v>3322</v>
      </c>
      <c r="E1249" s="96" t="s">
        <v>3323</v>
      </c>
      <c r="F1249" s="96" t="s">
        <v>3337</v>
      </c>
      <c r="G1249" s="96" t="s">
        <v>1599</v>
      </c>
      <c r="H1249" s="96" t="s">
        <v>2498</v>
      </c>
      <c r="I1249" s="96" t="s">
        <v>894</v>
      </c>
      <c r="J1249" s="96" t="s">
        <v>942</v>
      </c>
      <c r="K1249" s="96" t="s">
        <v>5823</v>
      </c>
      <c r="L1249" s="96" t="s">
        <v>3326</v>
      </c>
      <c r="M1249" s="97">
        <v>5000</v>
      </c>
      <c r="N1249" s="98">
        <v>0</v>
      </c>
      <c r="O1249" s="98">
        <v>0</v>
      </c>
      <c r="P1249" s="98">
        <v>0</v>
      </c>
      <c r="Q1249" s="97">
        <v>0</v>
      </c>
      <c r="R1249" s="97">
        <v>5000</v>
      </c>
      <c r="S1249" s="96" t="s">
        <v>3327</v>
      </c>
      <c r="T1249" s="96" t="s">
        <v>5612</v>
      </c>
      <c r="U1249" s="98"/>
      <c r="V1249" s="98"/>
      <c r="W1249" s="98"/>
      <c r="X1249" s="98"/>
      <c r="Y1249" s="98"/>
      <c r="Z1249" s="98"/>
      <c r="AB1249" s="98"/>
    </row>
    <row r="1250" spans="1:28" hidden="1">
      <c r="A1250" s="96" t="s">
        <v>2523</v>
      </c>
      <c r="B1250" s="96" t="s">
        <v>244</v>
      </c>
      <c r="C1250" s="96" t="s">
        <v>2552</v>
      </c>
      <c r="D1250" s="96" t="s">
        <v>3322</v>
      </c>
      <c r="E1250" s="96" t="s">
        <v>3323</v>
      </c>
      <c r="F1250" s="96" t="s">
        <v>3329</v>
      </c>
      <c r="G1250" s="96" t="s">
        <v>2576</v>
      </c>
      <c r="H1250" s="96" t="s">
        <v>2577</v>
      </c>
      <c r="I1250" s="96" t="s">
        <v>894</v>
      </c>
      <c r="J1250" s="96" t="s">
        <v>942</v>
      </c>
      <c r="K1250" s="96" t="s">
        <v>5824</v>
      </c>
      <c r="L1250" s="96" t="s">
        <v>3326</v>
      </c>
      <c r="M1250" s="97">
        <v>10000</v>
      </c>
      <c r="N1250" s="98">
        <v>0</v>
      </c>
      <c r="O1250" s="98">
        <v>0</v>
      </c>
      <c r="P1250" s="98">
        <v>0</v>
      </c>
      <c r="Q1250" s="97">
        <v>0</v>
      </c>
      <c r="R1250" s="97">
        <v>10000</v>
      </c>
      <c r="S1250" s="96" t="s">
        <v>3327</v>
      </c>
      <c r="T1250" s="96" t="s">
        <v>5612</v>
      </c>
      <c r="U1250" s="98"/>
      <c r="V1250" s="98"/>
      <c r="W1250" s="98"/>
      <c r="X1250" s="98"/>
      <c r="Y1250" s="98"/>
      <c r="Z1250" s="98"/>
      <c r="AB1250" s="98"/>
    </row>
    <row r="1251" spans="1:28" hidden="1">
      <c r="A1251" s="96" t="s">
        <v>2523</v>
      </c>
      <c r="B1251" s="96" t="s">
        <v>244</v>
      </c>
      <c r="C1251" s="96" t="s">
        <v>2552</v>
      </c>
      <c r="D1251" s="96" t="s">
        <v>3322</v>
      </c>
      <c r="E1251" s="96" t="s">
        <v>3323</v>
      </c>
      <c r="F1251" s="96" t="s">
        <v>3332</v>
      </c>
      <c r="G1251" s="96" t="s">
        <v>962</v>
      </c>
      <c r="H1251" s="96" t="s">
        <v>2499</v>
      </c>
      <c r="I1251" s="96" t="s">
        <v>894</v>
      </c>
      <c r="J1251" s="96" t="s">
        <v>942</v>
      </c>
      <c r="K1251" s="96" t="s">
        <v>5825</v>
      </c>
      <c r="L1251" s="96" t="s">
        <v>3326</v>
      </c>
      <c r="M1251" s="97">
        <v>10000</v>
      </c>
      <c r="N1251" s="98">
        <v>0</v>
      </c>
      <c r="O1251" s="98">
        <v>0</v>
      </c>
      <c r="P1251" s="98">
        <v>0</v>
      </c>
      <c r="Q1251" s="97">
        <v>0</v>
      </c>
      <c r="R1251" s="97">
        <v>10000</v>
      </c>
      <c r="S1251" s="96" t="s">
        <v>3327</v>
      </c>
      <c r="T1251" s="96" t="s">
        <v>5612</v>
      </c>
      <c r="U1251" s="98"/>
      <c r="V1251" s="98"/>
      <c r="W1251" s="98"/>
      <c r="X1251" s="98"/>
      <c r="Y1251" s="98"/>
      <c r="Z1251" s="98"/>
      <c r="AB1251" s="98"/>
    </row>
    <row r="1252" spans="1:28" hidden="1">
      <c r="A1252" s="96" t="s">
        <v>2523</v>
      </c>
      <c r="B1252" s="96" t="s">
        <v>244</v>
      </c>
      <c r="C1252" s="96" t="s">
        <v>2552</v>
      </c>
      <c r="D1252" s="96" t="s">
        <v>3322</v>
      </c>
      <c r="E1252" s="96" t="s">
        <v>3323</v>
      </c>
      <c r="F1252" s="96" t="s">
        <v>3337</v>
      </c>
      <c r="G1252" s="96" t="s">
        <v>975</v>
      </c>
      <c r="H1252" s="96" t="s">
        <v>2500</v>
      </c>
      <c r="I1252" s="96" t="s">
        <v>894</v>
      </c>
      <c r="J1252" s="96" t="s">
        <v>942</v>
      </c>
      <c r="K1252" s="96" t="s">
        <v>5826</v>
      </c>
      <c r="L1252" s="96" t="s">
        <v>3326</v>
      </c>
      <c r="M1252" s="97">
        <v>6000</v>
      </c>
      <c r="N1252" s="98">
        <v>0</v>
      </c>
      <c r="O1252" s="98">
        <v>0</v>
      </c>
      <c r="P1252" s="98">
        <v>0</v>
      </c>
      <c r="Q1252" s="97">
        <v>0</v>
      </c>
      <c r="R1252" s="97">
        <v>6000</v>
      </c>
      <c r="S1252" s="96" t="s">
        <v>3327</v>
      </c>
      <c r="T1252" s="96" t="s">
        <v>5612</v>
      </c>
      <c r="U1252" s="98"/>
      <c r="V1252" s="98"/>
      <c r="W1252" s="98"/>
      <c r="X1252" s="98"/>
      <c r="Y1252" s="98"/>
      <c r="Z1252" s="98"/>
      <c r="AB1252" s="98"/>
    </row>
    <row r="1253" spans="1:28" hidden="1">
      <c r="A1253" s="96" t="s">
        <v>2523</v>
      </c>
      <c r="B1253" s="96" t="s">
        <v>244</v>
      </c>
      <c r="C1253" s="96" t="s">
        <v>2552</v>
      </c>
      <c r="D1253" s="96" t="s">
        <v>3322</v>
      </c>
      <c r="E1253" s="96" t="s">
        <v>3323</v>
      </c>
      <c r="F1253" s="96" t="s">
        <v>3329</v>
      </c>
      <c r="G1253" s="96" t="s">
        <v>1569</v>
      </c>
      <c r="H1253" s="96" t="s">
        <v>2501</v>
      </c>
      <c r="I1253" s="96" t="s">
        <v>894</v>
      </c>
      <c r="J1253" s="96" t="s">
        <v>942</v>
      </c>
      <c r="K1253" s="96" t="s">
        <v>5827</v>
      </c>
      <c r="L1253" s="96" t="s">
        <v>3326</v>
      </c>
      <c r="M1253" s="97">
        <v>10000</v>
      </c>
      <c r="N1253" s="98">
        <v>0</v>
      </c>
      <c r="O1253" s="98">
        <v>0</v>
      </c>
      <c r="P1253" s="98">
        <v>0</v>
      </c>
      <c r="Q1253" s="97">
        <v>0</v>
      </c>
      <c r="R1253" s="97">
        <v>10000</v>
      </c>
      <c r="S1253" s="96" t="s">
        <v>3327</v>
      </c>
      <c r="T1253" s="96" t="s">
        <v>5612</v>
      </c>
      <c r="U1253" s="98"/>
      <c r="V1253" s="98"/>
      <c r="W1253" s="98"/>
      <c r="X1253" s="98"/>
      <c r="Y1253" s="98"/>
      <c r="Z1253" s="98"/>
      <c r="AB1253" s="98"/>
    </row>
    <row r="1254" spans="1:28" hidden="1">
      <c r="A1254" s="96" t="s">
        <v>2523</v>
      </c>
      <c r="B1254" s="96" t="s">
        <v>244</v>
      </c>
      <c r="C1254" s="96" t="s">
        <v>2552</v>
      </c>
      <c r="D1254" s="96" t="s">
        <v>3322</v>
      </c>
      <c r="E1254" s="96" t="s">
        <v>3323</v>
      </c>
      <c r="F1254" s="96" t="s">
        <v>3337</v>
      </c>
      <c r="G1254" s="96" t="s">
        <v>1426</v>
      </c>
      <c r="H1254" s="96" t="s">
        <v>2502</v>
      </c>
      <c r="I1254" s="96" t="s">
        <v>894</v>
      </c>
      <c r="J1254" s="96" t="s">
        <v>942</v>
      </c>
      <c r="K1254" s="96" t="s">
        <v>5828</v>
      </c>
      <c r="L1254" s="96" t="s">
        <v>3326</v>
      </c>
      <c r="M1254" s="97">
        <v>25000</v>
      </c>
      <c r="N1254" s="98">
        <v>0</v>
      </c>
      <c r="O1254" s="98">
        <v>0</v>
      </c>
      <c r="P1254" s="98">
        <v>0</v>
      </c>
      <c r="Q1254" s="97">
        <v>0</v>
      </c>
      <c r="R1254" s="97">
        <v>25000</v>
      </c>
      <c r="S1254" s="96" t="s">
        <v>3327</v>
      </c>
      <c r="T1254" s="96" t="s">
        <v>5612</v>
      </c>
      <c r="U1254" s="98"/>
      <c r="V1254" s="98"/>
      <c r="W1254" s="98"/>
      <c r="X1254" s="98"/>
      <c r="Y1254" s="98"/>
      <c r="Z1254" s="98"/>
      <c r="AB1254" s="98"/>
    </row>
    <row r="1255" spans="1:28" hidden="1">
      <c r="A1255" s="96" t="s">
        <v>2523</v>
      </c>
      <c r="B1255" s="96" t="s">
        <v>244</v>
      </c>
      <c r="C1255" s="96" t="s">
        <v>2552</v>
      </c>
      <c r="D1255" s="96" t="s">
        <v>3322</v>
      </c>
      <c r="E1255" s="96" t="s">
        <v>3323</v>
      </c>
      <c r="F1255" s="96" t="s">
        <v>3337</v>
      </c>
      <c r="G1255" s="96" t="s">
        <v>2693</v>
      </c>
      <c r="H1255" s="96" t="s">
        <v>2721</v>
      </c>
      <c r="I1255" s="96" t="s">
        <v>894</v>
      </c>
      <c r="J1255" s="96" t="s">
        <v>942</v>
      </c>
      <c r="K1255" s="96" t="s">
        <v>5829</v>
      </c>
      <c r="L1255" s="96" t="s">
        <v>3326</v>
      </c>
      <c r="M1255" s="97">
        <v>10000</v>
      </c>
      <c r="N1255" s="98">
        <v>0</v>
      </c>
      <c r="O1255" s="98">
        <v>0</v>
      </c>
      <c r="P1255" s="98">
        <v>0</v>
      </c>
      <c r="Q1255" s="97">
        <v>0</v>
      </c>
      <c r="R1255" s="97">
        <v>10000</v>
      </c>
      <c r="S1255" s="96" t="s">
        <v>3327</v>
      </c>
      <c r="T1255" s="96" t="s">
        <v>5612</v>
      </c>
      <c r="U1255" s="98"/>
      <c r="V1255" s="98"/>
      <c r="W1255" s="98"/>
      <c r="X1255" s="98"/>
      <c r="Y1255" s="98"/>
      <c r="Z1255" s="98"/>
      <c r="AB1255" s="98"/>
    </row>
    <row r="1256" spans="1:28" hidden="1">
      <c r="A1256" s="96" t="s">
        <v>2523</v>
      </c>
      <c r="B1256" s="96" t="s">
        <v>244</v>
      </c>
      <c r="C1256" s="96" t="s">
        <v>2552</v>
      </c>
      <c r="D1256" s="96" t="s">
        <v>3322</v>
      </c>
      <c r="E1256" s="96" t="s">
        <v>3323</v>
      </c>
      <c r="F1256" s="96" t="s">
        <v>3359</v>
      </c>
      <c r="G1256" s="96" t="s">
        <v>974</v>
      </c>
      <c r="H1256" s="96" t="s">
        <v>2503</v>
      </c>
      <c r="I1256" s="96" t="s">
        <v>894</v>
      </c>
      <c r="J1256" s="96" t="s">
        <v>942</v>
      </c>
      <c r="K1256" s="96" t="s">
        <v>5830</v>
      </c>
      <c r="L1256" s="96" t="s">
        <v>3326</v>
      </c>
      <c r="M1256" s="97">
        <v>10000</v>
      </c>
      <c r="N1256" s="98">
        <v>0</v>
      </c>
      <c r="O1256" s="98">
        <v>0</v>
      </c>
      <c r="P1256" s="98">
        <v>0</v>
      </c>
      <c r="Q1256" s="97">
        <v>0</v>
      </c>
      <c r="R1256" s="97">
        <v>10000</v>
      </c>
      <c r="S1256" s="96" t="s">
        <v>3327</v>
      </c>
      <c r="T1256" s="96" t="s">
        <v>5612</v>
      </c>
      <c r="U1256" s="98"/>
      <c r="V1256" s="98"/>
      <c r="W1256" s="98"/>
      <c r="X1256" s="98"/>
      <c r="Y1256" s="98"/>
      <c r="Z1256" s="98"/>
      <c r="AB1256" s="98"/>
    </row>
    <row r="1257" spans="1:28" hidden="1">
      <c r="A1257" s="96" t="s">
        <v>2523</v>
      </c>
      <c r="B1257" s="96" t="s">
        <v>244</v>
      </c>
      <c r="C1257" s="96" t="s">
        <v>2552</v>
      </c>
      <c r="D1257" s="96" t="s">
        <v>3322</v>
      </c>
      <c r="E1257" s="96" t="s">
        <v>3323</v>
      </c>
      <c r="F1257" s="96" t="s">
        <v>3337</v>
      </c>
      <c r="G1257" s="96" t="s">
        <v>1573</v>
      </c>
      <c r="H1257" s="96" t="s">
        <v>2504</v>
      </c>
      <c r="I1257" s="96" t="s">
        <v>894</v>
      </c>
      <c r="J1257" s="96" t="s">
        <v>942</v>
      </c>
      <c r="K1257" s="96" t="s">
        <v>5831</v>
      </c>
      <c r="L1257" s="96" t="s">
        <v>3326</v>
      </c>
      <c r="M1257" s="97">
        <v>8000</v>
      </c>
      <c r="N1257" s="98">
        <v>0</v>
      </c>
      <c r="O1257" s="98">
        <v>0</v>
      </c>
      <c r="P1257" s="98">
        <v>0</v>
      </c>
      <c r="Q1257" s="97">
        <v>0</v>
      </c>
      <c r="R1257" s="97">
        <v>8000</v>
      </c>
      <c r="S1257" s="96" t="s">
        <v>3327</v>
      </c>
      <c r="T1257" s="96" t="s">
        <v>5612</v>
      </c>
      <c r="U1257" s="98"/>
      <c r="V1257" s="98"/>
      <c r="W1257" s="98"/>
      <c r="X1257" s="98"/>
      <c r="Y1257" s="98"/>
      <c r="Z1257" s="98"/>
      <c r="AB1257" s="98"/>
    </row>
    <row r="1258" spans="1:28" hidden="1">
      <c r="A1258" s="96" t="s">
        <v>2523</v>
      </c>
      <c r="B1258" s="96" t="s">
        <v>244</v>
      </c>
      <c r="C1258" s="96" t="s">
        <v>2552</v>
      </c>
      <c r="D1258" s="96" t="s">
        <v>3322</v>
      </c>
      <c r="E1258" s="96" t="s">
        <v>3323</v>
      </c>
      <c r="F1258" s="96" t="s">
        <v>3359</v>
      </c>
      <c r="G1258" s="96" t="s">
        <v>1594</v>
      </c>
      <c r="H1258" s="96" t="s">
        <v>2506</v>
      </c>
      <c r="I1258" s="96" t="s">
        <v>894</v>
      </c>
      <c r="J1258" s="96" t="s">
        <v>942</v>
      </c>
      <c r="K1258" s="96" t="s">
        <v>5832</v>
      </c>
      <c r="L1258" s="96" t="s">
        <v>3326</v>
      </c>
      <c r="M1258" s="97">
        <v>10000</v>
      </c>
      <c r="N1258" s="98">
        <v>0</v>
      </c>
      <c r="O1258" s="98">
        <v>0</v>
      </c>
      <c r="P1258" s="98">
        <v>0</v>
      </c>
      <c r="Q1258" s="97">
        <v>0</v>
      </c>
      <c r="R1258" s="97">
        <v>10000</v>
      </c>
      <c r="S1258" s="96" t="s">
        <v>3327</v>
      </c>
      <c r="T1258" s="96" t="s">
        <v>5612</v>
      </c>
      <c r="U1258" s="98"/>
      <c r="V1258" s="98"/>
      <c r="W1258" s="98"/>
      <c r="X1258" s="98"/>
      <c r="Y1258" s="98"/>
      <c r="Z1258" s="98"/>
      <c r="AB1258" s="98"/>
    </row>
    <row r="1259" spans="1:28">
      <c r="A1259" s="96" t="s">
        <v>2523</v>
      </c>
      <c r="B1259" s="96" t="s">
        <v>244</v>
      </c>
      <c r="C1259" s="96" t="s">
        <v>2552</v>
      </c>
      <c r="D1259" s="96" t="s">
        <v>3322</v>
      </c>
      <c r="E1259" s="96" t="s">
        <v>3323</v>
      </c>
      <c r="F1259" s="96" t="s">
        <v>3337</v>
      </c>
      <c r="G1259" s="96" t="s">
        <v>5833</v>
      </c>
      <c r="H1259" s="96" t="s">
        <v>5834</v>
      </c>
      <c r="I1259" s="96" t="s">
        <v>894</v>
      </c>
      <c r="J1259" s="96" t="s">
        <v>942</v>
      </c>
      <c r="K1259" s="96" t="s">
        <v>5835</v>
      </c>
      <c r="L1259" s="96" t="s">
        <v>3326</v>
      </c>
      <c r="M1259" s="97">
        <v>5000</v>
      </c>
      <c r="N1259" s="98">
        <v>0</v>
      </c>
      <c r="O1259" s="98">
        <v>0</v>
      </c>
      <c r="P1259" s="98">
        <v>0</v>
      </c>
      <c r="Q1259" s="97">
        <v>0</v>
      </c>
      <c r="R1259" s="97">
        <v>5000</v>
      </c>
      <c r="S1259" s="96" t="s">
        <v>3327</v>
      </c>
      <c r="T1259" s="96" t="s">
        <v>5612</v>
      </c>
      <c r="U1259" s="98"/>
      <c r="V1259" s="98"/>
      <c r="W1259" s="98"/>
      <c r="X1259" s="98"/>
      <c r="Y1259" s="98"/>
      <c r="Z1259" s="98"/>
      <c r="AB1259" s="98"/>
    </row>
    <row r="1260" spans="1:28" hidden="1">
      <c r="A1260" s="96" t="s">
        <v>2523</v>
      </c>
      <c r="B1260" s="96" t="s">
        <v>244</v>
      </c>
      <c r="C1260" s="96" t="s">
        <v>2552</v>
      </c>
      <c r="D1260" s="96" t="s">
        <v>3322</v>
      </c>
      <c r="E1260" s="96" t="s">
        <v>3323</v>
      </c>
      <c r="F1260" s="96" t="s">
        <v>3329</v>
      </c>
      <c r="G1260" s="96" t="s">
        <v>899</v>
      </c>
      <c r="H1260" s="96" t="s">
        <v>2507</v>
      </c>
      <c r="I1260" s="96" t="s">
        <v>894</v>
      </c>
      <c r="J1260" s="96" t="s">
        <v>942</v>
      </c>
      <c r="K1260" s="96" t="s">
        <v>5836</v>
      </c>
      <c r="L1260" s="96" t="s">
        <v>3326</v>
      </c>
      <c r="M1260" s="97">
        <v>10000</v>
      </c>
      <c r="N1260" s="98">
        <v>0</v>
      </c>
      <c r="O1260" s="98">
        <v>0</v>
      </c>
      <c r="P1260" s="98">
        <v>0</v>
      </c>
      <c r="Q1260" s="97">
        <v>0</v>
      </c>
      <c r="R1260" s="97">
        <v>10000</v>
      </c>
      <c r="S1260" s="96" t="s">
        <v>3327</v>
      </c>
      <c r="T1260" s="96" t="s">
        <v>5612</v>
      </c>
      <c r="U1260" s="98"/>
      <c r="V1260" s="98"/>
      <c r="W1260" s="98"/>
      <c r="X1260" s="98"/>
      <c r="Y1260" s="98"/>
      <c r="Z1260" s="98"/>
      <c r="AB1260" s="98"/>
    </row>
    <row r="1261" spans="1:28" hidden="1">
      <c r="A1261" s="96" t="s">
        <v>2523</v>
      </c>
      <c r="B1261" s="96" t="s">
        <v>244</v>
      </c>
      <c r="C1261" s="96" t="s">
        <v>2552</v>
      </c>
      <c r="D1261" s="96" t="s">
        <v>3322</v>
      </c>
      <c r="E1261" s="96" t="s">
        <v>3323</v>
      </c>
      <c r="F1261" s="96" t="s">
        <v>3337</v>
      </c>
      <c r="G1261" s="96" t="s">
        <v>1443</v>
      </c>
      <c r="H1261" s="96" t="s">
        <v>2509</v>
      </c>
      <c r="I1261" s="96" t="s">
        <v>894</v>
      </c>
      <c r="J1261" s="96" t="s">
        <v>942</v>
      </c>
      <c r="K1261" s="96" t="s">
        <v>5837</v>
      </c>
      <c r="L1261" s="96" t="s">
        <v>3326</v>
      </c>
      <c r="M1261" s="97">
        <v>10000</v>
      </c>
      <c r="N1261" s="98">
        <v>0</v>
      </c>
      <c r="O1261" s="98">
        <v>0</v>
      </c>
      <c r="P1261" s="98">
        <v>0</v>
      </c>
      <c r="Q1261" s="97">
        <v>0</v>
      </c>
      <c r="R1261" s="97">
        <v>10000</v>
      </c>
      <c r="S1261" s="96" t="s">
        <v>3327</v>
      </c>
      <c r="T1261" s="96" t="s">
        <v>5612</v>
      </c>
      <c r="U1261" s="98"/>
      <c r="V1261" s="98"/>
      <c r="W1261" s="98"/>
      <c r="X1261" s="98"/>
      <c r="Y1261" s="98"/>
      <c r="Z1261" s="98"/>
      <c r="AB1261" s="98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baseColWidth="10" defaultRowHeight="15"/>
  <cols>
    <col min="1" max="1" width="46.7109375" style="35" customWidth="1"/>
    <col min="2" max="2" width="11.42578125" style="35"/>
    <col min="3" max="3" width="10.7109375" style="35" bestFit="1" customWidth="1"/>
    <col min="4" max="4" width="7" style="35" customWidth="1"/>
    <col min="5" max="5" width="26.28515625" style="35" customWidth="1"/>
    <col min="6" max="6" width="24.7109375" style="35" customWidth="1"/>
    <col min="7" max="7" width="32.7109375" style="35" customWidth="1"/>
    <col min="8" max="8" width="13.140625" style="35" customWidth="1"/>
    <col min="9" max="9" width="49.140625" style="35" bestFit="1" customWidth="1"/>
    <col min="10" max="10" width="24.42578125" style="35" bestFit="1" customWidth="1"/>
    <col min="11" max="11" width="36.42578125" style="35" bestFit="1" customWidth="1"/>
    <col min="12" max="12" width="49.140625" style="35" bestFit="1" customWidth="1"/>
    <col min="13" max="13" width="36.42578125" style="35" bestFit="1" customWidth="1"/>
    <col min="14" max="15" width="11.42578125" style="35"/>
    <col min="16" max="16" width="53.28515625" style="35" bestFit="1" customWidth="1"/>
    <col min="17" max="17" width="23.28515625" style="35" bestFit="1" customWidth="1"/>
    <col min="18" max="16384" width="11.42578125" style="35"/>
  </cols>
  <sheetData>
    <row r="1" spans="1:18">
      <c r="A1" s="35" t="s">
        <v>1650</v>
      </c>
      <c r="B1" s="35" t="s">
        <v>2520</v>
      </c>
      <c r="F1" s="35" t="s">
        <v>2647</v>
      </c>
      <c r="G1" s="35" t="s">
        <v>2629</v>
      </c>
    </row>
    <row r="2" spans="1:18">
      <c r="A2" s="35" t="s">
        <v>2510</v>
      </c>
      <c r="B2" s="35" t="s">
        <v>2521</v>
      </c>
      <c r="F2" s="68" t="s">
        <v>2581</v>
      </c>
      <c r="G2" s="69" t="s">
        <v>2552</v>
      </c>
      <c r="H2" s="36"/>
    </row>
    <row r="3" spans="1:18">
      <c r="A3" s="35" t="s">
        <v>11</v>
      </c>
      <c r="B3" s="35" t="s">
        <v>2522</v>
      </c>
      <c r="F3" s="68" t="s">
        <v>2589</v>
      </c>
      <c r="G3" s="69" t="s">
        <v>2555</v>
      </c>
      <c r="H3" s="36"/>
    </row>
    <row r="4" spans="1:18">
      <c r="A4" s="35" t="s">
        <v>2518</v>
      </c>
      <c r="B4" s="35" t="s">
        <v>2523</v>
      </c>
      <c r="F4" s="68" t="s">
        <v>2618</v>
      </c>
      <c r="G4" s="69" t="s">
        <v>2556</v>
      </c>
      <c r="H4" s="36"/>
    </row>
    <row r="5" spans="1:18">
      <c r="A5" s="35" t="s">
        <v>2519</v>
      </c>
      <c r="B5" s="35" t="s">
        <v>2524</v>
      </c>
    </row>
    <row r="10" spans="1:18">
      <c r="A10" s="35" t="s">
        <v>1432</v>
      </c>
      <c r="B10" s="46" t="s">
        <v>877</v>
      </c>
      <c r="C10" s="46" t="s">
        <v>878</v>
      </c>
      <c r="D10" s="35" t="s">
        <v>3304</v>
      </c>
      <c r="F10" s="66" t="s">
        <v>2</v>
      </c>
      <c r="G10" s="66" t="s">
        <v>1509</v>
      </c>
      <c r="H10"/>
      <c r="I10" s="35" t="s">
        <v>2662</v>
      </c>
      <c r="J10" s="35" t="s">
        <v>2</v>
      </c>
      <c r="K10" s="35" t="s">
        <v>2663</v>
      </c>
      <c r="N10" s="42" t="s">
        <v>2</v>
      </c>
      <c r="O10" s="43" t="s">
        <v>2550</v>
      </c>
      <c r="R10" s="35" t="s">
        <v>11</v>
      </c>
    </row>
    <row r="11" spans="1:18">
      <c r="A11" s="35" t="s">
        <v>1367</v>
      </c>
      <c r="B11" s="8">
        <v>44774</v>
      </c>
      <c r="C11" s="8">
        <v>44958</v>
      </c>
      <c r="F11" s="67" t="s">
        <v>298</v>
      </c>
      <c r="G11" s="67" t="s">
        <v>1734</v>
      </c>
      <c r="H11" s="67"/>
      <c r="I11" s="35" t="s">
        <v>1388</v>
      </c>
      <c r="J11" s="35" t="s">
        <v>10</v>
      </c>
      <c r="K11" s="35" t="s">
        <v>144</v>
      </c>
      <c r="N11" s="41" t="s">
        <v>2641</v>
      </c>
      <c r="O11" s="40" t="s">
        <v>11</v>
      </c>
      <c r="R11" s="35" t="s">
        <v>2743</v>
      </c>
    </row>
    <row r="12" spans="1:18">
      <c r="A12" s="35" t="s">
        <v>2832</v>
      </c>
      <c r="B12" s="8">
        <v>44743</v>
      </c>
      <c r="C12" s="8">
        <v>45078</v>
      </c>
      <c r="F12" s="31" t="s">
        <v>598</v>
      </c>
      <c r="G12" s="67" t="s">
        <v>1734</v>
      </c>
      <c r="H12" s="67"/>
      <c r="I12" s="35" t="s">
        <v>1003</v>
      </c>
      <c r="J12" s="35" t="s">
        <v>1002</v>
      </c>
      <c r="K12" s="35" t="s">
        <v>648</v>
      </c>
      <c r="N12" s="39" t="s">
        <v>915</v>
      </c>
      <c r="O12" s="38" t="s">
        <v>11</v>
      </c>
      <c r="R12" s="35" t="s">
        <v>2519</v>
      </c>
    </row>
    <row r="13" spans="1:18">
      <c r="A13" s="35" t="s">
        <v>2833</v>
      </c>
      <c r="B13" s="8">
        <v>44896</v>
      </c>
      <c r="C13" s="8">
        <v>45078</v>
      </c>
      <c r="F13" s="31" t="s">
        <v>10</v>
      </c>
      <c r="G13" s="67" t="s">
        <v>1734</v>
      </c>
      <c r="H13" s="67"/>
      <c r="I13" s="37" t="s">
        <v>646</v>
      </c>
      <c r="J13" s="35" t="s">
        <v>100</v>
      </c>
      <c r="K13" s="35" t="s">
        <v>144</v>
      </c>
      <c r="N13" s="41" t="s">
        <v>32</v>
      </c>
      <c r="O13" s="40" t="s">
        <v>11</v>
      </c>
      <c r="R13" s="35" t="s">
        <v>244</v>
      </c>
    </row>
    <row r="14" spans="1:18">
      <c r="A14" s="37" t="s">
        <v>2835</v>
      </c>
      <c r="B14" s="8">
        <v>44896</v>
      </c>
      <c r="C14" s="8">
        <v>45078</v>
      </c>
      <c r="F14" s="31" t="s">
        <v>1384</v>
      </c>
      <c r="G14" s="67" t="s">
        <v>1734</v>
      </c>
      <c r="H14" s="67"/>
      <c r="I14" s="35" t="s">
        <v>2732</v>
      </c>
      <c r="J14" s="35" t="s">
        <v>647</v>
      </c>
      <c r="K14" s="35" t="s">
        <v>144</v>
      </c>
      <c r="N14" s="39" t="s">
        <v>129</v>
      </c>
      <c r="O14" s="38" t="s">
        <v>11</v>
      </c>
      <c r="R14"/>
    </row>
    <row r="15" spans="1:18">
      <c r="A15" s="35" t="s">
        <v>2837</v>
      </c>
      <c r="B15" s="8">
        <v>44896</v>
      </c>
      <c r="C15" s="8">
        <v>45078</v>
      </c>
      <c r="F15" s="31" t="s">
        <v>214</v>
      </c>
      <c r="G15" s="67" t="s">
        <v>1734</v>
      </c>
      <c r="H15" s="67"/>
      <c r="I15" s="35" t="s">
        <v>2557</v>
      </c>
      <c r="J15" s="35" t="s">
        <v>358</v>
      </c>
      <c r="K15" s="35" t="s">
        <v>648</v>
      </c>
      <c r="N15" s="41" t="s">
        <v>298</v>
      </c>
      <c r="O15" s="40" t="s">
        <v>1734</v>
      </c>
      <c r="R15"/>
    </row>
    <row r="16" spans="1:18">
      <c r="A16" s="35" t="s">
        <v>2672</v>
      </c>
      <c r="B16" s="8">
        <v>44844</v>
      </c>
      <c r="C16" s="8">
        <v>45026</v>
      </c>
      <c r="F16" s="31" t="s">
        <v>8</v>
      </c>
      <c r="G16" s="67" t="s">
        <v>1734</v>
      </c>
      <c r="H16" s="67"/>
      <c r="I16" s="35" t="s">
        <v>857</v>
      </c>
      <c r="J16" s="35" t="s">
        <v>793</v>
      </c>
      <c r="K16" s="35" t="s">
        <v>648</v>
      </c>
      <c r="N16" s="39" t="s">
        <v>100</v>
      </c>
      <c r="O16" s="38" t="s">
        <v>11</v>
      </c>
      <c r="R16"/>
    </row>
    <row r="17" spans="1:18">
      <c r="A17" s="35" t="s">
        <v>1619</v>
      </c>
      <c r="B17" s="8">
        <v>44874</v>
      </c>
      <c r="C17" s="8">
        <v>45055</v>
      </c>
      <c r="F17" s="31" t="s">
        <v>127</v>
      </c>
      <c r="G17" s="67" t="s">
        <v>1734</v>
      </c>
      <c r="H17" s="67"/>
      <c r="I17" s="35" t="s">
        <v>1605</v>
      </c>
      <c r="J17" s="35" t="s">
        <v>647</v>
      </c>
      <c r="K17" s="35" t="s">
        <v>144</v>
      </c>
      <c r="N17" s="41" t="s">
        <v>192</v>
      </c>
      <c r="O17" s="40" t="s">
        <v>11</v>
      </c>
      <c r="R17"/>
    </row>
    <row r="18" spans="1:18">
      <c r="A18" s="35" t="s">
        <v>1398</v>
      </c>
      <c r="B18" s="8">
        <v>44805</v>
      </c>
      <c r="C18" s="8">
        <v>44986</v>
      </c>
      <c r="F18" s="31" t="s">
        <v>42</v>
      </c>
      <c r="G18" s="67" t="s">
        <v>1734</v>
      </c>
      <c r="H18" s="67"/>
      <c r="I18" s="35" t="s">
        <v>1077</v>
      </c>
      <c r="J18" s="35" t="s">
        <v>59</v>
      </c>
      <c r="K18" s="35" t="s">
        <v>648</v>
      </c>
      <c r="N18" s="39" t="s">
        <v>598</v>
      </c>
      <c r="O18" s="38" t="s">
        <v>1734</v>
      </c>
      <c r="R18"/>
    </row>
    <row r="19" spans="1:18">
      <c r="A19" s="35" t="s">
        <v>992</v>
      </c>
      <c r="B19" s="8">
        <v>44866</v>
      </c>
      <c r="C19" s="8">
        <v>45047</v>
      </c>
      <c r="F19" s="31" t="s">
        <v>673</v>
      </c>
      <c r="G19" s="67" t="s">
        <v>1734</v>
      </c>
      <c r="H19" s="67"/>
      <c r="I19" s="35" t="s">
        <v>1026</v>
      </c>
      <c r="J19" s="35" t="s">
        <v>793</v>
      </c>
      <c r="K19" s="35" t="s">
        <v>648</v>
      </c>
      <c r="N19" s="41" t="s">
        <v>10</v>
      </c>
      <c r="O19" s="40" t="s">
        <v>1734</v>
      </c>
      <c r="R19"/>
    </row>
    <row r="20" spans="1:18">
      <c r="A20" s="35" t="s">
        <v>1621</v>
      </c>
      <c r="B20" s="8">
        <v>44881</v>
      </c>
      <c r="C20" s="8">
        <v>45062</v>
      </c>
      <c r="F20" s="31" t="s">
        <v>132</v>
      </c>
      <c r="G20" s="67" t="s">
        <v>1734</v>
      </c>
      <c r="H20" s="67"/>
      <c r="I20" s="35" t="s">
        <v>792</v>
      </c>
      <c r="J20" s="35" t="s">
        <v>793</v>
      </c>
      <c r="K20" s="35" t="s">
        <v>648</v>
      </c>
      <c r="N20" s="39" t="s">
        <v>55</v>
      </c>
      <c r="O20" s="38" t="s">
        <v>11</v>
      </c>
      <c r="R20"/>
    </row>
    <row r="21" spans="1:18">
      <c r="A21" s="35" t="s">
        <v>2839</v>
      </c>
      <c r="B21" s="8">
        <v>44896</v>
      </c>
      <c r="C21" s="8">
        <v>45078</v>
      </c>
      <c r="F21" s="31" t="s">
        <v>901</v>
      </c>
      <c r="G21" s="67" t="s">
        <v>1734</v>
      </c>
      <c r="H21" s="67"/>
      <c r="I21" s="35" t="s">
        <v>520</v>
      </c>
      <c r="J21" s="35" t="s">
        <v>59</v>
      </c>
      <c r="K21" s="35" t="s">
        <v>648</v>
      </c>
      <c r="N21" s="41" t="s">
        <v>360</v>
      </c>
      <c r="O21" s="40" t="s">
        <v>11</v>
      </c>
      <c r="R21"/>
    </row>
    <row r="22" spans="1:18">
      <c r="A22" s="91" t="s">
        <v>3106</v>
      </c>
      <c r="B22" s="8">
        <v>44896</v>
      </c>
      <c r="C22" s="8">
        <v>45078</v>
      </c>
      <c r="F22" s="67" t="s">
        <v>30</v>
      </c>
      <c r="G22" s="67" t="s">
        <v>1734</v>
      </c>
      <c r="H22" s="67"/>
      <c r="I22" s="37" t="s">
        <v>2611</v>
      </c>
      <c r="J22" s="35" t="s">
        <v>1391</v>
      </c>
      <c r="K22" s="35" t="s">
        <v>648</v>
      </c>
      <c r="N22" s="39" t="s">
        <v>918</v>
      </c>
      <c r="O22" s="38" t="s">
        <v>11</v>
      </c>
      <c r="R22"/>
    </row>
    <row r="23" spans="1:18">
      <c r="A23" s="35" t="s">
        <v>1622</v>
      </c>
      <c r="B23" s="8">
        <v>44875</v>
      </c>
      <c r="C23" s="8">
        <v>45056</v>
      </c>
      <c r="F23" s="67" t="s">
        <v>120</v>
      </c>
      <c r="G23" s="67" t="s">
        <v>1734</v>
      </c>
      <c r="H23" s="67"/>
      <c r="I23" s="35" t="s">
        <v>1028</v>
      </c>
      <c r="J23" s="35" t="s">
        <v>793</v>
      </c>
      <c r="K23" s="35" t="s">
        <v>648</v>
      </c>
      <c r="N23" s="41" t="s">
        <v>670</v>
      </c>
      <c r="O23" s="40" t="s">
        <v>11</v>
      </c>
      <c r="R23"/>
    </row>
    <row r="24" spans="1:18">
      <c r="A24" s="35" t="s">
        <v>1511</v>
      </c>
      <c r="B24" s="8">
        <v>44896</v>
      </c>
      <c r="C24" s="8">
        <v>45078</v>
      </c>
      <c r="F24" s="67" t="s">
        <v>169</v>
      </c>
      <c r="G24" s="67" t="s">
        <v>1734</v>
      </c>
      <c r="H24" s="67"/>
      <c r="I24" s="35" t="s">
        <v>2728</v>
      </c>
      <c r="J24" s="35" t="s">
        <v>995</v>
      </c>
      <c r="K24" s="35" t="s">
        <v>144</v>
      </c>
      <c r="N24" s="41" t="s">
        <v>104</v>
      </c>
      <c r="O24" s="40" t="s">
        <v>11</v>
      </c>
      <c r="R24"/>
    </row>
    <row r="25" spans="1:18">
      <c r="A25" s="35" t="s">
        <v>1623</v>
      </c>
      <c r="B25" s="8">
        <v>44986</v>
      </c>
      <c r="C25" s="8">
        <v>45170</v>
      </c>
      <c r="D25" s="35" t="s">
        <v>3305</v>
      </c>
      <c r="F25" s="67" t="s">
        <v>27</v>
      </c>
      <c r="G25" s="67" t="s">
        <v>1734</v>
      </c>
      <c r="H25" s="67"/>
      <c r="I25" s="35" t="s">
        <v>951</v>
      </c>
      <c r="J25" s="35" t="s">
        <v>10</v>
      </c>
      <c r="K25" s="35" t="s">
        <v>144</v>
      </c>
      <c r="N25" s="41" t="s">
        <v>1384</v>
      </c>
      <c r="O25" s="40" t="s">
        <v>1734</v>
      </c>
      <c r="R25"/>
    </row>
    <row r="26" spans="1:18">
      <c r="A26" s="35" t="s">
        <v>2275</v>
      </c>
      <c r="B26" s="8">
        <v>44896</v>
      </c>
      <c r="C26" s="8">
        <v>45078</v>
      </c>
      <c r="F26" s="67" t="s">
        <v>402</v>
      </c>
      <c r="G26" s="67" t="s">
        <v>1734</v>
      </c>
      <c r="H26" s="67"/>
      <c r="I26" s="35" t="s">
        <v>674</v>
      </c>
      <c r="J26" s="35" t="s">
        <v>656</v>
      </c>
      <c r="K26" s="35" t="s">
        <v>144</v>
      </c>
      <c r="N26" s="41" t="s">
        <v>8</v>
      </c>
      <c r="O26" s="40" t="s">
        <v>1734</v>
      </c>
      <c r="R26"/>
    </row>
    <row r="27" spans="1:18">
      <c r="A27" s="35" t="s">
        <v>2842</v>
      </c>
      <c r="B27" s="8">
        <v>44896</v>
      </c>
      <c r="C27" s="8">
        <v>45078</v>
      </c>
      <c r="F27" s="67" t="s">
        <v>574</v>
      </c>
      <c r="G27" s="67" t="s">
        <v>1734</v>
      </c>
      <c r="H27" s="67"/>
      <c r="I27" s="35" t="s">
        <v>855</v>
      </c>
      <c r="J27" s="35" t="s">
        <v>793</v>
      </c>
      <c r="K27" s="35" t="s">
        <v>648</v>
      </c>
      <c r="N27" s="39" t="s">
        <v>214</v>
      </c>
      <c r="O27" s="38" t="s">
        <v>1734</v>
      </c>
      <c r="R27"/>
    </row>
    <row r="28" spans="1:18">
      <c r="A28" s="35" t="s">
        <v>1624</v>
      </c>
      <c r="B28" s="8">
        <v>44896</v>
      </c>
      <c r="C28" s="8">
        <v>45078</v>
      </c>
      <c r="F28" s="67" t="s">
        <v>289</v>
      </c>
      <c r="G28" s="67" t="s">
        <v>1734</v>
      </c>
      <c r="H28" s="67"/>
      <c r="I28" s="37" t="s">
        <v>1746</v>
      </c>
      <c r="J28" s="35" t="s">
        <v>2641</v>
      </c>
      <c r="K28" s="35" t="s">
        <v>144</v>
      </c>
      <c r="N28" s="39" t="s">
        <v>15</v>
      </c>
      <c r="O28" s="38" t="s">
        <v>11</v>
      </c>
      <c r="R28"/>
    </row>
    <row r="29" spans="1:18">
      <c r="A29" s="35" t="s">
        <v>1626</v>
      </c>
      <c r="B29" s="8">
        <v>44869</v>
      </c>
      <c r="C29" s="8">
        <v>45050</v>
      </c>
      <c r="F29" s="67" t="s">
        <v>287</v>
      </c>
      <c r="G29" s="67" t="s">
        <v>1734</v>
      </c>
      <c r="H29" s="67"/>
      <c r="I29" s="35" t="s">
        <v>1622</v>
      </c>
      <c r="J29" s="35" t="s">
        <v>647</v>
      </c>
      <c r="K29" s="35" t="s">
        <v>144</v>
      </c>
      <c r="N29" s="41" t="s">
        <v>127</v>
      </c>
      <c r="O29" s="40" t="s">
        <v>1734</v>
      </c>
      <c r="R29"/>
    </row>
    <row r="30" spans="1:18">
      <c r="A30" s="35" t="s">
        <v>991</v>
      </c>
      <c r="B30" s="8">
        <v>44866</v>
      </c>
      <c r="C30" s="8">
        <v>45047</v>
      </c>
      <c r="F30" s="67" t="s">
        <v>22</v>
      </c>
      <c r="G30" s="67" t="s">
        <v>1734</v>
      </c>
      <c r="H30" s="67"/>
      <c r="I30" s="35" t="s">
        <v>930</v>
      </c>
      <c r="J30" s="35" t="s">
        <v>647</v>
      </c>
      <c r="K30" s="35" t="s">
        <v>144</v>
      </c>
      <c r="N30" s="39" t="s">
        <v>42</v>
      </c>
      <c r="O30" s="38" t="s">
        <v>1734</v>
      </c>
      <c r="R30"/>
    </row>
    <row r="31" spans="1:18">
      <c r="A31" s="35" t="s">
        <v>1627</v>
      </c>
      <c r="B31" s="8">
        <v>44896</v>
      </c>
      <c r="C31" s="8">
        <v>45078</v>
      </c>
      <c r="F31" s="67" t="s">
        <v>733</v>
      </c>
      <c r="G31" s="67" t="s">
        <v>1734</v>
      </c>
      <c r="H31" s="67"/>
      <c r="I31" s="35" t="s">
        <v>3164</v>
      </c>
      <c r="J31" s="35" t="s">
        <v>1431</v>
      </c>
      <c r="K31" s="35" t="s">
        <v>144</v>
      </c>
      <c r="N31" s="41" t="s">
        <v>673</v>
      </c>
      <c r="O31" s="40" t="s">
        <v>1734</v>
      </c>
      <c r="R31"/>
    </row>
    <row r="32" spans="1:18">
      <c r="A32" s="35" t="s">
        <v>990</v>
      </c>
      <c r="B32" s="8">
        <v>44866</v>
      </c>
      <c r="C32" s="8">
        <v>45047</v>
      </c>
      <c r="F32" s="67" t="s">
        <v>391</v>
      </c>
      <c r="G32" s="67" t="s">
        <v>1734</v>
      </c>
      <c r="H32" s="67"/>
      <c r="I32" s="35" t="s">
        <v>2791</v>
      </c>
      <c r="J32" s="35" t="s">
        <v>1431</v>
      </c>
      <c r="K32" s="35" t="s">
        <v>144</v>
      </c>
      <c r="N32" s="39" t="s">
        <v>369</v>
      </c>
      <c r="O32" s="38" t="s">
        <v>11</v>
      </c>
      <c r="R32"/>
    </row>
    <row r="33" spans="1:18">
      <c r="A33" s="35" t="s">
        <v>1577</v>
      </c>
      <c r="B33" s="8">
        <v>44896</v>
      </c>
      <c r="C33" s="8">
        <v>45078</v>
      </c>
      <c r="F33" s="67" t="s">
        <v>110</v>
      </c>
      <c r="G33" s="67" t="s">
        <v>1734</v>
      </c>
      <c r="H33" s="67"/>
      <c r="I33" s="35" t="s">
        <v>2733</v>
      </c>
      <c r="J33" s="35" t="s">
        <v>1431</v>
      </c>
      <c r="K33" s="35" t="s">
        <v>144</v>
      </c>
      <c r="N33" s="39" t="s">
        <v>246</v>
      </c>
      <c r="O33" s="38" t="s">
        <v>11</v>
      </c>
      <c r="R33"/>
    </row>
    <row r="34" spans="1:18">
      <c r="A34" s="35" t="s">
        <v>1399</v>
      </c>
      <c r="B34" s="8">
        <v>44986</v>
      </c>
      <c r="C34" s="8">
        <v>45170</v>
      </c>
      <c r="D34" s="35" t="s">
        <v>3305</v>
      </c>
      <c r="F34" s="67" t="s">
        <v>95</v>
      </c>
      <c r="G34" s="67" t="s">
        <v>1734</v>
      </c>
      <c r="H34" s="67"/>
      <c r="I34" s="35" t="s">
        <v>2809</v>
      </c>
      <c r="J34" s="35" t="s">
        <v>1431</v>
      </c>
      <c r="K34" s="35" t="s">
        <v>144</v>
      </c>
      <c r="N34" s="41" t="s">
        <v>645</v>
      </c>
      <c r="O34" s="40" t="s">
        <v>11</v>
      </c>
      <c r="R34"/>
    </row>
    <row r="35" spans="1:18">
      <c r="A35" s="35" t="s">
        <v>1368</v>
      </c>
      <c r="B35" s="8">
        <v>44774</v>
      </c>
      <c r="C35" s="8">
        <v>44958</v>
      </c>
      <c r="F35" s="31" t="s">
        <v>347</v>
      </c>
      <c r="G35" s="67" t="s">
        <v>1734</v>
      </c>
      <c r="H35" s="67"/>
      <c r="I35" s="35" t="s">
        <v>2601</v>
      </c>
      <c r="J35" s="35" t="s">
        <v>647</v>
      </c>
      <c r="K35" s="35" t="s">
        <v>144</v>
      </c>
      <c r="N35" s="41" t="s">
        <v>652</v>
      </c>
      <c r="O35" s="40" t="s">
        <v>11</v>
      </c>
      <c r="R35"/>
    </row>
    <row r="36" spans="1:18">
      <c r="A36" s="35" t="s">
        <v>1400</v>
      </c>
      <c r="B36" s="8">
        <v>44986</v>
      </c>
      <c r="C36" s="8">
        <v>45170</v>
      </c>
      <c r="D36" s="35" t="s">
        <v>3305</v>
      </c>
      <c r="F36" s="67" t="s">
        <v>1041</v>
      </c>
      <c r="G36" s="67" t="s">
        <v>1734</v>
      </c>
      <c r="H36" s="67"/>
      <c r="I36" s="35" t="s">
        <v>2607</v>
      </c>
      <c r="J36" s="35" t="s">
        <v>1431</v>
      </c>
      <c r="K36" s="35" t="s">
        <v>144</v>
      </c>
      <c r="N36" s="39" t="s">
        <v>138</v>
      </c>
      <c r="O36" s="38" t="s">
        <v>11</v>
      </c>
      <c r="R36"/>
    </row>
    <row r="37" spans="1:18">
      <c r="A37" s="35" t="s">
        <v>2844</v>
      </c>
      <c r="B37" s="8">
        <v>44896</v>
      </c>
      <c r="C37" s="8">
        <v>45078</v>
      </c>
      <c r="F37" s="31" t="s">
        <v>383</v>
      </c>
      <c r="G37" s="67" t="s">
        <v>1734</v>
      </c>
      <c r="H37" s="67"/>
      <c r="I37" s="35" t="s">
        <v>1013</v>
      </c>
      <c r="J37" s="35" t="s">
        <v>647</v>
      </c>
      <c r="K37" s="35" t="s">
        <v>144</v>
      </c>
      <c r="N37" s="39" t="s">
        <v>82</v>
      </c>
      <c r="O37" s="38" t="s">
        <v>11</v>
      </c>
      <c r="R37"/>
    </row>
    <row r="38" spans="1:18">
      <c r="A38" s="35" t="s">
        <v>989</v>
      </c>
      <c r="B38" s="8">
        <v>44866</v>
      </c>
      <c r="C38" s="8">
        <v>45047</v>
      </c>
      <c r="F38" s="67" t="s">
        <v>655</v>
      </c>
      <c r="G38" s="67" t="s">
        <v>1734</v>
      </c>
      <c r="H38" s="67"/>
      <c r="I38" s="35" t="s">
        <v>1022</v>
      </c>
      <c r="J38" s="35" t="s">
        <v>647</v>
      </c>
      <c r="K38" s="35" t="s">
        <v>144</v>
      </c>
      <c r="N38" s="41" t="s">
        <v>906</v>
      </c>
      <c r="O38" s="40" t="s">
        <v>11</v>
      </c>
      <c r="R38"/>
    </row>
    <row r="39" spans="1:18">
      <c r="A39" s="37" t="s">
        <v>2846</v>
      </c>
      <c r="B39" s="8">
        <v>44896</v>
      </c>
      <c r="C39" s="8">
        <v>45078</v>
      </c>
      <c r="F39" s="67" t="s">
        <v>422</v>
      </c>
      <c r="G39" s="67" t="s">
        <v>1734</v>
      </c>
      <c r="H39" s="67"/>
      <c r="I39" s="35" t="s">
        <v>1674</v>
      </c>
      <c r="J39" s="35" t="s">
        <v>995</v>
      </c>
      <c r="K39" s="35" t="s">
        <v>144</v>
      </c>
      <c r="N39" s="39" t="s">
        <v>184</v>
      </c>
      <c r="O39" s="38" t="s">
        <v>11</v>
      </c>
      <c r="R39"/>
    </row>
    <row r="40" spans="1:18">
      <c r="A40" s="35" t="s">
        <v>1401</v>
      </c>
      <c r="B40" s="8">
        <v>44986</v>
      </c>
      <c r="C40" s="8">
        <v>45170</v>
      </c>
      <c r="D40" s="35" t="s">
        <v>3305</v>
      </c>
      <c r="F40"/>
      <c r="G40"/>
      <c r="H40" s="67"/>
      <c r="I40" s="35" t="s">
        <v>683</v>
      </c>
      <c r="J40" s="35" t="s">
        <v>684</v>
      </c>
      <c r="K40" s="35" t="s">
        <v>144</v>
      </c>
      <c r="N40" s="39" t="s">
        <v>1061</v>
      </c>
      <c r="O40" s="38" t="s">
        <v>11</v>
      </c>
      <c r="R40"/>
    </row>
    <row r="41" spans="1:18">
      <c r="A41" s="35" t="s">
        <v>2674</v>
      </c>
      <c r="B41" s="8">
        <v>44844</v>
      </c>
      <c r="C41" s="8">
        <v>45026</v>
      </c>
      <c r="F41"/>
      <c r="G41"/>
      <c r="H41" s="67"/>
      <c r="I41" s="35" t="s">
        <v>1604</v>
      </c>
      <c r="J41" s="35" t="s">
        <v>1431</v>
      </c>
      <c r="K41" s="35" t="s">
        <v>144</v>
      </c>
      <c r="N41" s="39" t="s">
        <v>132</v>
      </c>
      <c r="O41" s="38" t="s">
        <v>1734</v>
      </c>
      <c r="R41"/>
    </row>
    <row r="42" spans="1:18">
      <c r="A42" s="35" t="s">
        <v>2848</v>
      </c>
      <c r="B42" s="8">
        <v>44896</v>
      </c>
      <c r="C42" s="8">
        <v>45078</v>
      </c>
      <c r="F42"/>
      <c r="G42"/>
      <c r="H42" s="67"/>
      <c r="I42" s="35" t="s">
        <v>2616</v>
      </c>
      <c r="J42" s="35" t="s">
        <v>995</v>
      </c>
      <c r="K42" s="35" t="s">
        <v>144</v>
      </c>
      <c r="N42" s="41" t="s">
        <v>172</v>
      </c>
      <c r="O42" s="40" t="s">
        <v>11</v>
      </c>
      <c r="R42"/>
    </row>
    <row r="43" spans="1:18">
      <c r="A43" s="35" t="s">
        <v>2850</v>
      </c>
      <c r="B43" s="8">
        <v>44896</v>
      </c>
      <c r="C43" s="8">
        <v>45078</v>
      </c>
      <c r="F43"/>
      <c r="G43"/>
      <c r="H43" s="67"/>
      <c r="I43" s="35" t="s">
        <v>996</v>
      </c>
      <c r="J43" s="35" t="s">
        <v>995</v>
      </c>
      <c r="K43" s="35" t="s">
        <v>144</v>
      </c>
      <c r="N43" s="39" t="s">
        <v>147</v>
      </c>
      <c r="O43" s="38" t="s">
        <v>11</v>
      </c>
      <c r="R43"/>
    </row>
    <row r="44" spans="1:18">
      <c r="A44" s="35" t="s">
        <v>1664</v>
      </c>
      <c r="B44" s="8">
        <v>44866</v>
      </c>
      <c r="C44" s="8">
        <v>45047</v>
      </c>
      <c r="F44"/>
      <c r="G44"/>
      <c r="H44" s="67"/>
      <c r="I44" s="35" t="s">
        <v>1675</v>
      </c>
      <c r="J44" s="35" t="s">
        <v>995</v>
      </c>
      <c r="K44" s="35" t="s">
        <v>144</v>
      </c>
      <c r="N44" s="41" t="s">
        <v>160</v>
      </c>
      <c r="O44" s="40" t="s">
        <v>11</v>
      </c>
      <c r="R44"/>
    </row>
    <row r="45" spans="1:18">
      <c r="A45" s="35" t="s">
        <v>2853</v>
      </c>
      <c r="B45" s="8">
        <v>44896</v>
      </c>
      <c r="C45" s="8">
        <v>45078</v>
      </c>
      <c r="F45"/>
      <c r="G45"/>
      <c r="H45" s="67"/>
      <c r="I45" s="35" t="s">
        <v>955</v>
      </c>
      <c r="J45" s="35" t="s">
        <v>647</v>
      </c>
      <c r="K45" s="35" t="s">
        <v>144</v>
      </c>
      <c r="N45" s="39" t="s">
        <v>145</v>
      </c>
      <c r="O45" s="38" t="s">
        <v>11</v>
      </c>
      <c r="R45"/>
    </row>
    <row r="46" spans="1:18">
      <c r="A46" s="35" t="s">
        <v>1721</v>
      </c>
      <c r="B46" s="8">
        <v>44958</v>
      </c>
      <c r="C46" s="8">
        <v>45139</v>
      </c>
      <c r="D46" s="35" t="s">
        <v>3305</v>
      </c>
      <c r="F46"/>
      <c r="G46"/>
      <c r="H46" s="67"/>
      <c r="N46" s="39" t="s">
        <v>163</v>
      </c>
      <c r="O46" s="38" t="s">
        <v>11</v>
      </c>
      <c r="R46"/>
    </row>
    <row r="47" spans="1:18">
      <c r="A47" s="35" t="s">
        <v>2855</v>
      </c>
      <c r="B47" s="8">
        <v>44896</v>
      </c>
      <c r="C47" s="8">
        <v>45078</v>
      </c>
      <c r="F47"/>
      <c r="G47"/>
      <c r="H47" s="67"/>
      <c r="N47" s="39" t="s">
        <v>153</v>
      </c>
      <c r="O47" s="38" t="s">
        <v>11</v>
      </c>
      <c r="R47"/>
    </row>
    <row r="48" spans="1:18">
      <c r="A48" s="35" t="s">
        <v>2856</v>
      </c>
      <c r="B48" s="8">
        <v>44896</v>
      </c>
      <c r="C48" s="8">
        <v>45078</v>
      </c>
      <c r="F48"/>
      <c r="G48"/>
      <c r="H48" s="67"/>
      <c r="N48" s="39" t="s">
        <v>143</v>
      </c>
      <c r="O48" s="38" t="s">
        <v>11</v>
      </c>
      <c r="R48"/>
    </row>
    <row r="49" spans="1:18">
      <c r="A49" s="35" t="s">
        <v>1402</v>
      </c>
      <c r="B49" s="8">
        <v>44986</v>
      </c>
      <c r="C49" s="8">
        <v>45170</v>
      </c>
      <c r="D49" s="35" t="s">
        <v>3305</v>
      </c>
      <c r="F49"/>
      <c r="G49"/>
      <c r="H49" s="67"/>
      <c r="N49" s="41" t="s">
        <v>149</v>
      </c>
      <c r="O49" s="40" t="s">
        <v>11</v>
      </c>
      <c r="R49"/>
    </row>
    <row r="50" spans="1:18">
      <c r="A50" s="35" t="s">
        <v>1403</v>
      </c>
      <c r="B50" s="8">
        <v>44986</v>
      </c>
      <c r="C50" s="8">
        <v>45170</v>
      </c>
      <c r="D50" s="35" t="s">
        <v>3305</v>
      </c>
      <c r="F50"/>
      <c r="G50"/>
      <c r="H50" s="67"/>
      <c r="N50" s="39" t="s">
        <v>920</v>
      </c>
      <c r="O50" s="38" t="s">
        <v>11</v>
      </c>
      <c r="R50"/>
    </row>
    <row r="51" spans="1:18">
      <c r="A51" s="35" t="s">
        <v>2858</v>
      </c>
      <c r="B51" s="8">
        <v>44896</v>
      </c>
      <c r="C51" s="8">
        <v>45078</v>
      </c>
      <c r="F51"/>
      <c r="G51"/>
      <c r="H51" s="67"/>
      <c r="N51" s="41" t="s">
        <v>228</v>
      </c>
      <c r="O51" s="40" t="s">
        <v>11</v>
      </c>
      <c r="R51"/>
    </row>
    <row r="52" spans="1:18">
      <c r="A52" s="35" t="s">
        <v>3118</v>
      </c>
      <c r="B52" s="8">
        <v>44896</v>
      </c>
      <c r="C52" s="8">
        <v>45078</v>
      </c>
      <c r="F52"/>
      <c r="G52"/>
      <c r="H52" s="67"/>
      <c r="N52" s="41" t="s">
        <v>263</v>
      </c>
      <c r="O52" s="40" t="s">
        <v>11</v>
      </c>
      <c r="R52"/>
    </row>
    <row r="53" spans="1:18">
      <c r="A53" s="35" t="s">
        <v>2861</v>
      </c>
      <c r="B53" s="8">
        <v>44896</v>
      </c>
      <c r="C53" s="8">
        <v>45078</v>
      </c>
      <c r="F53"/>
      <c r="G53"/>
      <c r="H53" s="67"/>
      <c r="N53" s="39" t="s">
        <v>682</v>
      </c>
      <c r="O53" s="38" t="s">
        <v>11</v>
      </c>
      <c r="R53"/>
    </row>
    <row r="54" spans="1:18">
      <c r="A54" s="35" t="s">
        <v>2744</v>
      </c>
      <c r="B54" s="8">
        <v>44866</v>
      </c>
      <c r="C54" s="8">
        <v>45047</v>
      </c>
      <c r="F54"/>
      <c r="G54"/>
      <c r="H54" s="67"/>
      <c r="N54" s="41" t="s">
        <v>154</v>
      </c>
      <c r="O54" s="40" t="s">
        <v>11</v>
      </c>
      <c r="R54"/>
    </row>
    <row r="55" spans="1:18">
      <c r="A55" s="35" t="s">
        <v>988</v>
      </c>
      <c r="B55" s="8">
        <v>44866</v>
      </c>
      <c r="C55" s="8">
        <v>45047</v>
      </c>
      <c r="F55"/>
      <c r="G55"/>
      <c r="H55" s="67"/>
      <c r="N55" s="39" t="s">
        <v>694</v>
      </c>
      <c r="O55" s="38" t="s">
        <v>11</v>
      </c>
      <c r="R55"/>
    </row>
    <row r="56" spans="1:18">
      <c r="A56" s="35" t="s">
        <v>2862</v>
      </c>
      <c r="B56" s="8">
        <v>44896</v>
      </c>
      <c r="C56" s="8">
        <v>45078</v>
      </c>
      <c r="F56"/>
      <c r="G56"/>
      <c r="H56" s="67"/>
      <c r="N56" s="41" t="s">
        <v>901</v>
      </c>
      <c r="O56" s="40" t="s">
        <v>1734</v>
      </c>
      <c r="R56"/>
    </row>
    <row r="57" spans="1:18">
      <c r="A57" s="35" t="s">
        <v>2863</v>
      </c>
      <c r="B57" s="8">
        <v>44896</v>
      </c>
      <c r="C57" s="8">
        <v>45078</v>
      </c>
      <c r="F57"/>
      <c r="G57"/>
      <c r="H57" s="67"/>
      <c r="N57" s="41" t="s">
        <v>360</v>
      </c>
      <c r="O57" s="40" t="s">
        <v>1734</v>
      </c>
      <c r="R57"/>
    </row>
    <row r="58" spans="1:18">
      <c r="A58" s="35" t="s">
        <v>2865</v>
      </c>
      <c r="B58" s="8">
        <v>44896</v>
      </c>
      <c r="C58" s="8">
        <v>45078</v>
      </c>
      <c r="F58"/>
      <c r="G58"/>
      <c r="H58" s="67"/>
      <c r="N58" s="41" t="s">
        <v>120</v>
      </c>
      <c r="O58" s="40" t="s">
        <v>1734</v>
      </c>
      <c r="R58"/>
    </row>
    <row r="59" spans="1:18">
      <c r="A59" s="35" t="s">
        <v>1628</v>
      </c>
      <c r="B59" s="8">
        <v>44896</v>
      </c>
      <c r="C59" s="8">
        <v>45078</v>
      </c>
      <c r="F59"/>
      <c r="G59"/>
      <c r="H59" s="67"/>
      <c r="N59" s="39" t="s">
        <v>169</v>
      </c>
      <c r="O59" s="38" t="s">
        <v>1734</v>
      </c>
      <c r="R59"/>
    </row>
    <row r="60" spans="1:18">
      <c r="A60" s="35" t="s">
        <v>2867</v>
      </c>
      <c r="B60" s="8">
        <v>44896</v>
      </c>
      <c r="C60" s="8">
        <v>45078</v>
      </c>
      <c r="F60"/>
      <c r="G60"/>
      <c r="H60" s="67"/>
      <c r="N60" s="41" t="s">
        <v>30</v>
      </c>
      <c r="O60" s="40" t="s">
        <v>1734</v>
      </c>
      <c r="R60"/>
    </row>
    <row r="61" spans="1:18">
      <c r="A61" s="35" t="s">
        <v>2869</v>
      </c>
      <c r="B61" s="8">
        <v>44896</v>
      </c>
      <c r="C61" s="8">
        <v>45078</v>
      </c>
      <c r="F61"/>
      <c r="G61"/>
      <c r="H61" s="67"/>
      <c r="N61" s="39" t="s">
        <v>27</v>
      </c>
      <c r="O61" s="38" t="s">
        <v>1734</v>
      </c>
      <c r="R61"/>
    </row>
    <row r="62" spans="1:18">
      <c r="A62" s="35" t="s">
        <v>2746</v>
      </c>
      <c r="B62" s="8">
        <v>44835</v>
      </c>
      <c r="C62" s="8">
        <v>45017</v>
      </c>
      <c r="F62"/>
      <c r="G62"/>
      <c r="H62" s="67"/>
      <c r="N62" s="41" t="s">
        <v>402</v>
      </c>
      <c r="O62" s="40" t="s">
        <v>1734</v>
      </c>
      <c r="R62"/>
    </row>
    <row r="63" spans="1:18">
      <c r="A63" s="35" t="s">
        <v>2772</v>
      </c>
      <c r="B63" s="8">
        <v>44853</v>
      </c>
      <c r="C63" s="8">
        <v>45035</v>
      </c>
      <c r="F63"/>
      <c r="G63"/>
      <c r="H63" s="67"/>
      <c r="N63" s="39" t="s">
        <v>256</v>
      </c>
      <c r="O63" s="38" t="s">
        <v>11</v>
      </c>
      <c r="R63"/>
    </row>
    <row r="64" spans="1:18">
      <c r="A64" s="35" t="s">
        <v>2290</v>
      </c>
      <c r="B64" s="8">
        <v>44896</v>
      </c>
      <c r="C64" s="8">
        <v>45078</v>
      </c>
      <c r="F64"/>
      <c r="G64"/>
      <c r="H64" s="67"/>
      <c r="N64" s="41" t="s">
        <v>1518</v>
      </c>
      <c r="O64" s="40" t="s">
        <v>11</v>
      </c>
      <c r="R64"/>
    </row>
    <row r="65" spans="1:18">
      <c r="A65" s="35" t="s">
        <v>1538</v>
      </c>
      <c r="B65" s="8">
        <v>44896</v>
      </c>
      <c r="C65" s="8">
        <v>45078</v>
      </c>
      <c r="F65"/>
      <c r="G65"/>
      <c r="H65" s="67"/>
      <c r="N65" s="39" t="s">
        <v>574</v>
      </c>
      <c r="O65" s="38" t="s">
        <v>1734</v>
      </c>
      <c r="R65"/>
    </row>
    <row r="66" spans="1:18">
      <c r="A66" s="35" t="s">
        <v>1369</v>
      </c>
      <c r="B66" s="8">
        <v>44958</v>
      </c>
      <c r="C66" s="8">
        <v>45139</v>
      </c>
      <c r="D66" s="35" t="s">
        <v>3305</v>
      </c>
      <c r="F66"/>
      <c r="G66"/>
      <c r="H66" s="67"/>
      <c r="N66" s="41" t="s">
        <v>1695</v>
      </c>
      <c r="O66" s="40" t="s">
        <v>11</v>
      </c>
      <c r="R66"/>
    </row>
    <row r="67" spans="1:18">
      <c r="A67" s="35" t="s">
        <v>2666</v>
      </c>
      <c r="B67" s="8">
        <v>44844</v>
      </c>
      <c r="C67" s="8">
        <v>45026</v>
      </c>
      <c r="F67"/>
      <c r="G67"/>
      <c r="H67" s="67"/>
      <c r="N67" s="39" t="s">
        <v>235</v>
      </c>
      <c r="O67" s="38" t="s">
        <v>11</v>
      </c>
      <c r="R67"/>
    </row>
    <row r="68" spans="1:18">
      <c r="A68" s="35" t="s">
        <v>1081</v>
      </c>
      <c r="B68" s="8">
        <v>44866</v>
      </c>
      <c r="C68" s="8">
        <v>45047</v>
      </c>
      <c r="F68"/>
      <c r="G68"/>
      <c r="H68" s="67"/>
      <c r="N68" s="41" t="s">
        <v>238</v>
      </c>
      <c r="O68" s="40" t="s">
        <v>11</v>
      </c>
      <c r="R68"/>
    </row>
    <row r="69" spans="1:18">
      <c r="A69" s="35" t="s">
        <v>1404</v>
      </c>
      <c r="B69" s="8">
        <v>44986</v>
      </c>
      <c r="C69" s="8">
        <v>45170</v>
      </c>
      <c r="D69" s="35" t="s">
        <v>3305</v>
      </c>
      <c r="F69"/>
      <c r="G69"/>
      <c r="H69" s="67"/>
      <c r="N69" s="39" t="s">
        <v>254</v>
      </c>
      <c r="O69" s="38" t="s">
        <v>11</v>
      </c>
      <c r="R69"/>
    </row>
    <row r="70" spans="1:18">
      <c r="A70" s="35" t="s">
        <v>880</v>
      </c>
      <c r="B70" s="8">
        <v>44835</v>
      </c>
      <c r="C70" s="8">
        <v>45017</v>
      </c>
      <c r="F70"/>
      <c r="G70"/>
      <c r="H70" s="67"/>
      <c r="N70" s="41" t="s">
        <v>2639</v>
      </c>
      <c r="O70" s="40" t="s">
        <v>11</v>
      </c>
      <c r="R70"/>
    </row>
    <row r="71" spans="1:18">
      <c r="A71" s="35" t="s">
        <v>2871</v>
      </c>
      <c r="B71" s="8">
        <v>44896</v>
      </c>
      <c r="C71" s="8">
        <v>45078</v>
      </c>
      <c r="F71"/>
      <c r="G71"/>
      <c r="H71" s="67"/>
      <c r="N71" s="41" t="s">
        <v>205</v>
      </c>
      <c r="O71" s="40" t="s">
        <v>11</v>
      </c>
      <c r="R71"/>
    </row>
    <row r="72" spans="1:18">
      <c r="A72" s="35" t="s">
        <v>2873</v>
      </c>
      <c r="B72" s="8">
        <v>44896</v>
      </c>
      <c r="C72" s="8">
        <v>45078</v>
      </c>
      <c r="F72"/>
      <c r="G72"/>
      <c r="H72" s="67"/>
      <c r="N72" s="39" t="s">
        <v>289</v>
      </c>
      <c r="O72" s="38" t="s">
        <v>1734</v>
      </c>
      <c r="R72"/>
    </row>
    <row r="73" spans="1:18">
      <c r="A73" s="35" t="s">
        <v>2748</v>
      </c>
      <c r="B73" s="8">
        <v>44866</v>
      </c>
      <c r="C73" s="8">
        <v>45047</v>
      </c>
      <c r="F73"/>
      <c r="G73"/>
      <c r="H73" s="67"/>
      <c r="N73" s="41" t="s">
        <v>287</v>
      </c>
      <c r="O73" s="40" t="s">
        <v>1734</v>
      </c>
      <c r="R73"/>
    </row>
    <row r="74" spans="1:18">
      <c r="A74" s="35" t="s">
        <v>890</v>
      </c>
      <c r="B74" s="8">
        <v>44958</v>
      </c>
      <c r="C74" s="8">
        <v>45139</v>
      </c>
      <c r="F74"/>
      <c r="G74"/>
      <c r="H74" s="67"/>
      <c r="N74" s="39" t="s">
        <v>285</v>
      </c>
      <c r="O74" s="38" t="s">
        <v>11</v>
      </c>
      <c r="R74"/>
    </row>
    <row r="75" spans="1:18">
      <c r="A75" s="37" t="s">
        <v>3124</v>
      </c>
      <c r="B75" s="8">
        <v>44774</v>
      </c>
      <c r="C75" s="8">
        <v>44958</v>
      </c>
      <c r="F75"/>
      <c r="G75"/>
      <c r="H75" s="67"/>
      <c r="N75" s="39" t="s">
        <v>1016</v>
      </c>
      <c r="O75" s="38" t="s">
        <v>11</v>
      </c>
      <c r="R75"/>
    </row>
    <row r="76" spans="1:18">
      <c r="A76" s="37" t="s">
        <v>2875</v>
      </c>
      <c r="B76" s="8">
        <v>44896</v>
      </c>
      <c r="C76" s="8">
        <v>45078</v>
      </c>
      <c r="F76"/>
      <c r="G76"/>
      <c r="H76" s="67"/>
      <c r="N76" s="41" t="s">
        <v>59</v>
      </c>
      <c r="O76" s="40" t="s">
        <v>11</v>
      </c>
      <c r="R76"/>
    </row>
    <row r="77" spans="1:18">
      <c r="A77" s="37" t="s">
        <v>1629</v>
      </c>
      <c r="B77" s="8">
        <v>44885</v>
      </c>
      <c r="C77" s="8">
        <v>45066</v>
      </c>
      <c r="F77"/>
      <c r="G77"/>
      <c r="H77" s="67"/>
      <c r="N77" s="39" t="s">
        <v>319</v>
      </c>
      <c r="O77" s="38" t="s">
        <v>11</v>
      </c>
      <c r="R77"/>
    </row>
    <row r="78" spans="1:18">
      <c r="A78" s="35" t="s">
        <v>1741</v>
      </c>
      <c r="B78" s="8">
        <v>44866</v>
      </c>
      <c r="C78" s="8">
        <v>45047</v>
      </c>
      <c r="F78"/>
      <c r="G78"/>
      <c r="H78" s="67"/>
      <c r="N78" s="41" t="s">
        <v>385</v>
      </c>
      <c r="O78" s="40" t="s">
        <v>11</v>
      </c>
      <c r="R78"/>
    </row>
    <row r="79" spans="1:18">
      <c r="A79" s="35" t="s">
        <v>1405</v>
      </c>
      <c r="B79" s="8">
        <v>44986</v>
      </c>
      <c r="C79" s="8">
        <v>45170</v>
      </c>
      <c r="D79" s="35" t="s">
        <v>3305</v>
      </c>
      <c r="F79"/>
      <c r="G79"/>
      <c r="H79" s="67"/>
      <c r="N79" s="41" t="s">
        <v>206</v>
      </c>
      <c r="O79" s="40" t="s">
        <v>11</v>
      </c>
      <c r="R79"/>
    </row>
    <row r="80" spans="1:18">
      <c r="A80" s="35" t="s">
        <v>1653</v>
      </c>
      <c r="B80" s="8">
        <v>44835</v>
      </c>
      <c r="C80" s="8">
        <v>45017</v>
      </c>
      <c r="F80"/>
      <c r="G80"/>
      <c r="H80" s="67"/>
      <c r="N80" s="39" t="s">
        <v>13</v>
      </c>
      <c r="O80" s="38" t="s">
        <v>11</v>
      </c>
      <c r="R80"/>
    </row>
    <row r="81" spans="1:18">
      <c r="A81" s="35" t="s">
        <v>2877</v>
      </c>
      <c r="B81" s="8">
        <v>44896</v>
      </c>
      <c r="C81" s="8">
        <v>45078</v>
      </c>
      <c r="F81"/>
      <c r="G81"/>
      <c r="H81" s="67"/>
      <c r="N81" s="41" t="s">
        <v>463</v>
      </c>
      <c r="O81" s="40" t="s">
        <v>11</v>
      </c>
      <c r="R81"/>
    </row>
    <row r="82" spans="1:18">
      <c r="A82" s="35" t="s">
        <v>2878</v>
      </c>
      <c r="B82" s="8">
        <v>44896</v>
      </c>
      <c r="C82" s="8">
        <v>45078</v>
      </c>
      <c r="F82"/>
      <c r="G82"/>
      <c r="H82" s="67"/>
      <c r="N82" s="41" t="s">
        <v>75</v>
      </c>
      <c r="O82" s="40" t="s">
        <v>11</v>
      </c>
      <c r="R82"/>
    </row>
    <row r="83" spans="1:18">
      <c r="A83" s="35" t="s">
        <v>2880</v>
      </c>
      <c r="B83" s="8">
        <v>44896</v>
      </c>
      <c r="C83" s="8">
        <v>45078</v>
      </c>
      <c r="F83"/>
      <c r="G83"/>
      <c r="H83" s="67"/>
      <c r="N83" s="39" t="s">
        <v>1010</v>
      </c>
      <c r="O83" s="38" t="s">
        <v>11</v>
      </c>
      <c r="R83"/>
    </row>
    <row r="84" spans="1:18">
      <c r="A84" s="35" t="s">
        <v>882</v>
      </c>
      <c r="B84" s="8">
        <v>44958</v>
      </c>
      <c r="C84" s="8">
        <v>45139</v>
      </c>
      <c r="D84" s="35" t="s">
        <v>3305</v>
      </c>
      <c r="F84"/>
      <c r="G84"/>
      <c r="H84" s="67"/>
      <c r="N84" s="41" t="s">
        <v>69</v>
      </c>
      <c r="O84" s="40" t="s">
        <v>11</v>
      </c>
      <c r="R84"/>
    </row>
    <row r="85" spans="1:18">
      <c r="A85" s="35" t="s">
        <v>2882</v>
      </c>
      <c r="B85" s="8">
        <v>44896</v>
      </c>
      <c r="C85" s="8">
        <v>45078</v>
      </c>
      <c r="F85"/>
      <c r="G85"/>
      <c r="H85" s="67"/>
      <c r="N85" s="41" t="s">
        <v>356</v>
      </c>
      <c r="O85" s="40" t="s">
        <v>11</v>
      </c>
      <c r="R85"/>
    </row>
    <row r="86" spans="1:18">
      <c r="A86" s="35" t="s">
        <v>1670</v>
      </c>
      <c r="B86" s="8">
        <v>44745</v>
      </c>
      <c r="C86" s="8">
        <v>44929</v>
      </c>
      <c r="F86"/>
      <c r="G86"/>
      <c r="H86" s="67"/>
      <c r="N86" s="41" t="s">
        <v>362</v>
      </c>
      <c r="O86" s="40" t="s">
        <v>11</v>
      </c>
      <c r="R86"/>
    </row>
    <row r="87" spans="1:18">
      <c r="A87" s="35" t="s">
        <v>1390</v>
      </c>
      <c r="B87" s="8">
        <v>44774</v>
      </c>
      <c r="C87" s="8">
        <v>44958</v>
      </c>
      <c r="F87"/>
      <c r="G87"/>
      <c r="H87" s="67"/>
      <c r="N87" s="41" t="s">
        <v>305</v>
      </c>
      <c r="O87" s="40" t="s">
        <v>11</v>
      </c>
      <c r="R87"/>
    </row>
    <row r="88" spans="1:18">
      <c r="A88" s="35" t="s">
        <v>2750</v>
      </c>
      <c r="B88" s="8">
        <v>44851</v>
      </c>
      <c r="C88" s="8">
        <v>45033</v>
      </c>
      <c r="F88"/>
      <c r="G88"/>
      <c r="H88" s="67"/>
      <c r="N88" s="41" t="s">
        <v>102</v>
      </c>
      <c r="O88" s="40" t="s">
        <v>11</v>
      </c>
      <c r="R88"/>
    </row>
    <row r="89" spans="1:18">
      <c r="A89" s="35" t="s">
        <v>1370</v>
      </c>
      <c r="B89" s="8">
        <v>44774</v>
      </c>
      <c r="C89" s="8">
        <v>44958</v>
      </c>
      <c r="F89"/>
      <c r="G89"/>
      <c r="H89" s="67"/>
      <c r="N89" s="41" t="s">
        <v>111</v>
      </c>
      <c r="O89" s="40" t="s">
        <v>11</v>
      </c>
      <c r="R89"/>
    </row>
    <row r="90" spans="1:18">
      <c r="A90" s="35" t="s">
        <v>2884</v>
      </c>
      <c r="B90" s="8">
        <v>44896</v>
      </c>
      <c r="C90" s="8">
        <v>45078</v>
      </c>
      <c r="F90"/>
      <c r="G90"/>
      <c r="H90" s="67"/>
      <c r="N90" s="41" t="s">
        <v>803</v>
      </c>
      <c r="O90" s="40" t="s">
        <v>11</v>
      </c>
      <c r="R90"/>
    </row>
    <row r="91" spans="1:18">
      <c r="A91" s="35" t="s">
        <v>2729</v>
      </c>
      <c r="B91" s="8">
        <v>44927</v>
      </c>
      <c r="C91" s="8">
        <v>45108</v>
      </c>
      <c r="F91"/>
      <c r="G91"/>
      <c r="H91" s="67"/>
      <c r="N91" s="41" t="s">
        <v>782</v>
      </c>
      <c r="O91" s="40" t="s">
        <v>11</v>
      </c>
      <c r="R91"/>
    </row>
    <row r="92" spans="1:18">
      <c r="A92" s="35" t="s">
        <v>2512</v>
      </c>
      <c r="B92" s="8">
        <v>44927</v>
      </c>
      <c r="C92" s="8">
        <v>45108</v>
      </c>
      <c r="D92" s="35" t="s">
        <v>3305</v>
      </c>
      <c r="F92"/>
      <c r="G92"/>
      <c r="H92" s="67"/>
      <c r="N92" s="41" t="s">
        <v>798</v>
      </c>
      <c r="O92" s="40" t="s">
        <v>11</v>
      </c>
      <c r="R92"/>
    </row>
    <row r="93" spans="1:18">
      <c r="A93" s="35" t="s">
        <v>2886</v>
      </c>
      <c r="B93" s="8">
        <v>44896</v>
      </c>
      <c r="C93" s="8">
        <v>45078</v>
      </c>
      <c r="F93"/>
      <c r="G93"/>
      <c r="H93" s="67"/>
      <c r="N93" s="41" t="s">
        <v>358</v>
      </c>
      <c r="O93" s="40" t="s">
        <v>11</v>
      </c>
      <c r="R93"/>
    </row>
    <row r="94" spans="1:18">
      <c r="A94" s="35" t="s">
        <v>1655</v>
      </c>
      <c r="B94" s="8">
        <v>44896</v>
      </c>
      <c r="C94" s="8">
        <v>45078</v>
      </c>
      <c r="F94"/>
      <c r="G94"/>
      <c r="H94" s="67"/>
      <c r="N94" s="41" t="s">
        <v>453</v>
      </c>
      <c r="O94" s="40" t="s">
        <v>11</v>
      </c>
      <c r="R94"/>
    </row>
    <row r="95" spans="1:18">
      <c r="A95" s="91" t="s">
        <v>3266</v>
      </c>
      <c r="B95" s="8">
        <v>44986</v>
      </c>
      <c r="C95" s="8">
        <v>45170</v>
      </c>
      <c r="F95"/>
      <c r="G95"/>
      <c r="H95" s="67"/>
      <c r="N95" s="41" t="s">
        <v>731</v>
      </c>
      <c r="O95" s="40" t="s">
        <v>11</v>
      </c>
      <c r="R95"/>
    </row>
    <row r="96" spans="1:18">
      <c r="A96" s="35" t="s">
        <v>2888</v>
      </c>
      <c r="B96" s="8">
        <v>44896</v>
      </c>
      <c r="C96" s="8">
        <v>45078</v>
      </c>
      <c r="F96"/>
      <c r="G96"/>
      <c r="H96" s="67"/>
      <c r="N96" s="41" t="s">
        <v>735</v>
      </c>
      <c r="O96" s="40" t="s">
        <v>11</v>
      </c>
      <c r="R96"/>
    </row>
    <row r="97" spans="1:18">
      <c r="A97" s="35" t="s">
        <v>1631</v>
      </c>
      <c r="B97" s="8">
        <v>44896</v>
      </c>
      <c r="C97" s="8">
        <v>45078</v>
      </c>
      <c r="F97"/>
      <c r="G97"/>
      <c r="H97" s="67"/>
      <c r="N97" s="41" t="s">
        <v>22</v>
      </c>
      <c r="O97" s="40" t="s">
        <v>1734</v>
      </c>
      <c r="R97"/>
    </row>
    <row r="98" spans="1:18">
      <c r="A98" s="35" t="s">
        <v>1657</v>
      </c>
      <c r="B98" s="8">
        <v>44927</v>
      </c>
      <c r="C98" s="8">
        <v>45108</v>
      </c>
      <c r="D98" s="35" t="s">
        <v>3305</v>
      </c>
      <c r="F98"/>
      <c r="G98"/>
      <c r="H98" s="67"/>
      <c r="N98" s="41" t="s">
        <v>36</v>
      </c>
      <c r="O98" s="40" t="s">
        <v>11</v>
      </c>
      <c r="R98"/>
    </row>
    <row r="99" spans="1:18">
      <c r="A99" s="35" t="s">
        <v>2890</v>
      </c>
      <c r="B99" s="8">
        <v>44896</v>
      </c>
      <c r="C99" s="8">
        <v>45078</v>
      </c>
      <c r="F99"/>
      <c r="G99"/>
      <c r="H99" s="67"/>
      <c r="N99" s="41" t="s">
        <v>733</v>
      </c>
      <c r="O99" s="40" t="s">
        <v>1734</v>
      </c>
      <c r="R99"/>
    </row>
    <row r="100" spans="1:18">
      <c r="A100" s="35" t="s">
        <v>2892</v>
      </c>
      <c r="B100" s="8">
        <v>44896</v>
      </c>
      <c r="C100" s="8">
        <v>45078</v>
      </c>
      <c r="F100"/>
      <c r="G100"/>
      <c r="H100" s="67"/>
      <c r="N100" s="41" t="s">
        <v>769</v>
      </c>
      <c r="O100" s="40" t="s">
        <v>11</v>
      </c>
      <c r="R100"/>
    </row>
    <row r="101" spans="1:18">
      <c r="A101" s="35" t="s">
        <v>1406</v>
      </c>
      <c r="B101" s="8">
        <v>44986</v>
      </c>
      <c r="C101" s="8">
        <v>45170</v>
      </c>
      <c r="D101" s="35" t="s">
        <v>3305</v>
      </c>
      <c r="F101"/>
      <c r="G101"/>
      <c r="H101" s="67"/>
      <c r="N101" s="41" t="s">
        <v>633</v>
      </c>
      <c r="O101" s="40" t="s">
        <v>11</v>
      </c>
      <c r="R101"/>
    </row>
    <row r="102" spans="1:18">
      <c r="A102" s="35" t="s">
        <v>2894</v>
      </c>
      <c r="B102" s="8">
        <v>44896</v>
      </c>
      <c r="C102" s="8">
        <v>45078</v>
      </c>
      <c r="F102"/>
      <c r="G102"/>
      <c r="H102" s="67"/>
      <c r="N102" s="41" t="s">
        <v>661</v>
      </c>
      <c r="O102" s="40" t="s">
        <v>11</v>
      </c>
      <c r="R102"/>
    </row>
    <row r="103" spans="1:18">
      <c r="A103" s="91" t="s">
        <v>3112</v>
      </c>
      <c r="B103" s="8">
        <v>44896</v>
      </c>
      <c r="C103" s="8">
        <v>45078</v>
      </c>
      <c r="F103"/>
      <c r="G103"/>
      <c r="H103" s="67"/>
      <c r="N103" s="41" t="s">
        <v>698</v>
      </c>
      <c r="O103" s="40" t="s">
        <v>11</v>
      </c>
      <c r="R103"/>
    </row>
    <row r="104" spans="1:18">
      <c r="A104" s="35" t="s">
        <v>2631</v>
      </c>
      <c r="B104" s="8">
        <v>44958</v>
      </c>
      <c r="C104" s="8">
        <v>45139</v>
      </c>
      <c r="D104" s="35" t="s">
        <v>3305</v>
      </c>
      <c r="F104"/>
      <c r="G104"/>
      <c r="H104" s="67"/>
      <c r="N104" s="41" t="s">
        <v>762</v>
      </c>
      <c r="O104" s="40" t="s">
        <v>11</v>
      </c>
      <c r="R104"/>
    </row>
    <row r="105" spans="1:18">
      <c r="A105" s="35" t="s">
        <v>2559</v>
      </c>
      <c r="B105" s="8">
        <v>44774</v>
      </c>
      <c r="C105" s="8">
        <v>44958</v>
      </c>
      <c r="F105"/>
      <c r="G105"/>
      <c r="H105" s="67"/>
      <c r="N105" s="41" t="s">
        <v>391</v>
      </c>
      <c r="O105" s="40" t="s">
        <v>1734</v>
      </c>
      <c r="R105"/>
    </row>
    <row r="106" spans="1:18">
      <c r="A106" s="35" t="s">
        <v>2896</v>
      </c>
      <c r="B106" s="8">
        <v>44896</v>
      </c>
      <c r="C106" s="8">
        <v>45078</v>
      </c>
      <c r="F106"/>
      <c r="G106"/>
      <c r="H106" s="67"/>
      <c r="N106" s="41" t="s">
        <v>117</v>
      </c>
      <c r="O106" s="40" t="s">
        <v>11</v>
      </c>
      <c r="R106"/>
    </row>
    <row r="107" spans="1:18">
      <c r="A107" s="35" t="s">
        <v>2898</v>
      </c>
      <c r="B107" s="8">
        <v>44896</v>
      </c>
      <c r="C107" s="8">
        <v>45078</v>
      </c>
      <c r="F107"/>
      <c r="G107"/>
      <c r="H107" s="67"/>
      <c r="N107" s="41" t="s">
        <v>60</v>
      </c>
      <c r="O107" s="40" t="s">
        <v>11</v>
      </c>
      <c r="R107"/>
    </row>
    <row r="108" spans="1:18">
      <c r="A108" s="35" t="s">
        <v>1407</v>
      </c>
      <c r="B108" s="8">
        <v>44986</v>
      </c>
      <c r="C108" s="8">
        <v>45170</v>
      </c>
      <c r="D108" s="35" t="s">
        <v>3305</v>
      </c>
      <c r="F108"/>
      <c r="G108"/>
      <c r="H108" s="67"/>
      <c r="N108" s="41" t="s">
        <v>737</v>
      </c>
      <c r="O108" s="40" t="s">
        <v>11</v>
      </c>
      <c r="R108"/>
    </row>
    <row r="109" spans="1:18">
      <c r="A109" s="35" t="s">
        <v>2900</v>
      </c>
      <c r="B109" s="8">
        <v>44896</v>
      </c>
      <c r="C109" s="8">
        <v>45078</v>
      </c>
      <c r="F109"/>
      <c r="G109"/>
      <c r="H109" s="67"/>
      <c r="N109" s="41" t="s">
        <v>17</v>
      </c>
      <c r="O109" s="40" t="s">
        <v>11</v>
      </c>
      <c r="R109"/>
    </row>
    <row r="110" spans="1:18">
      <c r="A110" s="35" t="s">
        <v>2902</v>
      </c>
      <c r="B110" s="8">
        <v>44896</v>
      </c>
      <c r="C110" s="8">
        <v>45078</v>
      </c>
      <c r="F110"/>
      <c r="G110"/>
      <c r="H110" s="67"/>
      <c r="N110" s="41" t="s">
        <v>604</v>
      </c>
      <c r="O110" s="40" t="s">
        <v>11</v>
      </c>
      <c r="R110"/>
    </row>
    <row r="111" spans="1:18">
      <c r="A111" s="35" t="s">
        <v>1429</v>
      </c>
      <c r="B111" s="8">
        <v>44835</v>
      </c>
      <c r="C111" s="8">
        <v>45017</v>
      </c>
      <c r="F111"/>
      <c r="G111"/>
      <c r="H111" s="67"/>
      <c r="N111" s="41" t="s">
        <v>441</v>
      </c>
      <c r="O111" s="40" t="s">
        <v>11</v>
      </c>
      <c r="R111"/>
    </row>
    <row r="112" spans="1:18">
      <c r="A112" s="35" t="s">
        <v>3168</v>
      </c>
      <c r="B112" s="8">
        <v>44927</v>
      </c>
      <c r="C112" s="8">
        <v>45108</v>
      </c>
      <c r="F112"/>
      <c r="G112"/>
      <c r="H112" s="67"/>
      <c r="N112" s="41" t="s">
        <v>407</v>
      </c>
      <c r="O112" s="40" t="s">
        <v>11</v>
      </c>
      <c r="R112"/>
    </row>
    <row r="113" spans="1:18">
      <c r="A113" s="35" t="s">
        <v>1632</v>
      </c>
      <c r="B113" s="8">
        <v>44896</v>
      </c>
      <c r="C113" s="8">
        <v>45078</v>
      </c>
      <c r="D113" s="35" t="s">
        <v>3305</v>
      </c>
      <c r="F113"/>
      <c r="G113"/>
      <c r="H113" s="67"/>
      <c r="N113" s="41" t="s">
        <v>615</v>
      </c>
      <c r="O113" s="40" t="s">
        <v>11</v>
      </c>
      <c r="R113"/>
    </row>
    <row r="114" spans="1:18">
      <c r="A114" s="35" t="s">
        <v>2904</v>
      </c>
      <c r="B114" s="8">
        <v>44896</v>
      </c>
      <c r="C114" s="8">
        <v>45078</v>
      </c>
      <c r="F114"/>
      <c r="G114"/>
      <c r="H114" s="67"/>
      <c r="N114" s="41" t="s">
        <v>244</v>
      </c>
      <c r="O114" s="40" t="s">
        <v>11</v>
      </c>
      <c r="R114"/>
    </row>
    <row r="115" spans="1:18">
      <c r="A115" s="35" t="s">
        <v>2905</v>
      </c>
      <c r="B115" s="8">
        <v>44896</v>
      </c>
      <c r="C115" s="8">
        <v>45078</v>
      </c>
      <c r="F115"/>
      <c r="G115"/>
      <c r="H115" s="67"/>
      <c r="N115" s="41" t="s">
        <v>638</v>
      </c>
      <c r="O115" s="40" t="s">
        <v>11</v>
      </c>
      <c r="R115"/>
    </row>
    <row r="116" spans="1:18">
      <c r="A116" s="35" t="s">
        <v>3104</v>
      </c>
      <c r="B116" s="8">
        <v>44896</v>
      </c>
      <c r="C116" s="8">
        <v>45078</v>
      </c>
      <c r="F116"/>
      <c r="G116"/>
      <c r="H116" s="67"/>
      <c r="N116" s="41" t="s">
        <v>67</v>
      </c>
      <c r="O116" s="40" t="s">
        <v>11</v>
      </c>
      <c r="R116"/>
    </row>
    <row r="117" spans="1:18">
      <c r="A117" s="35" t="s">
        <v>1408</v>
      </c>
      <c r="B117" s="8">
        <v>44986</v>
      </c>
      <c r="C117" s="8">
        <v>45170</v>
      </c>
      <c r="D117" s="35" t="s">
        <v>3305</v>
      </c>
      <c r="F117"/>
      <c r="G117"/>
      <c r="H117" s="67"/>
      <c r="N117" s="41" t="s">
        <v>43</v>
      </c>
      <c r="O117" s="40" t="s">
        <v>11</v>
      </c>
      <c r="R117"/>
    </row>
    <row r="118" spans="1:18">
      <c r="A118" s="35" t="s">
        <v>2907</v>
      </c>
      <c r="B118" s="8">
        <v>44896</v>
      </c>
      <c r="C118" s="8">
        <v>45078</v>
      </c>
      <c r="F118"/>
      <c r="G118"/>
      <c r="H118" s="67"/>
      <c r="N118" s="41" t="s">
        <v>24</v>
      </c>
      <c r="O118" s="40" t="s">
        <v>11</v>
      </c>
      <c r="R118"/>
    </row>
    <row r="119" spans="1:18">
      <c r="A119" s="35" t="s">
        <v>2910</v>
      </c>
      <c r="B119" s="8">
        <v>44896</v>
      </c>
      <c r="C119" s="8">
        <v>45078</v>
      </c>
      <c r="F119"/>
      <c r="G119"/>
      <c r="H119" s="67"/>
      <c r="N119" s="41" t="s">
        <v>1068</v>
      </c>
      <c r="O119" s="40" t="s">
        <v>11</v>
      </c>
      <c r="R119"/>
    </row>
    <row r="120" spans="1:18">
      <c r="A120" s="35" t="s">
        <v>3167</v>
      </c>
      <c r="B120" s="8">
        <v>44927</v>
      </c>
      <c r="C120" s="8">
        <v>45108</v>
      </c>
      <c r="F120"/>
      <c r="G120"/>
      <c r="H120" s="67"/>
      <c r="N120" s="41" t="s">
        <v>45</v>
      </c>
      <c r="O120" s="40" t="s">
        <v>11</v>
      </c>
      <c r="R120"/>
    </row>
    <row r="121" spans="1:18">
      <c r="A121" s="35" t="s">
        <v>885</v>
      </c>
      <c r="B121" s="8">
        <v>44866</v>
      </c>
      <c r="C121" s="8">
        <v>45047</v>
      </c>
      <c r="F121"/>
      <c r="G121"/>
      <c r="H121" s="67"/>
      <c r="N121" s="41" t="s">
        <v>56</v>
      </c>
      <c r="O121" s="40" t="s">
        <v>11</v>
      </c>
      <c r="R121"/>
    </row>
    <row r="122" spans="1:18">
      <c r="A122" s="35" t="s">
        <v>2912</v>
      </c>
      <c r="B122" s="8">
        <v>44896</v>
      </c>
      <c r="C122" s="8">
        <v>45078</v>
      </c>
      <c r="F122"/>
      <c r="G122"/>
      <c r="H122" s="67"/>
      <c r="N122" s="41" t="s">
        <v>63</v>
      </c>
      <c r="O122" s="40" t="s">
        <v>11</v>
      </c>
      <c r="R122"/>
    </row>
    <row r="123" spans="1:18">
      <c r="A123" s="35" t="s">
        <v>2914</v>
      </c>
      <c r="B123" s="8">
        <v>44896</v>
      </c>
      <c r="C123" s="8">
        <v>45078</v>
      </c>
      <c r="F123"/>
      <c r="G123"/>
      <c r="H123" s="67"/>
      <c r="N123" s="41" t="s">
        <v>54</v>
      </c>
      <c r="O123" s="40" t="s">
        <v>11</v>
      </c>
      <c r="R123"/>
    </row>
    <row r="124" spans="1:18">
      <c r="A124" s="35" t="s">
        <v>2730</v>
      </c>
      <c r="B124" s="8">
        <v>44896</v>
      </c>
      <c r="C124" s="8">
        <v>45078</v>
      </c>
      <c r="F124"/>
      <c r="G124"/>
      <c r="H124" s="67"/>
      <c r="N124" s="41" t="s">
        <v>20</v>
      </c>
      <c r="O124" s="40" t="s">
        <v>11</v>
      </c>
      <c r="R124"/>
    </row>
    <row r="125" spans="1:18">
      <c r="A125" s="35" t="s">
        <v>2514</v>
      </c>
      <c r="B125" s="8">
        <v>44896</v>
      </c>
      <c r="C125" s="8">
        <v>45078</v>
      </c>
      <c r="F125"/>
      <c r="G125"/>
      <c r="H125" s="67"/>
      <c r="N125" s="41" t="s">
        <v>47</v>
      </c>
      <c r="O125" s="40" t="s">
        <v>11</v>
      </c>
      <c r="R125"/>
    </row>
    <row r="126" spans="1:18">
      <c r="A126" s="35" t="s">
        <v>1521</v>
      </c>
      <c r="B126" s="8">
        <v>44896</v>
      </c>
      <c r="C126" s="8">
        <v>45078</v>
      </c>
      <c r="F126"/>
      <c r="G126"/>
      <c r="H126" s="67"/>
      <c r="N126" s="41" t="s">
        <v>72</v>
      </c>
      <c r="O126" s="40" t="s">
        <v>11</v>
      </c>
      <c r="R126"/>
    </row>
    <row r="127" spans="1:18">
      <c r="A127" s="35" t="s">
        <v>2916</v>
      </c>
      <c r="B127" s="8">
        <v>44896</v>
      </c>
      <c r="C127" s="8">
        <v>45078</v>
      </c>
      <c r="F127"/>
      <c r="G127"/>
      <c r="H127" s="67"/>
      <c r="N127" s="41" t="s">
        <v>52</v>
      </c>
      <c r="O127" s="40" t="s">
        <v>11</v>
      </c>
      <c r="R127"/>
    </row>
    <row r="128" spans="1:18">
      <c r="A128" s="35" t="s">
        <v>2752</v>
      </c>
      <c r="B128" s="8">
        <v>44866</v>
      </c>
      <c r="C128" s="8">
        <v>45047</v>
      </c>
      <c r="F128"/>
      <c r="G128"/>
      <c r="H128" s="67"/>
      <c r="N128" s="41" t="s">
        <v>34</v>
      </c>
      <c r="O128" s="40" t="s">
        <v>11</v>
      </c>
      <c r="R128"/>
    </row>
    <row r="129" spans="1:18">
      <c r="A129" s="35" t="s">
        <v>1652</v>
      </c>
      <c r="B129" s="8">
        <v>44896</v>
      </c>
      <c r="C129" s="8">
        <v>45078</v>
      </c>
      <c r="F129"/>
      <c r="G129"/>
      <c r="H129" s="67"/>
      <c r="N129" s="41" t="s">
        <v>123</v>
      </c>
      <c r="O129" s="40" t="s">
        <v>11</v>
      </c>
      <c r="R129"/>
    </row>
    <row r="130" spans="1:18">
      <c r="A130" s="35" t="s">
        <v>2918</v>
      </c>
      <c r="B130" s="8">
        <v>44896</v>
      </c>
      <c r="C130" s="8">
        <v>45078</v>
      </c>
      <c r="F130"/>
      <c r="G130"/>
      <c r="H130" s="67"/>
      <c r="N130" s="41" t="s">
        <v>973</v>
      </c>
      <c r="O130" s="40" t="s">
        <v>11</v>
      </c>
      <c r="R130"/>
    </row>
    <row r="131" spans="1:18">
      <c r="A131" s="35" t="s">
        <v>2920</v>
      </c>
      <c r="B131" s="8">
        <v>44896</v>
      </c>
      <c r="C131" s="8">
        <v>45078</v>
      </c>
      <c r="F131"/>
      <c r="G131"/>
      <c r="H131" s="67"/>
      <c r="N131" s="41" t="s">
        <v>110</v>
      </c>
      <c r="O131" s="40" t="s">
        <v>1734</v>
      </c>
      <c r="R131"/>
    </row>
    <row r="132" spans="1:18">
      <c r="A132" s="35" t="s">
        <v>1742</v>
      </c>
      <c r="B132" s="8">
        <v>44835</v>
      </c>
      <c r="C132" s="8">
        <v>45017</v>
      </c>
      <c r="F132"/>
      <c r="G132"/>
      <c r="H132" s="67"/>
      <c r="N132" s="41" t="s">
        <v>84</v>
      </c>
      <c r="O132" s="40" t="s">
        <v>11</v>
      </c>
      <c r="R132"/>
    </row>
    <row r="133" spans="1:18">
      <c r="A133" s="35" t="s">
        <v>2922</v>
      </c>
      <c r="B133" s="8">
        <v>44896</v>
      </c>
      <c r="C133" s="8">
        <v>45078</v>
      </c>
      <c r="F133"/>
      <c r="G133"/>
      <c r="H133" s="67"/>
      <c r="N133" s="41" t="s">
        <v>95</v>
      </c>
      <c r="O133" s="40" t="s">
        <v>1734</v>
      </c>
      <c r="R133"/>
    </row>
    <row r="134" spans="1:18">
      <c r="A134" s="35" t="s">
        <v>1669</v>
      </c>
      <c r="B134" s="8">
        <v>44927</v>
      </c>
      <c r="C134" s="8">
        <v>45108</v>
      </c>
      <c r="D134" s="35" t="s">
        <v>3305</v>
      </c>
      <c r="F134"/>
      <c r="G134"/>
      <c r="H134" s="67"/>
      <c r="N134" s="41" t="s">
        <v>77</v>
      </c>
      <c r="O134" s="40" t="s">
        <v>11</v>
      </c>
      <c r="R134"/>
    </row>
    <row r="135" spans="1:18">
      <c r="A135" s="35" t="s">
        <v>2924</v>
      </c>
      <c r="B135" s="8">
        <v>44896</v>
      </c>
      <c r="C135" s="8">
        <v>45078</v>
      </c>
      <c r="F135"/>
      <c r="G135"/>
      <c r="H135" s="67"/>
      <c r="N135" s="41" t="s">
        <v>98</v>
      </c>
      <c r="O135" s="40" t="s">
        <v>11</v>
      </c>
      <c r="R135"/>
    </row>
    <row r="136" spans="1:18">
      <c r="A136" s="35" t="s">
        <v>2926</v>
      </c>
      <c r="B136" s="8">
        <v>44896</v>
      </c>
      <c r="C136" s="8">
        <v>45078</v>
      </c>
      <c r="F136"/>
      <c r="G136"/>
      <c r="H136" s="67"/>
      <c r="N136" s="41" t="s">
        <v>848</v>
      </c>
      <c r="O136" s="40" t="s">
        <v>11</v>
      </c>
      <c r="R136"/>
    </row>
    <row r="137" spans="1:18">
      <c r="A137" s="35" t="s">
        <v>2928</v>
      </c>
      <c r="B137" s="8">
        <v>44896</v>
      </c>
      <c r="C137" s="8">
        <v>45078</v>
      </c>
      <c r="F137"/>
      <c r="G137"/>
      <c r="H137" s="67"/>
      <c r="N137" s="41" t="s">
        <v>916</v>
      </c>
      <c r="O137" s="40" t="s">
        <v>11</v>
      </c>
      <c r="R137"/>
    </row>
    <row r="138" spans="1:18">
      <c r="A138" s="35" t="s">
        <v>1660</v>
      </c>
      <c r="B138" s="8">
        <v>44958</v>
      </c>
      <c r="C138" s="8">
        <v>45139</v>
      </c>
      <c r="D138" s="35" t="s">
        <v>3305</v>
      </c>
      <c r="F138"/>
      <c r="G138"/>
      <c r="H138" s="67"/>
      <c r="N138" s="41" t="s">
        <v>412</v>
      </c>
      <c r="O138" s="40" t="s">
        <v>11</v>
      </c>
      <c r="R138"/>
    </row>
    <row r="139" spans="1:18">
      <c r="A139" s="35" t="s">
        <v>1083</v>
      </c>
      <c r="B139" s="8">
        <v>44866</v>
      </c>
      <c r="C139" s="8">
        <v>45047</v>
      </c>
      <c r="F139"/>
      <c r="G139"/>
      <c r="H139" s="67"/>
      <c r="N139" s="41" t="s">
        <v>396</v>
      </c>
      <c r="O139" s="40" t="s">
        <v>11</v>
      </c>
      <c r="R139"/>
    </row>
    <row r="140" spans="1:18">
      <c r="A140" s="35" t="s">
        <v>2930</v>
      </c>
      <c r="B140" s="8">
        <v>44896</v>
      </c>
      <c r="C140" s="8">
        <v>45078</v>
      </c>
      <c r="F140"/>
      <c r="G140"/>
      <c r="H140" s="67"/>
      <c r="N140" s="41" t="s">
        <v>827</v>
      </c>
      <c r="O140" s="40" t="s">
        <v>11</v>
      </c>
      <c r="R140"/>
    </row>
    <row r="141" spans="1:18">
      <c r="A141" s="35" t="s">
        <v>2932</v>
      </c>
      <c r="B141" s="8">
        <v>44896</v>
      </c>
      <c r="C141" s="8">
        <v>45078</v>
      </c>
      <c r="F141"/>
      <c r="G141"/>
      <c r="H141" s="67"/>
      <c r="N141" s="41" t="s">
        <v>658</v>
      </c>
      <c r="O141" s="40" t="s">
        <v>11</v>
      </c>
      <c r="R141"/>
    </row>
    <row r="142" spans="1:18">
      <c r="A142" s="35" t="s">
        <v>2934</v>
      </c>
      <c r="B142" s="8">
        <v>44896</v>
      </c>
      <c r="C142" s="8">
        <v>45078</v>
      </c>
      <c r="F142"/>
      <c r="G142"/>
      <c r="H142" s="67"/>
      <c r="N142" s="41" t="s">
        <v>655</v>
      </c>
      <c r="O142" s="40" t="s">
        <v>1734</v>
      </c>
      <c r="R142"/>
    </row>
    <row r="143" spans="1:18">
      <c r="A143" s="35" t="s">
        <v>3155</v>
      </c>
      <c r="B143" s="8">
        <v>44927</v>
      </c>
      <c r="C143" s="8">
        <v>45108</v>
      </c>
      <c r="F143"/>
      <c r="G143"/>
      <c r="H143" s="67"/>
      <c r="N143" s="41" t="s">
        <v>927</v>
      </c>
      <c r="O143" s="40" t="s">
        <v>11</v>
      </c>
      <c r="R143"/>
    </row>
    <row r="144" spans="1:18">
      <c r="A144" s="35" t="s">
        <v>1409</v>
      </c>
      <c r="B144" s="8">
        <v>44986</v>
      </c>
      <c r="C144" s="8">
        <v>45170</v>
      </c>
      <c r="D144" s="35" t="s">
        <v>3305</v>
      </c>
      <c r="F144"/>
      <c r="G144"/>
      <c r="H144" s="67"/>
      <c r="N144" s="41" t="s">
        <v>551</v>
      </c>
      <c r="O144" s="40" t="s">
        <v>11</v>
      </c>
      <c r="R144"/>
    </row>
    <row r="145" spans="1:18">
      <c r="A145" s="35" t="s">
        <v>987</v>
      </c>
      <c r="B145" s="8">
        <v>44866</v>
      </c>
      <c r="C145" s="8">
        <v>45047</v>
      </c>
      <c r="F145"/>
      <c r="G145"/>
      <c r="H145" s="67"/>
      <c r="N145" s="41" t="s">
        <v>954</v>
      </c>
      <c r="O145" s="40" t="s">
        <v>11</v>
      </c>
      <c r="R145"/>
    </row>
    <row r="146" spans="1:18">
      <c r="A146" s="35" t="s">
        <v>2936</v>
      </c>
      <c r="B146" s="8">
        <v>44896</v>
      </c>
      <c r="C146" s="8">
        <v>45078</v>
      </c>
      <c r="F146"/>
      <c r="G146"/>
      <c r="H146" s="67"/>
      <c r="N146" s="41" t="s">
        <v>549</v>
      </c>
      <c r="O146" s="40" t="s">
        <v>11</v>
      </c>
      <c r="R146"/>
    </row>
    <row r="147" spans="1:18">
      <c r="A147" s="35" t="s">
        <v>2938</v>
      </c>
      <c r="B147" s="8">
        <v>44896</v>
      </c>
      <c r="C147" s="8">
        <v>45078</v>
      </c>
      <c r="F147"/>
      <c r="G147"/>
      <c r="H147" s="67"/>
      <c r="N147" s="41" t="s">
        <v>525</v>
      </c>
      <c r="O147" s="40" t="s">
        <v>11</v>
      </c>
      <c r="R147"/>
    </row>
    <row r="148" spans="1:18">
      <c r="A148" s="35" t="s">
        <v>2940</v>
      </c>
      <c r="B148" s="8">
        <v>44896</v>
      </c>
      <c r="C148" s="8">
        <v>45078</v>
      </c>
      <c r="F148"/>
      <c r="G148"/>
      <c r="H148" s="67"/>
      <c r="N148" s="41" t="s">
        <v>1041</v>
      </c>
      <c r="O148" s="40" t="s">
        <v>1734</v>
      </c>
      <c r="R148"/>
    </row>
    <row r="149" spans="1:18">
      <c r="A149" s="35" t="s">
        <v>2941</v>
      </c>
      <c r="B149" s="8">
        <v>44896</v>
      </c>
      <c r="C149" s="8">
        <v>45078</v>
      </c>
      <c r="F149"/>
      <c r="G149"/>
      <c r="H149" s="67"/>
      <c r="N149" s="41" t="s">
        <v>347</v>
      </c>
      <c r="O149" s="40" t="s">
        <v>1734</v>
      </c>
      <c r="R149"/>
    </row>
    <row r="150" spans="1:18">
      <c r="A150" s="35" t="s">
        <v>1633</v>
      </c>
      <c r="B150" s="8">
        <v>44896</v>
      </c>
      <c r="C150" s="8">
        <v>45078</v>
      </c>
      <c r="F150"/>
      <c r="G150"/>
      <c r="H150" s="67"/>
      <c r="N150" s="41" t="s">
        <v>179</v>
      </c>
      <c r="O150" s="40" t="s">
        <v>11</v>
      </c>
      <c r="R150"/>
    </row>
    <row r="151" spans="1:18">
      <c r="A151" s="35" t="s">
        <v>2943</v>
      </c>
      <c r="B151" s="8">
        <v>44896</v>
      </c>
      <c r="C151" s="8">
        <v>45078</v>
      </c>
      <c r="F151"/>
      <c r="G151"/>
      <c r="H151" s="67"/>
      <c r="N151" s="41" t="s">
        <v>535</v>
      </c>
      <c r="O151" s="40" t="s">
        <v>11</v>
      </c>
      <c r="R151"/>
    </row>
    <row r="152" spans="1:18">
      <c r="A152" s="91" t="s">
        <v>3109</v>
      </c>
      <c r="B152" s="8">
        <v>44896</v>
      </c>
      <c r="C152" s="8">
        <v>45078</v>
      </c>
      <c r="F152"/>
      <c r="G152"/>
      <c r="H152" s="67"/>
      <c r="N152" s="41" t="s">
        <v>514</v>
      </c>
      <c r="O152" s="40" t="s">
        <v>11</v>
      </c>
      <c r="R152"/>
    </row>
    <row r="153" spans="1:18">
      <c r="A153" s="35" t="s">
        <v>2946</v>
      </c>
      <c r="B153" s="8">
        <v>44896</v>
      </c>
      <c r="C153" s="8">
        <v>45078</v>
      </c>
      <c r="F153"/>
      <c r="G153"/>
      <c r="H153" s="67"/>
      <c r="N153" s="41" t="s">
        <v>383</v>
      </c>
      <c r="O153" s="40" t="s">
        <v>1734</v>
      </c>
      <c r="R153"/>
    </row>
    <row r="154" spans="1:18">
      <c r="A154" s="35" t="s">
        <v>2948</v>
      </c>
      <c r="B154" s="8">
        <v>44896</v>
      </c>
      <c r="C154" s="8">
        <v>45078</v>
      </c>
      <c r="F154"/>
      <c r="G154"/>
      <c r="H154" s="67"/>
      <c r="N154" s="41" t="s">
        <v>388</v>
      </c>
      <c r="O154" s="40" t="s">
        <v>11</v>
      </c>
      <c r="R154"/>
    </row>
    <row r="155" spans="1:18">
      <c r="A155" s="35" t="s">
        <v>1410</v>
      </c>
      <c r="B155" s="8">
        <v>44986</v>
      </c>
      <c r="C155" s="8">
        <v>45170</v>
      </c>
      <c r="D155" s="35" t="s">
        <v>3305</v>
      </c>
      <c r="F155"/>
      <c r="G155"/>
      <c r="H155" s="67"/>
      <c r="N155" s="41" t="s">
        <v>925</v>
      </c>
      <c r="O155" s="40" t="s">
        <v>11</v>
      </c>
      <c r="R155"/>
    </row>
    <row r="156" spans="1:18">
      <c r="A156" s="35" t="s">
        <v>1663</v>
      </c>
      <c r="B156" s="8">
        <v>44927</v>
      </c>
      <c r="C156" s="8">
        <v>45108</v>
      </c>
      <c r="D156" s="35" t="s">
        <v>3305</v>
      </c>
      <c r="F156"/>
      <c r="G156"/>
      <c r="H156" s="67"/>
      <c r="N156" s="41" t="s">
        <v>926</v>
      </c>
      <c r="O156" s="40" t="s">
        <v>11</v>
      </c>
      <c r="R156"/>
    </row>
    <row r="157" spans="1:18">
      <c r="A157" s="35" t="s">
        <v>1084</v>
      </c>
      <c r="B157" s="8">
        <v>44866</v>
      </c>
      <c r="C157" s="8">
        <v>45047</v>
      </c>
      <c r="F157"/>
      <c r="G157"/>
      <c r="H157" s="67"/>
      <c r="N157" s="41" t="s">
        <v>924</v>
      </c>
      <c r="O157" s="40" t="s">
        <v>11</v>
      </c>
      <c r="R157"/>
    </row>
    <row r="158" spans="1:18">
      <c r="A158" s="35" t="s">
        <v>2950</v>
      </c>
      <c r="B158" s="77">
        <v>44896</v>
      </c>
      <c r="C158" s="77">
        <v>45078</v>
      </c>
      <c r="F158"/>
      <c r="G158"/>
      <c r="H158" s="67"/>
      <c r="N158" s="41" t="s">
        <v>446</v>
      </c>
      <c r="O158" s="40" t="s">
        <v>11</v>
      </c>
      <c r="R158"/>
    </row>
    <row r="159" spans="1:18">
      <c r="A159" s="35" t="s">
        <v>2952</v>
      </c>
      <c r="B159" s="8">
        <v>44896</v>
      </c>
      <c r="C159" s="8">
        <v>45078</v>
      </c>
      <c r="F159"/>
      <c r="G159"/>
      <c r="H159" s="67"/>
      <c r="N159" s="41" t="s">
        <v>457</v>
      </c>
      <c r="O159" s="40" t="s">
        <v>11</v>
      </c>
      <c r="R159"/>
    </row>
    <row r="160" spans="1:18">
      <c r="A160" s="91" t="s">
        <v>3111</v>
      </c>
      <c r="B160" s="8">
        <v>44896</v>
      </c>
      <c r="C160" s="8">
        <v>45078</v>
      </c>
      <c r="F160"/>
      <c r="G160"/>
      <c r="H160" s="67"/>
      <c r="N160" s="41" t="s">
        <v>400</v>
      </c>
      <c r="O160" s="40" t="s">
        <v>11</v>
      </c>
      <c r="R160"/>
    </row>
    <row r="161" spans="1:18">
      <c r="A161" s="35" t="s">
        <v>2955</v>
      </c>
      <c r="B161" s="77">
        <v>44896</v>
      </c>
      <c r="C161" s="77">
        <v>45078</v>
      </c>
      <c r="F161"/>
      <c r="G161"/>
      <c r="H161" s="67"/>
      <c r="N161" s="41" t="s">
        <v>444</v>
      </c>
      <c r="O161" s="40" t="s">
        <v>11</v>
      </c>
      <c r="R161"/>
    </row>
    <row r="162" spans="1:18">
      <c r="A162" s="35" t="s">
        <v>2957</v>
      </c>
      <c r="B162" s="8">
        <v>44896</v>
      </c>
      <c r="C162" s="8">
        <v>45078</v>
      </c>
      <c r="F162"/>
      <c r="G162"/>
      <c r="H162" s="67"/>
      <c r="N162" s="41" t="s">
        <v>343</v>
      </c>
      <c r="O162" s="40" t="s">
        <v>11</v>
      </c>
      <c r="R162"/>
    </row>
    <row r="163" spans="1:18">
      <c r="A163" s="35" t="s">
        <v>2959</v>
      </c>
      <c r="B163" s="8">
        <v>44896</v>
      </c>
      <c r="C163" s="8">
        <v>45078</v>
      </c>
      <c r="F163"/>
      <c r="G163"/>
      <c r="H163" s="67"/>
      <c r="N163" s="41" t="s">
        <v>447</v>
      </c>
      <c r="O163" s="40" t="s">
        <v>11</v>
      </c>
      <c r="R163"/>
    </row>
    <row r="164" spans="1:18">
      <c r="A164" s="35" t="s">
        <v>1412</v>
      </c>
      <c r="B164" s="8">
        <v>44986</v>
      </c>
      <c r="C164" s="8">
        <v>45170</v>
      </c>
      <c r="D164" s="35" t="s">
        <v>3305</v>
      </c>
      <c r="F164"/>
      <c r="G164"/>
      <c r="H164" s="67"/>
      <c r="N164" s="41" t="s">
        <v>359</v>
      </c>
      <c r="O164" s="40" t="s">
        <v>11</v>
      </c>
      <c r="R164"/>
    </row>
    <row r="165" spans="1:18">
      <c r="A165" s="35" t="s">
        <v>2961</v>
      </c>
      <c r="B165" s="77">
        <v>44896</v>
      </c>
      <c r="C165" s="77">
        <v>45078</v>
      </c>
      <c r="F165"/>
      <c r="G165"/>
      <c r="H165" s="67"/>
      <c r="N165" s="41" t="s">
        <v>86</v>
      </c>
      <c r="O165" s="40" t="s">
        <v>11</v>
      </c>
      <c r="R165"/>
    </row>
    <row r="166" spans="1:18">
      <c r="A166" s="35" t="s">
        <v>1634</v>
      </c>
      <c r="B166" s="77">
        <v>44896</v>
      </c>
      <c r="C166" s="77">
        <v>45078</v>
      </c>
      <c r="F166"/>
      <c r="G166"/>
      <c r="H166" s="67"/>
      <c r="N166" s="41" t="s">
        <v>338</v>
      </c>
      <c r="O166" s="40" t="s">
        <v>11</v>
      </c>
      <c r="R166"/>
    </row>
    <row r="167" spans="1:18">
      <c r="A167" s="35" t="s">
        <v>1659</v>
      </c>
      <c r="B167" s="8">
        <v>44927</v>
      </c>
      <c r="C167" s="8">
        <v>45108</v>
      </c>
      <c r="D167" s="35" t="s">
        <v>3305</v>
      </c>
      <c r="F167"/>
      <c r="G167"/>
      <c r="H167" s="67"/>
      <c r="N167" s="41" t="s">
        <v>458</v>
      </c>
      <c r="O167" s="40" t="s">
        <v>11</v>
      </c>
      <c r="R167"/>
    </row>
    <row r="168" spans="1:18">
      <c r="A168" s="35" t="s">
        <v>2963</v>
      </c>
      <c r="B168" s="8">
        <v>44896</v>
      </c>
      <c r="C168" s="8">
        <v>45078</v>
      </c>
      <c r="F168"/>
      <c r="G168"/>
      <c r="H168" s="67"/>
      <c r="N168" s="41" t="s">
        <v>366</v>
      </c>
      <c r="O168" s="40" t="s">
        <v>11</v>
      </c>
      <c r="R168"/>
    </row>
    <row r="169" spans="1:18">
      <c r="A169" s="35" t="s">
        <v>2965</v>
      </c>
      <c r="B169" s="8">
        <v>44896</v>
      </c>
      <c r="C169" s="8">
        <v>45078</v>
      </c>
      <c r="F169"/>
      <c r="G169"/>
      <c r="H169" s="67"/>
      <c r="N169" s="41" t="s">
        <v>390</v>
      </c>
      <c r="O169" s="40" t="s">
        <v>11</v>
      </c>
      <c r="R169"/>
    </row>
    <row r="170" spans="1:18">
      <c r="A170" s="35" t="s">
        <v>2967</v>
      </c>
      <c r="B170" s="8">
        <v>44896</v>
      </c>
      <c r="C170" s="8">
        <v>45078</v>
      </c>
      <c r="F170"/>
      <c r="G170"/>
      <c r="H170" s="67"/>
      <c r="N170" s="41" t="s">
        <v>384</v>
      </c>
      <c r="O170" s="40" t="s">
        <v>11</v>
      </c>
      <c r="R170"/>
    </row>
    <row r="171" spans="1:18">
      <c r="A171" s="35" t="s">
        <v>1371</v>
      </c>
      <c r="B171" s="8">
        <v>44958</v>
      </c>
      <c r="C171" s="8">
        <v>45139</v>
      </c>
      <c r="D171" s="35" t="s">
        <v>3305</v>
      </c>
      <c r="F171"/>
      <c r="G171"/>
      <c r="H171" s="67"/>
      <c r="N171" s="41" t="s">
        <v>339</v>
      </c>
      <c r="O171" s="40" t="s">
        <v>11</v>
      </c>
      <c r="R171"/>
    </row>
    <row r="172" spans="1:18">
      <c r="A172" s="35" t="s">
        <v>2969</v>
      </c>
      <c r="B172" s="8">
        <v>44896</v>
      </c>
      <c r="C172" s="8">
        <v>45078</v>
      </c>
      <c r="F172"/>
      <c r="G172"/>
      <c r="H172" s="67"/>
      <c r="N172" s="41" t="s">
        <v>1050</v>
      </c>
      <c r="O172" s="40" t="s">
        <v>11</v>
      </c>
      <c r="R172"/>
    </row>
    <row r="173" spans="1:18">
      <c r="A173" s="35" t="s">
        <v>2971</v>
      </c>
      <c r="B173" s="8">
        <v>44896</v>
      </c>
      <c r="C173" s="8">
        <v>45078</v>
      </c>
      <c r="F173"/>
      <c r="G173"/>
      <c r="H173" s="67"/>
      <c r="N173" s="41" t="s">
        <v>397</v>
      </c>
      <c r="O173" s="40" t="s">
        <v>11</v>
      </c>
      <c r="R173"/>
    </row>
    <row r="174" spans="1:18">
      <c r="A174" s="35" t="s">
        <v>1635</v>
      </c>
      <c r="B174" s="8">
        <v>44896</v>
      </c>
      <c r="C174" s="8">
        <v>45078</v>
      </c>
      <c r="F174"/>
      <c r="G174"/>
      <c r="H174" s="67"/>
      <c r="N174" s="41" t="s">
        <v>460</v>
      </c>
      <c r="O174" s="40" t="s">
        <v>11</v>
      </c>
      <c r="R174"/>
    </row>
    <row r="175" spans="1:18">
      <c r="A175" s="35" t="s">
        <v>2326</v>
      </c>
      <c r="B175" s="8">
        <v>44881</v>
      </c>
      <c r="C175" s="8">
        <v>45062</v>
      </c>
      <c r="F175"/>
      <c r="G175"/>
      <c r="H175" s="67"/>
      <c r="N175" s="41" t="s">
        <v>370</v>
      </c>
      <c r="O175" s="40" t="s">
        <v>11</v>
      </c>
      <c r="R175"/>
    </row>
    <row r="176" spans="1:18">
      <c r="A176" s="91" t="s">
        <v>3237</v>
      </c>
      <c r="B176" s="8">
        <v>44958</v>
      </c>
      <c r="C176" s="8">
        <v>45139</v>
      </c>
      <c r="F176"/>
      <c r="G176"/>
      <c r="H176" s="67"/>
      <c r="N176" s="41" t="s">
        <v>405</v>
      </c>
      <c r="O176" s="40" t="s">
        <v>11</v>
      </c>
      <c r="R176"/>
    </row>
    <row r="177" spans="1:18">
      <c r="A177" s="35" t="s">
        <v>2973</v>
      </c>
      <c r="B177" s="8">
        <v>44896</v>
      </c>
      <c r="C177" s="8">
        <v>45078</v>
      </c>
      <c r="F177"/>
      <c r="G177"/>
      <c r="H177" s="67"/>
      <c r="N177" s="41" t="s">
        <v>365</v>
      </c>
      <c r="O177" s="40" t="s">
        <v>11</v>
      </c>
      <c r="R177"/>
    </row>
    <row r="178" spans="1:18">
      <c r="A178" s="35" t="s">
        <v>2673</v>
      </c>
      <c r="B178" s="8">
        <v>44844</v>
      </c>
      <c r="C178" s="8">
        <v>45026</v>
      </c>
      <c r="F178"/>
      <c r="G178"/>
      <c r="H178" s="67"/>
      <c r="N178" s="41" t="s">
        <v>392</v>
      </c>
      <c r="O178" s="40" t="s">
        <v>11</v>
      </c>
      <c r="R178"/>
    </row>
    <row r="179" spans="1:18">
      <c r="A179" s="35" t="s">
        <v>3169</v>
      </c>
      <c r="B179" s="8">
        <v>44927</v>
      </c>
      <c r="C179" s="8">
        <v>45108</v>
      </c>
      <c r="F179"/>
      <c r="G179"/>
      <c r="H179" s="67"/>
      <c r="N179" s="41" t="s">
        <v>443</v>
      </c>
      <c r="O179" s="40" t="s">
        <v>11</v>
      </c>
      <c r="R179"/>
    </row>
    <row r="180" spans="1:18">
      <c r="A180" s="35" t="s">
        <v>2975</v>
      </c>
      <c r="B180" s="8">
        <v>44896</v>
      </c>
      <c r="C180" s="8">
        <v>45078</v>
      </c>
      <c r="F180"/>
      <c r="G180"/>
      <c r="H180" s="67"/>
      <c r="N180" s="41" t="s">
        <v>376</v>
      </c>
      <c r="O180" s="40" t="s">
        <v>11</v>
      </c>
      <c r="R180"/>
    </row>
    <row r="181" spans="1:18">
      <c r="A181" s="91" t="s">
        <v>3268</v>
      </c>
      <c r="B181" s="8">
        <v>44986</v>
      </c>
      <c r="C181" s="8">
        <v>45170</v>
      </c>
      <c r="F181"/>
      <c r="G181"/>
      <c r="H181" s="67"/>
      <c r="N181" s="41" t="s">
        <v>394</v>
      </c>
      <c r="O181" s="40" t="s">
        <v>11</v>
      </c>
      <c r="R181"/>
    </row>
    <row r="182" spans="1:18">
      <c r="A182" s="35" t="s">
        <v>1743</v>
      </c>
      <c r="B182" s="8">
        <v>44986</v>
      </c>
      <c r="C182" s="8">
        <v>45170</v>
      </c>
      <c r="D182" s="35" t="s">
        <v>3305</v>
      </c>
      <c r="F182"/>
      <c r="G182"/>
      <c r="H182" s="67"/>
      <c r="N182" s="41" t="s">
        <v>422</v>
      </c>
      <c r="O182" s="40" t="s">
        <v>1734</v>
      </c>
      <c r="R182"/>
    </row>
    <row r="183" spans="1:18">
      <c r="A183" s="91" t="s">
        <v>3303</v>
      </c>
      <c r="B183" s="8">
        <v>44866</v>
      </c>
      <c r="C183" s="8">
        <v>45047</v>
      </c>
      <c r="F183"/>
      <c r="G183"/>
      <c r="H183" s="67"/>
      <c r="N183" s="41" t="s">
        <v>375</v>
      </c>
      <c r="O183" s="40" t="s">
        <v>11</v>
      </c>
      <c r="R183"/>
    </row>
    <row r="184" spans="1:18">
      <c r="A184" s="35" t="s">
        <v>2977</v>
      </c>
      <c r="B184" s="8">
        <v>44896</v>
      </c>
      <c r="C184" s="8">
        <v>45078</v>
      </c>
      <c r="F184"/>
      <c r="G184"/>
      <c r="H184" s="67"/>
      <c r="N184" s="41" t="s">
        <v>348</v>
      </c>
      <c r="O184" s="40" t="s">
        <v>11</v>
      </c>
      <c r="R184"/>
    </row>
    <row r="185" spans="1:18">
      <c r="A185" s="35" t="s">
        <v>1666</v>
      </c>
      <c r="B185" s="8">
        <v>44927</v>
      </c>
      <c r="C185" s="8">
        <v>45108</v>
      </c>
      <c r="D185" s="35" t="s">
        <v>3305</v>
      </c>
      <c r="F185"/>
      <c r="G185"/>
      <c r="H185" s="67"/>
      <c r="N185" s="41" t="s">
        <v>479</v>
      </c>
      <c r="O185" s="40" t="s">
        <v>11</v>
      </c>
      <c r="R185"/>
    </row>
    <row r="186" spans="1:18">
      <c r="A186" s="35" t="s">
        <v>2979</v>
      </c>
      <c r="B186" s="8">
        <v>44896</v>
      </c>
      <c r="C186" s="8">
        <v>45078</v>
      </c>
      <c r="F186"/>
      <c r="G186"/>
      <c r="H186" s="67"/>
      <c r="N186" s="41" t="s">
        <v>481</v>
      </c>
      <c r="O186" s="40" t="s">
        <v>11</v>
      </c>
      <c r="R186"/>
    </row>
    <row r="187" spans="1:18">
      <c r="A187" s="35" t="s">
        <v>986</v>
      </c>
      <c r="B187" s="8">
        <v>44866</v>
      </c>
      <c r="C187" s="8">
        <v>45047</v>
      </c>
      <c r="F187"/>
      <c r="G187"/>
      <c r="H187" s="67"/>
      <c r="N187" s="41" t="s">
        <v>486</v>
      </c>
      <c r="O187" s="40" t="s">
        <v>11</v>
      </c>
      <c r="R187"/>
    </row>
    <row r="188" spans="1:18">
      <c r="A188" s="35" t="s">
        <v>2981</v>
      </c>
      <c r="B188" s="8">
        <v>44896</v>
      </c>
      <c r="C188" s="8">
        <v>45078</v>
      </c>
      <c r="F188"/>
      <c r="G188"/>
      <c r="H188" s="67"/>
      <c r="N188" s="41" t="s">
        <v>484</v>
      </c>
      <c r="O188" s="40" t="s">
        <v>11</v>
      </c>
      <c r="R188"/>
    </row>
    <row r="189" spans="1:18">
      <c r="A189" s="35" t="s">
        <v>2754</v>
      </c>
      <c r="B189" s="8">
        <v>44866</v>
      </c>
      <c r="C189" s="8">
        <v>45047</v>
      </c>
      <c r="F189"/>
      <c r="G189"/>
      <c r="H189" s="67"/>
      <c r="N189" s="41" t="s">
        <v>190</v>
      </c>
      <c r="O189" s="40" t="s">
        <v>11</v>
      </c>
      <c r="R189"/>
    </row>
    <row r="190" spans="1:18">
      <c r="A190" s="35" t="s">
        <v>1435</v>
      </c>
      <c r="B190" s="8">
        <v>44835</v>
      </c>
      <c r="C190" s="8">
        <v>45017</v>
      </c>
      <c r="F190"/>
      <c r="G190"/>
      <c r="H190" s="67"/>
      <c r="N190" s="41" t="s">
        <v>913</v>
      </c>
      <c r="O190" s="40" t="s">
        <v>11</v>
      </c>
      <c r="R190"/>
    </row>
    <row r="191" spans="1:18">
      <c r="A191" s="35" t="s">
        <v>1086</v>
      </c>
      <c r="B191" s="8">
        <v>44866</v>
      </c>
      <c r="C191" s="8">
        <v>45047</v>
      </c>
      <c r="F191"/>
      <c r="G191"/>
      <c r="H191" s="67"/>
      <c r="N191" s="41" t="s">
        <v>194</v>
      </c>
      <c r="O191" s="40" t="s">
        <v>11</v>
      </c>
      <c r="R191"/>
    </row>
    <row r="192" spans="1:18">
      <c r="A192" s="35" t="s">
        <v>1636</v>
      </c>
      <c r="B192" s="8">
        <v>44896</v>
      </c>
      <c r="C192" s="8">
        <v>45078</v>
      </c>
      <c r="F192"/>
      <c r="G192"/>
      <c r="H192" s="67"/>
      <c r="N192" s="41" t="s">
        <v>555</v>
      </c>
      <c r="O192" s="40" t="s">
        <v>11</v>
      </c>
      <c r="R192"/>
    </row>
    <row r="193" spans="1:18">
      <c r="A193" s="35" t="s">
        <v>2983</v>
      </c>
      <c r="B193" s="8">
        <v>44896</v>
      </c>
      <c r="C193" s="8">
        <v>45078</v>
      </c>
      <c r="F193"/>
      <c r="G193"/>
      <c r="H193" s="67"/>
      <c r="N193" s="41" t="s">
        <v>90</v>
      </c>
      <c r="O193" s="40" t="s">
        <v>11</v>
      </c>
      <c r="R193"/>
    </row>
    <row r="194" spans="1:18">
      <c r="A194" s="35" t="s">
        <v>2756</v>
      </c>
      <c r="B194" s="8">
        <v>44875</v>
      </c>
      <c r="C194" s="8">
        <v>45056</v>
      </c>
      <c r="F194"/>
      <c r="G194"/>
      <c r="H194" s="67"/>
      <c r="N194" s="41" t="s">
        <v>471</v>
      </c>
      <c r="O194" s="40" t="s">
        <v>11</v>
      </c>
      <c r="R194"/>
    </row>
    <row r="195" spans="1:18">
      <c r="A195" s="35" t="s">
        <v>2985</v>
      </c>
      <c r="B195" s="8">
        <v>44896</v>
      </c>
      <c r="C195" s="8">
        <v>45078</v>
      </c>
      <c r="F195"/>
      <c r="G195"/>
      <c r="H195" s="67"/>
      <c r="N195" s="41" t="s">
        <v>469</v>
      </c>
      <c r="O195" s="40" t="s">
        <v>11</v>
      </c>
      <c r="R195"/>
    </row>
    <row r="196" spans="1:18">
      <c r="A196" s="35" t="s">
        <v>2537</v>
      </c>
      <c r="B196" s="8">
        <v>44986</v>
      </c>
      <c r="C196" s="8">
        <v>45170</v>
      </c>
      <c r="D196" s="35" t="s">
        <v>3305</v>
      </c>
      <c r="F196"/>
      <c r="G196"/>
      <c r="H196" s="67"/>
      <c r="N196" s="41" t="s">
        <v>135</v>
      </c>
      <c r="O196" s="40" t="s">
        <v>11</v>
      </c>
      <c r="R196"/>
    </row>
    <row r="197" spans="1:18">
      <c r="A197" s="35" t="s">
        <v>2986</v>
      </c>
      <c r="B197" s="8">
        <v>44896</v>
      </c>
      <c r="C197" s="8">
        <v>45078</v>
      </c>
      <c r="F197"/>
      <c r="G197"/>
      <c r="H197" s="67"/>
      <c r="N197" s="41" t="s">
        <v>329</v>
      </c>
      <c r="O197" s="40" t="s">
        <v>11</v>
      </c>
      <c r="R197"/>
    </row>
    <row r="198" spans="1:18">
      <c r="A198" s="35" t="s">
        <v>2731</v>
      </c>
      <c r="B198" s="8">
        <v>44835</v>
      </c>
      <c r="C198" s="8">
        <v>45017</v>
      </c>
      <c r="F198"/>
      <c r="G198"/>
      <c r="H198" s="67"/>
      <c r="N198" s="41" t="s">
        <v>292</v>
      </c>
      <c r="O198" s="40" t="s">
        <v>11</v>
      </c>
      <c r="R198"/>
    </row>
    <row r="199" spans="1:18">
      <c r="A199" s="35" t="s">
        <v>2665</v>
      </c>
      <c r="B199" s="8">
        <v>44835</v>
      </c>
      <c r="C199" s="8">
        <v>45017</v>
      </c>
      <c r="F199"/>
      <c r="G199"/>
      <c r="H199" s="67"/>
      <c r="N199" s="41" t="s">
        <v>327</v>
      </c>
      <c r="O199" s="40" t="s">
        <v>11</v>
      </c>
      <c r="R199"/>
    </row>
    <row r="200" spans="1:18">
      <c r="A200" s="35" t="s">
        <v>2988</v>
      </c>
      <c r="B200" s="8">
        <v>44896</v>
      </c>
      <c r="C200" s="8">
        <v>45078</v>
      </c>
      <c r="F200"/>
      <c r="G200"/>
      <c r="H200" s="67"/>
      <c r="N200" s="41" t="s">
        <v>199</v>
      </c>
      <c r="O200" s="40" t="s">
        <v>11</v>
      </c>
      <c r="R200"/>
    </row>
    <row r="201" spans="1:18">
      <c r="A201" s="35" t="s">
        <v>1637</v>
      </c>
      <c r="B201" s="8">
        <v>44896</v>
      </c>
      <c r="C201" s="8">
        <v>45078</v>
      </c>
      <c r="F201"/>
      <c r="G201"/>
      <c r="H201" s="67"/>
      <c r="N201" s="41" t="s">
        <v>107</v>
      </c>
      <c r="O201" s="40" t="s">
        <v>11</v>
      </c>
      <c r="R201"/>
    </row>
    <row r="202" spans="1:18">
      <c r="A202" s="35" t="s">
        <v>2990</v>
      </c>
      <c r="B202" s="8">
        <v>44896</v>
      </c>
      <c r="C202" s="8">
        <v>45078</v>
      </c>
      <c r="F202"/>
      <c r="G202"/>
      <c r="H202" s="67"/>
      <c r="N202" s="41" t="s">
        <v>119</v>
      </c>
      <c r="O202" s="40" t="s">
        <v>11</v>
      </c>
      <c r="R202"/>
    </row>
    <row r="203" spans="1:18">
      <c r="A203" s="35" t="s">
        <v>2560</v>
      </c>
      <c r="B203" s="8">
        <v>44958</v>
      </c>
      <c r="C203" s="8">
        <v>45139</v>
      </c>
      <c r="D203" s="35" t="s">
        <v>3305</v>
      </c>
      <c r="F203"/>
      <c r="G203"/>
      <c r="H203" s="67"/>
      <c r="N203" s="41" t="s">
        <v>972</v>
      </c>
      <c r="O203" s="40" t="s">
        <v>11</v>
      </c>
      <c r="R203"/>
    </row>
    <row r="204" spans="1:18">
      <c r="A204" s="35" t="s">
        <v>1658</v>
      </c>
      <c r="B204" s="8">
        <v>44927</v>
      </c>
      <c r="C204" s="8">
        <v>45108</v>
      </c>
      <c r="D204" s="35" t="s">
        <v>3305</v>
      </c>
      <c r="F204"/>
      <c r="G204"/>
      <c r="H204" s="67"/>
      <c r="N204" s="41" t="s">
        <v>2664</v>
      </c>
      <c r="O204" s="40" t="s">
        <v>11</v>
      </c>
      <c r="R204"/>
    </row>
    <row r="205" spans="1:18">
      <c r="A205" s="35" t="s">
        <v>1744</v>
      </c>
      <c r="B205" s="8">
        <v>44835</v>
      </c>
      <c r="C205" s="8">
        <v>45017</v>
      </c>
      <c r="F205"/>
      <c r="G205"/>
      <c r="H205" s="67"/>
      <c r="N205" s="44" t="s">
        <v>2676</v>
      </c>
      <c r="O205" s="40" t="s">
        <v>11</v>
      </c>
      <c r="R205"/>
    </row>
    <row r="206" spans="1:18">
      <c r="A206" s="35" t="s">
        <v>1414</v>
      </c>
      <c r="B206" s="8">
        <v>44986</v>
      </c>
      <c r="C206" s="8">
        <v>45170</v>
      </c>
      <c r="D206" s="35" t="s">
        <v>3305</v>
      </c>
      <c r="F206"/>
      <c r="G206"/>
      <c r="H206" s="67"/>
      <c r="N206" s="44" t="s">
        <v>1431</v>
      </c>
      <c r="O206" s="45" t="s">
        <v>144</v>
      </c>
      <c r="R206"/>
    </row>
    <row r="207" spans="1:18">
      <c r="A207" s="35" t="s">
        <v>1415</v>
      </c>
      <c r="B207" s="8">
        <v>44986</v>
      </c>
      <c r="C207" s="8">
        <v>45170</v>
      </c>
      <c r="D207" s="35" t="s">
        <v>3305</v>
      </c>
      <c r="F207"/>
      <c r="G207"/>
      <c r="H207" s="67"/>
      <c r="N207" s="44" t="s">
        <v>557</v>
      </c>
      <c r="O207" s="40" t="s">
        <v>11</v>
      </c>
      <c r="R207"/>
    </row>
    <row r="208" spans="1:18">
      <c r="A208" s="35" t="s">
        <v>3125</v>
      </c>
      <c r="B208" s="8">
        <v>44805</v>
      </c>
      <c r="C208" s="8">
        <v>44986</v>
      </c>
      <c r="F208"/>
      <c r="G208"/>
      <c r="H208" s="67"/>
      <c r="N208" s="44" t="s">
        <v>2516</v>
      </c>
      <c r="O208" s="40" t="s">
        <v>11</v>
      </c>
      <c r="R208"/>
    </row>
    <row r="209" spans="1:20">
      <c r="A209" s="35" t="s">
        <v>985</v>
      </c>
      <c r="B209" s="8">
        <v>44866</v>
      </c>
      <c r="C209" s="8">
        <v>45047</v>
      </c>
      <c r="F209"/>
      <c r="G209"/>
      <c r="H209" s="67"/>
      <c r="N209" s="44" t="s">
        <v>2774</v>
      </c>
      <c r="O209" s="40" t="s">
        <v>11</v>
      </c>
      <c r="R209"/>
    </row>
    <row r="210" spans="1:20">
      <c r="A210" s="35" t="s">
        <v>2991</v>
      </c>
      <c r="B210" s="8">
        <v>44896</v>
      </c>
      <c r="C210" s="8">
        <v>45078</v>
      </c>
      <c r="F210"/>
      <c r="G210"/>
      <c r="H210" s="67"/>
      <c r="N210" s="44" t="s">
        <v>2517</v>
      </c>
      <c r="O210" s="40" t="s">
        <v>11</v>
      </c>
      <c r="R210"/>
    </row>
    <row r="211" spans="1:20">
      <c r="A211" s="35" t="s">
        <v>2993</v>
      </c>
      <c r="B211" s="8">
        <v>44896</v>
      </c>
      <c r="C211" s="8">
        <v>45078</v>
      </c>
      <c r="F211"/>
      <c r="G211"/>
      <c r="H211" s="67"/>
      <c r="N211"/>
      <c r="O211"/>
      <c r="R211"/>
    </row>
    <row r="212" spans="1:20">
      <c r="A212" s="35" t="s">
        <v>2994</v>
      </c>
      <c r="B212" s="8">
        <v>44896</v>
      </c>
      <c r="C212" s="8">
        <v>45078</v>
      </c>
      <c r="F212"/>
      <c r="G212"/>
      <c r="H212" s="67"/>
      <c r="N212"/>
      <c r="O212"/>
      <c r="R212"/>
    </row>
    <row r="213" spans="1:20">
      <c r="A213" s="35" t="s">
        <v>2996</v>
      </c>
      <c r="B213" s="8">
        <v>44896</v>
      </c>
      <c r="C213" s="8">
        <v>45078</v>
      </c>
      <c r="F213"/>
      <c r="G213"/>
      <c r="H213" s="67"/>
      <c r="N213"/>
      <c r="O213"/>
      <c r="R213"/>
    </row>
    <row r="214" spans="1:20">
      <c r="A214" s="35" t="s">
        <v>2549</v>
      </c>
      <c r="B214" s="8">
        <v>44816</v>
      </c>
      <c r="C214" s="8">
        <v>44986</v>
      </c>
      <c r="F214"/>
      <c r="G214"/>
      <c r="H214" s="67"/>
      <c r="N214"/>
      <c r="O214"/>
      <c r="R214"/>
    </row>
    <row r="215" spans="1:20">
      <c r="A215" s="35" t="s">
        <v>2586</v>
      </c>
      <c r="B215" s="8">
        <v>44986</v>
      </c>
      <c r="C215" s="8">
        <v>45170</v>
      </c>
      <c r="D215" s="35" t="s">
        <v>3305</v>
      </c>
      <c r="F215"/>
      <c r="G215"/>
      <c r="H215" s="67"/>
      <c r="N215"/>
      <c r="O215"/>
      <c r="R215"/>
    </row>
    <row r="216" spans="1:20">
      <c r="A216" s="35" t="s">
        <v>2998</v>
      </c>
      <c r="B216" s="8">
        <v>44896</v>
      </c>
      <c r="C216" s="8">
        <v>45078</v>
      </c>
      <c r="F216"/>
      <c r="G216"/>
      <c r="H216" s="67"/>
      <c r="N216"/>
      <c r="O216"/>
      <c r="R216"/>
    </row>
    <row r="217" spans="1:20">
      <c r="A217" s="35" t="s">
        <v>1638</v>
      </c>
      <c r="B217" s="8">
        <v>44835</v>
      </c>
      <c r="C217" s="8">
        <v>45017</v>
      </c>
      <c r="F217"/>
      <c r="G217"/>
      <c r="H217" s="67"/>
      <c r="P217"/>
      <c r="Q217"/>
      <c r="T217"/>
    </row>
    <row r="218" spans="1:20">
      <c r="A218" s="35" t="s">
        <v>1087</v>
      </c>
      <c r="B218" s="8">
        <v>44866</v>
      </c>
      <c r="C218" s="8">
        <v>45047</v>
      </c>
      <c r="F218"/>
      <c r="G218"/>
      <c r="H218" s="67"/>
      <c r="P218"/>
      <c r="Q218"/>
      <c r="T218"/>
    </row>
    <row r="219" spans="1:20">
      <c r="A219" s="91" t="s">
        <v>3270</v>
      </c>
      <c r="B219" s="8">
        <v>44986</v>
      </c>
      <c r="C219" s="8">
        <v>45170</v>
      </c>
      <c r="F219"/>
      <c r="G219"/>
      <c r="H219" s="67"/>
      <c r="P219"/>
      <c r="Q219"/>
      <c r="T219"/>
    </row>
    <row r="220" spans="1:20">
      <c r="A220" s="35" t="s">
        <v>3000</v>
      </c>
      <c r="B220" s="8">
        <v>44896</v>
      </c>
      <c r="C220" s="8">
        <v>45078</v>
      </c>
      <c r="F220"/>
      <c r="G220"/>
      <c r="H220" s="67"/>
      <c r="P220"/>
      <c r="Q220"/>
      <c r="T220"/>
    </row>
    <row r="221" spans="1:20">
      <c r="A221" s="35" t="s">
        <v>2671</v>
      </c>
      <c r="B221" s="8">
        <v>44986</v>
      </c>
      <c r="C221" s="8">
        <v>45170</v>
      </c>
      <c r="D221" s="35" t="s">
        <v>3305</v>
      </c>
      <c r="F221"/>
      <c r="G221"/>
      <c r="H221" s="67"/>
      <c r="P221"/>
      <c r="Q221"/>
      <c r="T221"/>
    </row>
    <row r="222" spans="1:20">
      <c r="A222" s="35" t="s">
        <v>3002</v>
      </c>
      <c r="B222" s="8">
        <v>44896</v>
      </c>
      <c r="C222" s="8">
        <v>45078</v>
      </c>
      <c r="F222"/>
      <c r="G222"/>
      <c r="H222" s="67"/>
      <c r="P222"/>
      <c r="Q222"/>
      <c r="T222"/>
    </row>
    <row r="223" spans="1:20">
      <c r="A223" s="35" t="s">
        <v>3004</v>
      </c>
      <c r="B223" s="8">
        <v>44896</v>
      </c>
      <c r="C223" s="8">
        <v>45078</v>
      </c>
      <c r="F223"/>
      <c r="G223"/>
      <c r="H223" s="67"/>
      <c r="P223"/>
      <c r="Q223"/>
      <c r="T223"/>
    </row>
    <row r="224" spans="1:20">
      <c r="A224" s="35" t="s">
        <v>3157</v>
      </c>
      <c r="B224" s="8">
        <v>44927</v>
      </c>
      <c r="C224" s="8">
        <v>45108</v>
      </c>
      <c r="F224"/>
      <c r="G224"/>
      <c r="H224" s="67"/>
      <c r="P224"/>
      <c r="Q224"/>
      <c r="T224"/>
    </row>
    <row r="225" spans="1:20">
      <c r="A225" s="35" t="s">
        <v>3005</v>
      </c>
      <c r="B225" s="8">
        <v>44896</v>
      </c>
      <c r="C225" s="8">
        <v>45078</v>
      </c>
      <c r="F225"/>
      <c r="G225"/>
      <c r="H225" s="67"/>
      <c r="P225"/>
      <c r="Q225"/>
      <c r="T225"/>
    </row>
    <row r="226" spans="1:20">
      <c r="A226" s="35" t="s">
        <v>1523</v>
      </c>
      <c r="B226" s="8">
        <v>44896</v>
      </c>
      <c r="C226" s="8">
        <v>45078</v>
      </c>
      <c r="F226"/>
      <c r="G226"/>
      <c r="H226" s="67"/>
      <c r="P226"/>
      <c r="Q226"/>
      <c r="T226"/>
    </row>
    <row r="227" spans="1:20">
      <c r="A227" s="35" t="s">
        <v>1718</v>
      </c>
      <c r="B227" s="8">
        <v>44986</v>
      </c>
      <c r="C227" s="8">
        <v>45170</v>
      </c>
      <c r="D227" s="35" t="s">
        <v>3305</v>
      </c>
      <c r="F227"/>
      <c r="G227"/>
      <c r="H227" s="67"/>
      <c r="P227"/>
      <c r="Q227"/>
      <c r="T227"/>
    </row>
    <row r="228" spans="1:20">
      <c r="A228" s="35" t="s">
        <v>1639</v>
      </c>
      <c r="B228" s="8">
        <v>44896</v>
      </c>
      <c r="C228" s="8">
        <v>45078</v>
      </c>
      <c r="F228"/>
      <c r="G228"/>
      <c r="H228" s="67"/>
      <c r="P228"/>
      <c r="Q228"/>
      <c r="T228"/>
    </row>
    <row r="229" spans="1:20">
      <c r="A229" s="35" t="s">
        <v>956</v>
      </c>
      <c r="B229" s="8">
        <v>44835</v>
      </c>
      <c r="C229" s="8">
        <v>45017</v>
      </c>
      <c r="F229"/>
      <c r="G229"/>
      <c r="H229" s="67"/>
      <c r="P229"/>
      <c r="Q229"/>
      <c r="T229"/>
    </row>
    <row r="230" spans="1:20">
      <c r="A230" s="35" t="s">
        <v>1745</v>
      </c>
      <c r="B230" s="8">
        <v>44868</v>
      </c>
      <c r="C230" s="8">
        <v>45049</v>
      </c>
      <c r="F230"/>
      <c r="G230"/>
      <c r="H230" s="67"/>
      <c r="P230"/>
      <c r="Q230"/>
      <c r="T230"/>
    </row>
    <row r="231" spans="1:20">
      <c r="A231" s="35" t="s">
        <v>3006</v>
      </c>
      <c r="B231" s="8">
        <v>44896</v>
      </c>
      <c r="C231" s="8">
        <v>45078</v>
      </c>
      <c r="F231"/>
      <c r="G231"/>
      <c r="H231" s="67"/>
      <c r="P231"/>
      <c r="Q231"/>
      <c r="T231"/>
    </row>
    <row r="232" spans="1:20">
      <c r="A232" s="35" t="s">
        <v>3008</v>
      </c>
      <c r="B232" s="8">
        <v>44896</v>
      </c>
      <c r="C232" s="8">
        <v>45078</v>
      </c>
      <c r="F232"/>
      <c r="G232"/>
      <c r="H232" s="67"/>
      <c r="P232"/>
      <c r="Q232"/>
      <c r="T232"/>
    </row>
    <row r="233" spans="1:20">
      <c r="A233" s="35" t="s">
        <v>1416</v>
      </c>
      <c r="B233" s="8">
        <v>44986</v>
      </c>
      <c r="C233" s="8">
        <v>45170</v>
      </c>
      <c r="D233" s="35" t="s">
        <v>3305</v>
      </c>
      <c r="F233"/>
      <c r="G233"/>
      <c r="H233" s="67"/>
      <c r="P233"/>
      <c r="Q233"/>
      <c r="T233"/>
    </row>
    <row r="234" spans="1:20">
      <c r="A234" s="35" t="s">
        <v>1640</v>
      </c>
      <c r="B234" s="8">
        <v>44873</v>
      </c>
      <c r="C234" s="8">
        <v>45054</v>
      </c>
      <c r="F234"/>
      <c r="G234"/>
      <c r="H234" s="67"/>
      <c r="P234"/>
      <c r="Q234"/>
      <c r="T234"/>
    </row>
    <row r="235" spans="1:20">
      <c r="A235" s="35" t="s">
        <v>3010</v>
      </c>
      <c r="B235" s="8">
        <v>44896</v>
      </c>
      <c r="C235" s="8">
        <v>45078</v>
      </c>
      <c r="F235"/>
      <c r="G235"/>
      <c r="H235" s="67"/>
      <c r="P235"/>
      <c r="Q235"/>
      <c r="T235"/>
    </row>
    <row r="236" spans="1:20">
      <c r="A236" s="35" t="s">
        <v>3012</v>
      </c>
      <c r="B236" s="8">
        <v>44896</v>
      </c>
      <c r="C236" s="8">
        <v>45078</v>
      </c>
      <c r="F236"/>
      <c r="G236"/>
      <c r="H236" s="67"/>
      <c r="P236"/>
      <c r="Q236"/>
      <c r="T236"/>
    </row>
    <row r="237" spans="1:20">
      <c r="A237" s="35" t="s">
        <v>3014</v>
      </c>
      <c r="B237" s="8">
        <v>44896</v>
      </c>
      <c r="C237" s="8">
        <v>45078</v>
      </c>
      <c r="F237"/>
      <c r="G237"/>
      <c r="H237" s="67"/>
      <c r="P237"/>
      <c r="Q237"/>
      <c r="T237"/>
    </row>
    <row r="238" spans="1:20">
      <c r="A238" s="35" t="s">
        <v>1417</v>
      </c>
      <c r="B238" s="8">
        <v>44986</v>
      </c>
      <c r="C238" s="8">
        <v>45170</v>
      </c>
      <c r="D238" s="35" t="s">
        <v>3305</v>
      </c>
      <c r="F238"/>
      <c r="G238"/>
      <c r="H238" s="67"/>
      <c r="P238"/>
      <c r="Q238"/>
      <c r="T238"/>
    </row>
    <row r="239" spans="1:20">
      <c r="A239" s="35" t="s">
        <v>2563</v>
      </c>
      <c r="B239" s="8">
        <v>44958</v>
      </c>
      <c r="C239" s="8">
        <v>45139</v>
      </c>
      <c r="D239" s="35" t="s">
        <v>3305</v>
      </c>
      <c r="F239"/>
      <c r="G239"/>
      <c r="H239" s="67"/>
      <c r="P239"/>
      <c r="Q239"/>
      <c r="T239"/>
    </row>
    <row r="240" spans="1:20">
      <c r="A240" s="35" t="s">
        <v>3015</v>
      </c>
      <c r="B240" s="8">
        <v>44896</v>
      </c>
      <c r="C240" s="8">
        <v>45078</v>
      </c>
      <c r="F240"/>
      <c r="G240"/>
      <c r="H240" s="67"/>
      <c r="P240"/>
      <c r="Q240"/>
      <c r="T240"/>
    </row>
    <row r="241" spans="1:20">
      <c r="A241" s="35" t="s">
        <v>3017</v>
      </c>
      <c r="B241" s="8">
        <v>44896</v>
      </c>
      <c r="C241" s="8">
        <v>45078</v>
      </c>
      <c r="F241"/>
      <c r="G241"/>
      <c r="H241" s="67"/>
      <c r="P241"/>
      <c r="Q241"/>
      <c r="T241"/>
    </row>
    <row r="242" spans="1:20">
      <c r="A242" s="35" t="s">
        <v>891</v>
      </c>
      <c r="B242" s="8">
        <v>44866</v>
      </c>
      <c r="C242" s="8">
        <v>45047</v>
      </c>
      <c r="F242"/>
      <c r="G242"/>
      <c r="H242" s="67"/>
      <c r="P242"/>
      <c r="Q242"/>
      <c r="T242"/>
    </row>
    <row r="243" spans="1:20">
      <c r="A243" s="35" t="s">
        <v>3019</v>
      </c>
      <c r="B243" s="8">
        <v>44896</v>
      </c>
      <c r="C243" s="8">
        <v>45078</v>
      </c>
      <c r="F243"/>
      <c r="G243"/>
      <c r="H243" s="67"/>
      <c r="P243"/>
      <c r="Q243"/>
      <c r="T243"/>
    </row>
    <row r="244" spans="1:20">
      <c r="A244" s="35" t="s">
        <v>1437</v>
      </c>
      <c r="B244" s="8">
        <v>44835</v>
      </c>
      <c r="C244" s="8">
        <v>45017</v>
      </c>
      <c r="F244"/>
      <c r="G244"/>
      <c r="H244" s="67"/>
      <c r="P244"/>
      <c r="Q244"/>
      <c r="T244"/>
    </row>
    <row r="245" spans="1:20">
      <c r="A245" s="35" t="s">
        <v>1559</v>
      </c>
      <c r="B245" s="8">
        <v>44866</v>
      </c>
      <c r="C245" s="8">
        <v>45047</v>
      </c>
      <c r="F245"/>
      <c r="G245"/>
      <c r="H245" s="67"/>
      <c r="P245"/>
      <c r="Q245"/>
      <c r="T245"/>
    </row>
    <row r="246" spans="1:20">
      <c r="A246" s="35" t="s">
        <v>1418</v>
      </c>
      <c r="B246" s="8">
        <v>44986</v>
      </c>
      <c r="C246" s="8">
        <v>45170</v>
      </c>
      <c r="D246" s="35" t="s">
        <v>3305</v>
      </c>
      <c r="F246"/>
      <c r="G246"/>
      <c r="H246" s="67"/>
      <c r="P246"/>
      <c r="Q246"/>
      <c r="T246"/>
    </row>
    <row r="247" spans="1:20">
      <c r="A247" s="35" t="s">
        <v>3151</v>
      </c>
      <c r="B247" s="8">
        <v>44927</v>
      </c>
      <c r="C247" s="8">
        <v>45108</v>
      </c>
      <c r="F247"/>
      <c r="G247"/>
      <c r="H247" s="67"/>
      <c r="P247"/>
      <c r="Q247"/>
      <c r="T247"/>
    </row>
    <row r="248" spans="1:20">
      <c r="A248" s="35" t="s">
        <v>3020</v>
      </c>
      <c r="B248" s="8">
        <v>44896</v>
      </c>
      <c r="C248" s="8">
        <v>45078</v>
      </c>
      <c r="F248"/>
      <c r="G248"/>
      <c r="H248" s="67"/>
      <c r="P248"/>
      <c r="Q248"/>
      <c r="T248"/>
    </row>
    <row r="249" spans="1:20">
      <c r="A249" s="35" t="s">
        <v>1642</v>
      </c>
      <c r="B249" s="8">
        <v>44835</v>
      </c>
      <c r="C249" s="8">
        <v>45017</v>
      </c>
      <c r="F249"/>
      <c r="G249"/>
      <c r="H249" s="67"/>
      <c r="P249"/>
      <c r="Q249"/>
      <c r="T249"/>
    </row>
    <row r="250" spans="1:20">
      <c r="A250" s="35" t="s">
        <v>207</v>
      </c>
      <c r="B250" s="8">
        <v>44774</v>
      </c>
      <c r="C250" s="8">
        <v>44958</v>
      </c>
      <c r="F250"/>
      <c r="G250"/>
      <c r="H250" s="67"/>
      <c r="P250"/>
      <c r="Q250"/>
      <c r="T250"/>
    </row>
    <row r="251" spans="1:20">
      <c r="A251" s="35" t="s">
        <v>1419</v>
      </c>
      <c r="B251" s="8">
        <v>44986</v>
      </c>
      <c r="C251" s="8">
        <v>45170</v>
      </c>
      <c r="D251" s="35" t="s">
        <v>3305</v>
      </c>
      <c r="F251"/>
      <c r="G251"/>
      <c r="H251" s="67"/>
      <c r="P251"/>
      <c r="Q251"/>
      <c r="T251"/>
    </row>
    <row r="252" spans="1:20">
      <c r="A252" s="35" t="s">
        <v>3022</v>
      </c>
      <c r="B252" s="8">
        <v>44896</v>
      </c>
      <c r="C252" s="8">
        <v>45078</v>
      </c>
      <c r="F252"/>
      <c r="G252"/>
      <c r="H252" s="67"/>
      <c r="P252"/>
      <c r="Q252"/>
      <c r="T252"/>
    </row>
    <row r="253" spans="1:20">
      <c r="A253" s="35" t="s">
        <v>3024</v>
      </c>
      <c r="B253" s="8">
        <v>44896</v>
      </c>
      <c r="C253" s="8">
        <v>45078</v>
      </c>
      <c r="F253"/>
      <c r="G253"/>
      <c r="H253" s="67"/>
      <c r="P253"/>
      <c r="Q253"/>
      <c r="T253"/>
    </row>
    <row r="254" spans="1:20">
      <c r="A254" s="35" t="s">
        <v>3126</v>
      </c>
      <c r="B254" s="8">
        <v>44896</v>
      </c>
      <c r="C254" s="8">
        <v>45078</v>
      </c>
      <c r="F254"/>
      <c r="G254"/>
      <c r="H254" s="67"/>
      <c r="P254"/>
      <c r="Q254"/>
      <c r="T254"/>
    </row>
    <row r="255" spans="1:20">
      <c r="A255" s="35" t="s">
        <v>2758</v>
      </c>
      <c r="B255" s="8">
        <v>44866</v>
      </c>
      <c r="C255" s="8">
        <v>45047</v>
      </c>
      <c r="F255"/>
      <c r="G255"/>
      <c r="H255" s="67"/>
      <c r="P255"/>
      <c r="Q255"/>
      <c r="T255"/>
    </row>
    <row r="256" spans="1:20">
      <c r="A256" s="35" t="s">
        <v>2538</v>
      </c>
      <c r="B256" s="8">
        <v>44866</v>
      </c>
      <c r="C256" s="8">
        <v>45047</v>
      </c>
      <c r="F256"/>
      <c r="G256"/>
      <c r="H256" s="67"/>
      <c r="P256"/>
      <c r="Q256"/>
      <c r="T256"/>
    </row>
    <row r="257" spans="1:20">
      <c r="A257" s="35" t="s">
        <v>3127</v>
      </c>
      <c r="B257" s="8">
        <v>44866</v>
      </c>
      <c r="C257" s="8">
        <v>45047</v>
      </c>
      <c r="F257"/>
      <c r="G257"/>
      <c r="H257" s="67"/>
      <c r="P257"/>
      <c r="Q257"/>
      <c r="T257"/>
    </row>
    <row r="258" spans="1:20">
      <c r="A258" s="35" t="s">
        <v>3026</v>
      </c>
      <c r="B258" s="8">
        <v>44896</v>
      </c>
      <c r="C258" s="8">
        <v>45078</v>
      </c>
      <c r="F258"/>
      <c r="G258"/>
      <c r="H258" s="67"/>
      <c r="P258"/>
      <c r="Q258"/>
      <c r="T258"/>
    </row>
    <row r="259" spans="1:20">
      <c r="A259" s="35" t="s">
        <v>3158</v>
      </c>
      <c r="B259" s="8">
        <v>44927</v>
      </c>
      <c r="C259" s="8">
        <v>45108</v>
      </c>
      <c r="F259"/>
      <c r="G259"/>
      <c r="H259" s="67"/>
      <c r="P259"/>
      <c r="Q259"/>
      <c r="T259"/>
    </row>
    <row r="260" spans="1:20">
      <c r="A260" s="35" t="s">
        <v>3028</v>
      </c>
      <c r="B260" s="8">
        <v>44896</v>
      </c>
      <c r="C260" s="8">
        <v>45078</v>
      </c>
      <c r="F260"/>
      <c r="G260"/>
      <c r="H260" s="67"/>
      <c r="P260"/>
      <c r="Q260"/>
      <c r="T260"/>
    </row>
    <row r="261" spans="1:20">
      <c r="A261" s="35" t="s">
        <v>1438</v>
      </c>
      <c r="B261" s="8">
        <v>44835</v>
      </c>
      <c r="C261" s="8">
        <v>45017</v>
      </c>
      <c r="F261"/>
      <c r="G261"/>
      <c r="H261" s="67"/>
      <c r="P261"/>
      <c r="Q261"/>
      <c r="T261"/>
    </row>
    <row r="262" spans="1:20">
      <c r="A262" s="35" t="s">
        <v>3030</v>
      </c>
      <c r="B262" s="8">
        <v>44896</v>
      </c>
      <c r="C262" s="8">
        <v>45078</v>
      </c>
      <c r="F262"/>
      <c r="G262"/>
      <c r="H262" s="67"/>
      <c r="P262"/>
      <c r="Q262"/>
      <c r="T262"/>
    </row>
    <row r="263" spans="1:20">
      <c r="A263" s="35" t="s">
        <v>2759</v>
      </c>
      <c r="B263" s="8">
        <v>44866</v>
      </c>
      <c r="C263" s="8">
        <v>45047</v>
      </c>
      <c r="F263"/>
      <c r="G263"/>
      <c r="H263" s="67"/>
      <c r="P263"/>
      <c r="Q263"/>
      <c r="T263"/>
    </row>
    <row r="264" spans="1:20">
      <c r="A264" s="35" t="s">
        <v>3032</v>
      </c>
      <c r="B264" s="8">
        <v>44896</v>
      </c>
      <c r="C264" s="8">
        <v>45078</v>
      </c>
      <c r="F264"/>
      <c r="G264"/>
      <c r="H264" s="67"/>
      <c r="P264"/>
      <c r="Q264"/>
      <c r="T264"/>
    </row>
    <row r="265" spans="1:20">
      <c r="A265" s="35" t="s">
        <v>1643</v>
      </c>
      <c r="B265" s="8">
        <v>44866</v>
      </c>
      <c r="C265" s="8">
        <v>45047</v>
      </c>
      <c r="F265"/>
      <c r="G265"/>
      <c r="H265" s="67"/>
      <c r="P265"/>
      <c r="Q265"/>
      <c r="T265"/>
    </row>
    <row r="266" spans="1:20">
      <c r="A266" s="35" t="s">
        <v>2357</v>
      </c>
      <c r="B266" s="8">
        <v>44896</v>
      </c>
      <c r="C266" s="8">
        <v>45078</v>
      </c>
      <c r="F266"/>
      <c r="G266"/>
      <c r="H266" s="67"/>
      <c r="P266"/>
      <c r="Q266"/>
      <c r="T266"/>
    </row>
    <row r="267" spans="1:20">
      <c r="A267" s="35" t="s">
        <v>2670</v>
      </c>
      <c r="B267" s="8">
        <v>44835</v>
      </c>
      <c r="C267" s="8">
        <v>45017</v>
      </c>
      <c r="F267"/>
      <c r="G267"/>
      <c r="H267" s="67"/>
      <c r="P267"/>
      <c r="Q267"/>
      <c r="T267"/>
    </row>
    <row r="268" spans="1:20">
      <c r="A268" s="35" t="s">
        <v>281</v>
      </c>
      <c r="B268" s="8">
        <v>44896</v>
      </c>
      <c r="C268" s="8">
        <v>45078</v>
      </c>
      <c r="F268"/>
      <c r="G268"/>
      <c r="H268" s="67"/>
      <c r="P268"/>
      <c r="Q268"/>
      <c r="T268"/>
    </row>
    <row r="269" spans="1:20">
      <c r="A269" s="35" t="s">
        <v>2359</v>
      </c>
      <c r="B269" s="8">
        <v>44896</v>
      </c>
      <c r="C269" s="8">
        <v>45078</v>
      </c>
      <c r="F269"/>
      <c r="G269"/>
      <c r="H269" s="67"/>
      <c r="P269"/>
      <c r="Q269"/>
      <c r="T269"/>
    </row>
    <row r="270" spans="1:20">
      <c r="A270" s="35" t="s">
        <v>3034</v>
      </c>
      <c r="B270" s="8">
        <v>44896</v>
      </c>
      <c r="C270" s="8">
        <v>45078</v>
      </c>
      <c r="F270"/>
      <c r="G270"/>
      <c r="H270" s="67"/>
      <c r="P270"/>
      <c r="Q270"/>
      <c r="T270"/>
    </row>
    <row r="271" spans="1:20">
      <c r="A271" s="35" t="s">
        <v>984</v>
      </c>
      <c r="B271" s="8">
        <v>44866</v>
      </c>
      <c r="C271" s="8">
        <v>45047</v>
      </c>
      <c r="F271"/>
      <c r="G271"/>
      <c r="H271" s="67"/>
      <c r="P271"/>
      <c r="Q271"/>
      <c r="T271"/>
    </row>
    <row r="272" spans="1:20">
      <c r="A272" s="91" t="s">
        <v>3239</v>
      </c>
      <c r="B272" s="8">
        <v>44958</v>
      </c>
      <c r="C272" s="8">
        <v>45139</v>
      </c>
      <c r="F272"/>
      <c r="G272"/>
      <c r="H272" s="67"/>
      <c r="P272"/>
      <c r="Q272"/>
      <c r="T272"/>
    </row>
    <row r="273" spans="1:20">
      <c r="A273" s="35" t="s">
        <v>957</v>
      </c>
      <c r="B273" s="8">
        <v>44986</v>
      </c>
      <c r="C273" s="8">
        <v>45170</v>
      </c>
      <c r="D273" s="35" t="s">
        <v>3305</v>
      </c>
      <c r="F273"/>
      <c r="G273"/>
      <c r="H273" s="67"/>
      <c r="P273"/>
      <c r="Q273"/>
      <c r="T273"/>
    </row>
    <row r="274" spans="1:20">
      <c r="A274" s="35" t="s">
        <v>3036</v>
      </c>
      <c r="B274" s="8">
        <v>44896</v>
      </c>
      <c r="C274" s="8">
        <v>45078</v>
      </c>
      <c r="F274"/>
      <c r="G274"/>
      <c r="H274" s="67"/>
      <c r="P274"/>
      <c r="Q274"/>
      <c r="T274"/>
    </row>
    <row r="275" spans="1:20">
      <c r="A275" s="35" t="s">
        <v>2661</v>
      </c>
      <c r="B275" s="8">
        <v>44896</v>
      </c>
      <c r="C275" s="8">
        <v>45078</v>
      </c>
      <c r="F275"/>
      <c r="G275"/>
      <c r="H275" s="67"/>
      <c r="P275"/>
      <c r="Q275"/>
      <c r="T275"/>
    </row>
    <row r="276" spans="1:20">
      <c r="A276" s="91" t="s">
        <v>2511</v>
      </c>
      <c r="B276" s="8">
        <v>44896</v>
      </c>
      <c r="C276" s="8">
        <v>45078</v>
      </c>
      <c r="F276"/>
      <c r="G276"/>
      <c r="H276" s="67"/>
      <c r="P276"/>
      <c r="Q276"/>
      <c r="T276"/>
    </row>
    <row r="277" spans="1:20">
      <c r="A277" s="35" t="s">
        <v>3038</v>
      </c>
      <c r="B277" s="8">
        <v>44896</v>
      </c>
      <c r="C277" s="8">
        <v>45078</v>
      </c>
      <c r="F277"/>
      <c r="G277"/>
      <c r="H277" s="67"/>
      <c r="P277"/>
      <c r="Q277"/>
      <c r="T277"/>
    </row>
    <row r="278" spans="1:20">
      <c r="A278" s="35" t="s">
        <v>1584</v>
      </c>
      <c r="B278" s="8">
        <v>44896</v>
      </c>
      <c r="C278" s="8">
        <v>45078</v>
      </c>
      <c r="F278"/>
      <c r="G278"/>
      <c r="H278" s="67"/>
      <c r="P278"/>
      <c r="Q278"/>
      <c r="T278"/>
    </row>
    <row r="279" spans="1:20">
      <c r="A279" s="35" t="s">
        <v>3040</v>
      </c>
      <c r="B279" s="8">
        <v>44896</v>
      </c>
      <c r="C279" s="8">
        <v>45078</v>
      </c>
      <c r="F279"/>
      <c r="G279"/>
      <c r="H279" s="67"/>
      <c r="P279"/>
      <c r="Q279"/>
      <c r="T279"/>
    </row>
    <row r="280" spans="1:20">
      <c r="A280" s="35" t="s">
        <v>1519</v>
      </c>
      <c r="B280" s="8">
        <v>44896</v>
      </c>
      <c r="C280" s="8">
        <v>45078</v>
      </c>
      <c r="D280" s="35" t="s">
        <v>3305</v>
      </c>
      <c r="F280"/>
      <c r="G280"/>
      <c r="H280" s="67"/>
      <c r="P280"/>
      <c r="Q280"/>
      <c r="T280"/>
    </row>
    <row r="281" spans="1:20">
      <c r="A281" s="35" t="s">
        <v>3042</v>
      </c>
      <c r="B281" s="8">
        <v>44896</v>
      </c>
      <c r="C281" s="8">
        <v>45078</v>
      </c>
      <c r="F281"/>
      <c r="G281"/>
      <c r="H281" s="67"/>
      <c r="P281"/>
      <c r="Q281"/>
      <c r="T281"/>
    </row>
    <row r="282" spans="1:20">
      <c r="A282" s="35" t="s">
        <v>3044</v>
      </c>
      <c r="B282" s="8">
        <v>44896</v>
      </c>
      <c r="C282" s="8">
        <v>45078</v>
      </c>
      <c r="F282"/>
      <c r="G282"/>
      <c r="H282" s="67"/>
      <c r="P282"/>
      <c r="Q282"/>
      <c r="T282"/>
    </row>
    <row r="283" spans="1:20">
      <c r="A283" s="35" t="s">
        <v>3046</v>
      </c>
      <c r="B283" s="8">
        <v>44896</v>
      </c>
      <c r="C283" s="8">
        <v>45078</v>
      </c>
      <c r="F283"/>
      <c r="G283"/>
      <c r="H283" s="67"/>
      <c r="P283"/>
      <c r="Q283"/>
      <c r="T283"/>
    </row>
    <row r="284" spans="1:20">
      <c r="A284" s="35" t="s">
        <v>958</v>
      </c>
      <c r="B284" s="8">
        <v>44986</v>
      </c>
      <c r="C284" s="8">
        <v>45170</v>
      </c>
      <c r="D284" s="35" t="s">
        <v>3305</v>
      </c>
      <c r="F284"/>
      <c r="G284"/>
      <c r="H284" s="67"/>
      <c r="P284"/>
      <c r="Q284"/>
      <c r="T284"/>
    </row>
    <row r="285" spans="1:20">
      <c r="A285" s="35" t="s">
        <v>3048</v>
      </c>
      <c r="B285" s="8">
        <v>44896</v>
      </c>
      <c r="C285" s="8">
        <v>45078</v>
      </c>
      <c r="F285"/>
      <c r="G285"/>
      <c r="H285" s="67"/>
      <c r="P285"/>
      <c r="Q285"/>
      <c r="T285"/>
    </row>
    <row r="286" spans="1:20">
      <c r="A286" s="35" t="s">
        <v>3117</v>
      </c>
      <c r="B286" s="8">
        <v>44896</v>
      </c>
      <c r="C286" s="8">
        <v>45078</v>
      </c>
      <c r="F286"/>
      <c r="G286"/>
      <c r="H286" s="67"/>
      <c r="P286"/>
      <c r="Q286"/>
      <c r="T286"/>
    </row>
    <row r="287" spans="1:20">
      <c r="A287" s="35" t="s">
        <v>3050</v>
      </c>
      <c r="B287" s="8">
        <v>44896</v>
      </c>
      <c r="C287" s="8">
        <v>45078</v>
      </c>
      <c r="F287"/>
      <c r="G287"/>
      <c r="H287" s="67"/>
      <c r="P287"/>
      <c r="Q287"/>
      <c r="T287"/>
    </row>
    <row r="288" spans="1:20">
      <c r="A288" s="35" t="s">
        <v>1662</v>
      </c>
      <c r="B288" s="8">
        <v>44873</v>
      </c>
      <c r="C288" s="8">
        <v>45054</v>
      </c>
      <c r="F288"/>
      <c r="G288"/>
      <c r="H288" s="67"/>
      <c r="P288"/>
      <c r="Q288"/>
      <c r="T288"/>
    </row>
    <row r="289" spans="1:20">
      <c r="A289" s="35" t="s">
        <v>1644</v>
      </c>
      <c r="B289" s="8">
        <v>44866</v>
      </c>
      <c r="C289" s="8">
        <v>45047</v>
      </c>
      <c r="F289"/>
      <c r="G289"/>
      <c r="H289" s="67"/>
      <c r="P289"/>
      <c r="Q289"/>
      <c r="T289"/>
    </row>
    <row r="290" spans="1:20">
      <c r="A290" s="35" t="s">
        <v>3150</v>
      </c>
      <c r="B290" s="8">
        <v>44927</v>
      </c>
      <c r="C290" s="8">
        <v>45108</v>
      </c>
      <c r="F290"/>
      <c r="G290"/>
      <c r="H290" s="67"/>
      <c r="P290"/>
      <c r="Q290"/>
      <c r="T290"/>
    </row>
    <row r="291" spans="1:20">
      <c r="A291" s="91" t="s">
        <v>3113</v>
      </c>
      <c r="B291" s="8">
        <v>44896</v>
      </c>
      <c r="C291" s="8">
        <v>45078</v>
      </c>
      <c r="F291"/>
      <c r="G291"/>
      <c r="H291" s="67"/>
      <c r="P291"/>
      <c r="Q291"/>
      <c r="T291"/>
    </row>
    <row r="292" spans="1:20">
      <c r="A292" s="35" t="s">
        <v>3053</v>
      </c>
      <c r="B292" s="8">
        <v>44896</v>
      </c>
      <c r="C292" s="8">
        <v>45078</v>
      </c>
      <c r="F292"/>
      <c r="G292"/>
      <c r="H292" s="67"/>
      <c r="P292"/>
      <c r="Q292"/>
      <c r="T292"/>
    </row>
    <row r="293" spans="1:20">
      <c r="A293" s="35" t="s">
        <v>1665</v>
      </c>
      <c r="B293" s="8">
        <v>44927</v>
      </c>
      <c r="C293" s="8">
        <v>45108</v>
      </c>
      <c r="D293" s="35" t="s">
        <v>3305</v>
      </c>
      <c r="F293"/>
      <c r="G293"/>
      <c r="H293" s="67"/>
      <c r="P293"/>
      <c r="Q293"/>
      <c r="T293"/>
    </row>
    <row r="294" spans="1:20">
      <c r="A294" s="35" t="s">
        <v>2668</v>
      </c>
      <c r="B294" s="8">
        <v>44837</v>
      </c>
      <c r="C294" s="8">
        <v>45019</v>
      </c>
      <c r="F294"/>
      <c r="G294"/>
      <c r="H294" s="67"/>
      <c r="P294"/>
      <c r="Q294"/>
      <c r="T294"/>
    </row>
    <row r="295" spans="1:20">
      <c r="A295" s="35" t="s">
        <v>3055</v>
      </c>
      <c r="B295" s="8">
        <v>44896</v>
      </c>
      <c r="C295" s="8">
        <v>45078</v>
      </c>
      <c r="F295"/>
      <c r="G295"/>
      <c r="H295" s="67"/>
      <c r="P295"/>
      <c r="Q295"/>
      <c r="T295"/>
    </row>
    <row r="296" spans="1:20">
      <c r="A296" s="35" t="s">
        <v>3057</v>
      </c>
      <c r="B296" s="8">
        <v>44896</v>
      </c>
      <c r="C296" s="8">
        <v>45078</v>
      </c>
      <c r="F296"/>
      <c r="G296"/>
      <c r="H296" s="67"/>
      <c r="P296"/>
      <c r="Q296"/>
      <c r="T296"/>
    </row>
    <row r="297" spans="1:20">
      <c r="A297" s="91" t="s">
        <v>3272</v>
      </c>
      <c r="B297" s="8">
        <v>44986</v>
      </c>
      <c r="C297" s="8">
        <v>45170</v>
      </c>
      <c r="F297"/>
      <c r="G297"/>
      <c r="H297" s="67"/>
      <c r="P297"/>
      <c r="Q297"/>
      <c r="T297"/>
    </row>
    <row r="298" spans="1:20">
      <c r="A298" s="35" t="s">
        <v>1668</v>
      </c>
      <c r="B298" s="8">
        <v>44927</v>
      </c>
      <c r="C298" s="8">
        <v>45108</v>
      </c>
      <c r="D298" s="35" t="s">
        <v>3305</v>
      </c>
      <c r="F298"/>
      <c r="G298"/>
      <c r="H298" s="67"/>
      <c r="P298"/>
      <c r="Q298"/>
      <c r="T298"/>
    </row>
    <row r="299" spans="1:20">
      <c r="A299" s="35" t="s">
        <v>3156</v>
      </c>
      <c r="B299" s="8">
        <v>44927</v>
      </c>
      <c r="C299" s="8">
        <v>45108</v>
      </c>
      <c r="F299"/>
      <c r="G299"/>
      <c r="H299" s="67"/>
      <c r="P299"/>
      <c r="Q299"/>
      <c r="T299"/>
    </row>
    <row r="300" spans="1:20">
      <c r="A300" s="35" t="s">
        <v>3059</v>
      </c>
      <c r="B300" s="8">
        <v>44896</v>
      </c>
      <c r="C300" s="8">
        <v>45078</v>
      </c>
      <c r="F300"/>
      <c r="G300"/>
      <c r="H300" s="67"/>
      <c r="P300"/>
      <c r="Q300"/>
      <c r="T300"/>
    </row>
    <row r="301" spans="1:20">
      <c r="A301" s="35" t="s">
        <v>1656</v>
      </c>
      <c r="B301" s="8">
        <v>44927</v>
      </c>
      <c r="C301" s="8">
        <v>45108</v>
      </c>
      <c r="D301" s="35" t="s">
        <v>3305</v>
      </c>
      <c r="F301"/>
      <c r="G301"/>
      <c r="H301" s="67"/>
      <c r="P301"/>
      <c r="Q301"/>
      <c r="T301"/>
    </row>
    <row r="302" spans="1:20">
      <c r="A302" s="35" t="s">
        <v>983</v>
      </c>
      <c r="B302" s="8">
        <v>44866</v>
      </c>
      <c r="C302" s="8">
        <v>45047</v>
      </c>
      <c r="F302"/>
      <c r="G302"/>
      <c r="H302" s="67"/>
      <c r="P302"/>
      <c r="Q302"/>
      <c r="T302"/>
    </row>
    <row r="303" spans="1:20">
      <c r="A303" s="35" t="s">
        <v>1654</v>
      </c>
      <c r="B303" s="8">
        <v>44927</v>
      </c>
      <c r="C303" s="8">
        <v>45108</v>
      </c>
      <c r="D303" s="35" t="s">
        <v>3305</v>
      </c>
      <c r="F303"/>
      <c r="G303"/>
      <c r="H303" s="67"/>
      <c r="P303"/>
      <c r="Q303"/>
      <c r="T303"/>
    </row>
    <row r="304" spans="1:20">
      <c r="A304" s="35" t="s">
        <v>2761</v>
      </c>
      <c r="B304" s="8">
        <v>44866</v>
      </c>
      <c r="C304" s="8">
        <v>45047</v>
      </c>
      <c r="F304"/>
      <c r="G304"/>
      <c r="H304" s="67"/>
      <c r="P304"/>
      <c r="Q304"/>
      <c r="T304"/>
    </row>
    <row r="305" spans="1:20">
      <c r="A305" s="91" t="s">
        <v>2773</v>
      </c>
      <c r="B305" s="8">
        <v>44866</v>
      </c>
      <c r="C305" s="8">
        <v>45047</v>
      </c>
      <c r="F305"/>
      <c r="G305"/>
      <c r="H305" s="67"/>
      <c r="P305"/>
      <c r="Q305"/>
      <c r="T305"/>
    </row>
    <row r="306" spans="1:20">
      <c r="A306" s="35" t="s">
        <v>959</v>
      </c>
      <c r="B306" s="8">
        <v>44835</v>
      </c>
      <c r="C306" s="8">
        <v>45017</v>
      </c>
      <c r="F306"/>
      <c r="G306"/>
      <c r="H306" s="67"/>
      <c r="P306"/>
      <c r="Q306"/>
      <c r="T306"/>
    </row>
    <row r="307" spans="1:20">
      <c r="A307" s="91" t="s">
        <v>3274</v>
      </c>
      <c r="B307" s="8">
        <v>44986</v>
      </c>
      <c r="C307" s="8">
        <v>45170</v>
      </c>
      <c r="F307"/>
      <c r="G307"/>
      <c r="H307" s="67"/>
      <c r="P307"/>
      <c r="Q307"/>
      <c r="T307"/>
    </row>
    <row r="308" spans="1:20">
      <c r="A308" s="35" t="s">
        <v>1720</v>
      </c>
      <c r="B308" s="8">
        <v>44835</v>
      </c>
      <c r="C308" s="8">
        <v>45017</v>
      </c>
      <c r="D308" s="35" t="s">
        <v>3305</v>
      </c>
      <c r="F308"/>
      <c r="G308"/>
      <c r="H308" s="67"/>
      <c r="P308"/>
      <c r="Q308"/>
      <c r="T308"/>
    </row>
    <row r="309" spans="1:20">
      <c r="A309" s="35" t="s">
        <v>3061</v>
      </c>
      <c r="B309" s="8">
        <v>44896</v>
      </c>
      <c r="C309" s="8">
        <v>45078</v>
      </c>
      <c r="F309"/>
      <c r="G309"/>
      <c r="H309" s="67"/>
      <c r="P309"/>
      <c r="Q309"/>
      <c r="T309"/>
    </row>
    <row r="310" spans="1:20">
      <c r="A310" s="35" t="s">
        <v>3063</v>
      </c>
      <c r="B310" s="8">
        <v>44896</v>
      </c>
      <c r="C310" s="8">
        <v>45078</v>
      </c>
      <c r="F310"/>
      <c r="G310"/>
      <c r="H310" s="67"/>
      <c r="P310"/>
      <c r="Q310"/>
      <c r="T310"/>
    </row>
    <row r="311" spans="1:20">
      <c r="A311" s="35" t="s">
        <v>1667</v>
      </c>
      <c r="B311" s="8">
        <v>44774</v>
      </c>
      <c r="C311" s="8">
        <v>44958</v>
      </c>
      <c r="F311"/>
      <c r="G311"/>
      <c r="H311" s="67"/>
      <c r="P311"/>
      <c r="Q311"/>
      <c r="T311"/>
    </row>
    <row r="312" spans="1:20">
      <c r="A312" s="35" t="s">
        <v>1645</v>
      </c>
      <c r="B312" s="8">
        <v>44896</v>
      </c>
      <c r="C312" s="8">
        <v>45078</v>
      </c>
      <c r="F312"/>
      <c r="G312"/>
      <c r="H312" s="67"/>
      <c r="P312"/>
      <c r="Q312"/>
      <c r="T312"/>
    </row>
    <row r="313" spans="1:20">
      <c r="A313" s="35" t="s">
        <v>3065</v>
      </c>
      <c r="B313" s="8">
        <v>44896</v>
      </c>
      <c r="C313" s="8">
        <v>45078</v>
      </c>
      <c r="F313"/>
      <c r="G313"/>
      <c r="H313" s="67"/>
      <c r="P313"/>
      <c r="Q313"/>
      <c r="T313"/>
    </row>
    <row r="314" spans="1:20">
      <c r="A314" s="35" t="s">
        <v>3067</v>
      </c>
      <c r="B314" s="8">
        <v>44896</v>
      </c>
      <c r="C314" s="8">
        <v>45078</v>
      </c>
      <c r="F314"/>
      <c r="G314"/>
      <c r="H314" s="67"/>
      <c r="P314"/>
      <c r="Q314"/>
      <c r="T314"/>
    </row>
    <row r="315" spans="1:20">
      <c r="A315" s="35" t="s">
        <v>1671</v>
      </c>
      <c r="B315" s="8">
        <v>44986</v>
      </c>
      <c r="C315" s="8">
        <v>45170</v>
      </c>
      <c r="D315" s="35" t="s">
        <v>3305</v>
      </c>
      <c r="F315"/>
      <c r="G315"/>
      <c r="H315" s="67"/>
      <c r="P315"/>
      <c r="Q315"/>
      <c r="T315"/>
    </row>
    <row r="316" spans="1:20">
      <c r="A316" s="35" t="s">
        <v>3069</v>
      </c>
      <c r="B316" s="8">
        <v>44896</v>
      </c>
      <c r="C316" s="8">
        <v>45078</v>
      </c>
      <c r="F316"/>
      <c r="G316"/>
      <c r="H316" s="67"/>
      <c r="P316"/>
      <c r="Q316"/>
      <c r="T316"/>
    </row>
    <row r="317" spans="1:20">
      <c r="A317" s="35" t="s">
        <v>3071</v>
      </c>
      <c r="B317" s="8">
        <v>44896</v>
      </c>
      <c r="C317" s="8">
        <v>45078</v>
      </c>
      <c r="F317"/>
      <c r="G317"/>
      <c r="H317" s="67"/>
      <c r="P317"/>
      <c r="Q317"/>
      <c r="T317"/>
    </row>
    <row r="318" spans="1:20">
      <c r="A318" s="35" t="s">
        <v>3074</v>
      </c>
      <c r="B318" s="8">
        <v>44896</v>
      </c>
      <c r="C318" s="8">
        <v>45078</v>
      </c>
      <c r="F318"/>
      <c r="G318"/>
      <c r="H318" s="67"/>
      <c r="P318"/>
      <c r="Q318"/>
      <c r="T318"/>
    </row>
    <row r="319" spans="1:20">
      <c r="A319" s="35" t="s">
        <v>1661</v>
      </c>
      <c r="B319" s="8">
        <v>44896</v>
      </c>
      <c r="C319" s="8">
        <v>45078</v>
      </c>
      <c r="F319"/>
      <c r="G319"/>
      <c r="H319" s="67"/>
      <c r="P319"/>
      <c r="Q319"/>
      <c r="T319"/>
    </row>
    <row r="320" spans="1:20">
      <c r="A320" s="35" t="s">
        <v>1719</v>
      </c>
      <c r="B320" s="8">
        <v>44835</v>
      </c>
      <c r="C320" s="8">
        <v>45017</v>
      </c>
      <c r="F320"/>
      <c r="G320"/>
      <c r="H320" s="67"/>
      <c r="P320"/>
      <c r="Q320"/>
      <c r="T320"/>
    </row>
    <row r="321" spans="1:20">
      <c r="A321" s="35" t="s">
        <v>1421</v>
      </c>
      <c r="B321" s="8">
        <v>44986</v>
      </c>
      <c r="C321" s="8">
        <v>45170</v>
      </c>
      <c r="D321" s="35" t="s">
        <v>3305</v>
      </c>
      <c r="F321"/>
      <c r="G321"/>
      <c r="H321" s="67"/>
      <c r="P321"/>
      <c r="Q321"/>
      <c r="T321"/>
    </row>
    <row r="322" spans="1:20">
      <c r="A322" s="35" t="s">
        <v>3076</v>
      </c>
      <c r="B322" s="8">
        <v>44896</v>
      </c>
      <c r="C322" s="8">
        <v>45078</v>
      </c>
      <c r="F322"/>
      <c r="G322"/>
      <c r="H322" s="67"/>
      <c r="P322"/>
      <c r="Q322"/>
      <c r="T322"/>
    </row>
    <row r="323" spans="1:20">
      <c r="A323" s="35" t="s">
        <v>960</v>
      </c>
      <c r="B323" s="8">
        <v>44986</v>
      </c>
      <c r="C323" s="8">
        <v>45170</v>
      </c>
      <c r="D323" s="35" t="s">
        <v>3305</v>
      </c>
      <c r="F323"/>
      <c r="G323"/>
      <c r="H323" s="67"/>
      <c r="P323"/>
      <c r="Q323"/>
      <c r="T323"/>
    </row>
    <row r="324" spans="1:20">
      <c r="A324" s="35" t="s">
        <v>3078</v>
      </c>
      <c r="B324" s="8">
        <v>44896</v>
      </c>
      <c r="C324" s="8">
        <v>45078</v>
      </c>
      <c r="F324"/>
      <c r="G324"/>
      <c r="H324" s="67"/>
      <c r="P324"/>
      <c r="Q324"/>
      <c r="T324"/>
    </row>
    <row r="325" spans="1:20">
      <c r="A325" s="35" t="s">
        <v>3080</v>
      </c>
      <c r="B325" s="8">
        <v>44896</v>
      </c>
      <c r="C325" s="8">
        <v>45078</v>
      </c>
      <c r="F325"/>
      <c r="G325"/>
      <c r="H325" s="67"/>
      <c r="P325"/>
      <c r="Q325"/>
      <c r="T325"/>
    </row>
    <row r="326" spans="1:20">
      <c r="A326" s="35" t="s">
        <v>3082</v>
      </c>
      <c r="B326" s="8">
        <v>44896</v>
      </c>
      <c r="C326" s="8">
        <v>45078</v>
      </c>
      <c r="F326"/>
      <c r="G326"/>
      <c r="H326" s="67"/>
      <c r="P326"/>
      <c r="Q326"/>
      <c r="T326"/>
    </row>
    <row r="327" spans="1:20">
      <c r="A327" s="91" t="s">
        <v>3276</v>
      </c>
      <c r="B327" s="8">
        <v>44986</v>
      </c>
      <c r="C327" s="8">
        <v>45170</v>
      </c>
      <c r="F327"/>
      <c r="G327"/>
      <c r="H327" s="67"/>
      <c r="P327"/>
      <c r="Q327"/>
      <c r="T327"/>
    </row>
    <row r="328" spans="1:20">
      <c r="A328" s="35" t="s">
        <v>1512</v>
      </c>
      <c r="B328" s="8">
        <v>44896</v>
      </c>
      <c r="C328" s="8">
        <v>45078</v>
      </c>
      <c r="F328"/>
      <c r="G328"/>
      <c r="H328" s="67"/>
      <c r="P328"/>
      <c r="Q328"/>
      <c r="T328"/>
    </row>
    <row r="329" spans="1:20">
      <c r="A329" s="35" t="s">
        <v>3084</v>
      </c>
      <c r="B329" s="8">
        <v>44896</v>
      </c>
      <c r="C329" s="8">
        <v>45078</v>
      </c>
      <c r="F329"/>
      <c r="G329"/>
      <c r="H329" s="67"/>
      <c r="P329"/>
      <c r="Q329"/>
      <c r="T329"/>
    </row>
    <row r="330" spans="1:20">
      <c r="A330" s="35" t="s">
        <v>3086</v>
      </c>
      <c r="B330" s="8">
        <v>44896</v>
      </c>
      <c r="C330" s="8">
        <v>45078</v>
      </c>
      <c r="F330"/>
      <c r="G330"/>
      <c r="H330" s="67"/>
      <c r="P330"/>
      <c r="Q330"/>
      <c r="T330"/>
    </row>
    <row r="331" spans="1:20">
      <c r="A331" s="35" t="s">
        <v>2565</v>
      </c>
      <c r="B331" s="8">
        <v>44958</v>
      </c>
      <c r="C331" s="8">
        <v>45139</v>
      </c>
      <c r="D331" s="35" t="s">
        <v>3305</v>
      </c>
      <c r="F331"/>
      <c r="G331"/>
      <c r="H331" s="67"/>
      <c r="P331"/>
      <c r="Q331"/>
      <c r="T331"/>
    </row>
    <row r="332" spans="1:20">
      <c r="A332" s="35" t="s">
        <v>3088</v>
      </c>
      <c r="B332" s="8">
        <v>44896</v>
      </c>
      <c r="C332" s="8">
        <v>45078</v>
      </c>
      <c r="F332"/>
      <c r="G332"/>
      <c r="H332" s="67"/>
      <c r="P332"/>
      <c r="Q332"/>
      <c r="T332"/>
    </row>
    <row r="333" spans="1:20">
      <c r="A333" s="91" t="s">
        <v>3298</v>
      </c>
      <c r="B333" s="8">
        <v>44927</v>
      </c>
      <c r="C333" s="8">
        <v>45108</v>
      </c>
      <c r="F333"/>
      <c r="G333"/>
      <c r="H333" s="67"/>
      <c r="P333"/>
      <c r="Q333"/>
      <c r="T333"/>
    </row>
    <row r="334" spans="1:20">
      <c r="A334" s="35" t="s">
        <v>979</v>
      </c>
      <c r="B334" s="8">
        <v>44866</v>
      </c>
      <c r="C334" s="8">
        <v>45047</v>
      </c>
      <c r="F334"/>
      <c r="G334"/>
      <c r="H334" s="67"/>
      <c r="P334"/>
      <c r="Q334"/>
      <c r="T334"/>
    </row>
    <row r="335" spans="1:20">
      <c r="A335" s="35" t="s">
        <v>961</v>
      </c>
      <c r="B335" s="8">
        <v>44896</v>
      </c>
      <c r="C335" s="8">
        <v>45078</v>
      </c>
      <c r="F335"/>
      <c r="G335"/>
      <c r="H335" s="67"/>
      <c r="P335"/>
      <c r="Q335"/>
      <c r="T335"/>
    </row>
    <row r="336" spans="1:20">
      <c r="A336" s="35" t="s">
        <v>3090</v>
      </c>
      <c r="B336" s="8">
        <v>44896</v>
      </c>
      <c r="C336" s="8">
        <v>45078</v>
      </c>
      <c r="F336"/>
      <c r="G336"/>
      <c r="H336" s="67"/>
      <c r="P336"/>
      <c r="Q336"/>
      <c r="T336"/>
    </row>
    <row r="337" spans="1:20">
      <c r="A337" s="35" t="s">
        <v>1422</v>
      </c>
      <c r="B337" s="8">
        <v>44986</v>
      </c>
      <c r="C337" s="8">
        <v>45170</v>
      </c>
      <c r="D337" s="35" t="s">
        <v>3305</v>
      </c>
      <c r="F337"/>
      <c r="G337"/>
      <c r="H337" s="67"/>
      <c r="P337"/>
      <c r="Q337"/>
      <c r="T337"/>
    </row>
    <row r="338" spans="1:20">
      <c r="A338" s="35" t="s">
        <v>3092</v>
      </c>
      <c r="B338" s="8">
        <v>44896</v>
      </c>
      <c r="C338" s="8">
        <v>45078</v>
      </c>
      <c r="F338"/>
      <c r="G338"/>
      <c r="H338" s="67"/>
      <c r="P338"/>
      <c r="Q338"/>
      <c r="T338"/>
    </row>
    <row r="339" spans="1:20">
      <c r="A339" s="35" t="s">
        <v>1442</v>
      </c>
      <c r="B339" s="8">
        <v>44835</v>
      </c>
      <c r="C339" s="8">
        <v>45017</v>
      </c>
      <c r="F339"/>
      <c r="G339"/>
      <c r="H339" s="67"/>
      <c r="P339"/>
      <c r="Q339"/>
      <c r="T339"/>
    </row>
    <row r="340" spans="1:20">
      <c r="A340" s="35" t="s">
        <v>3093</v>
      </c>
      <c r="B340" s="8">
        <v>44896</v>
      </c>
      <c r="C340" s="8">
        <v>45078</v>
      </c>
      <c r="F340"/>
      <c r="G340"/>
      <c r="H340" s="67"/>
      <c r="P340"/>
      <c r="Q340"/>
      <c r="T340"/>
    </row>
    <row r="341" spans="1:20">
      <c r="A341" s="5" t="s">
        <v>2588</v>
      </c>
      <c r="B341" s="8">
        <v>44986</v>
      </c>
      <c r="C341" s="8">
        <v>45170</v>
      </c>
      <c r="D341" s="35" t="s">
        <v>3305</v>
      </c>
      <c r="F341"/>
      <c r="G341"/>
      <c r="H341" s="67"/>
      <c r="P341"/>
      <c r="Q341"/>
      <c r="T341"/>
    </row>
    <row r="342" spans="1:20">
      <c r="A342" s="35" t="s">
        <v>3095</v>
      </c>
      <c r="B342" s="8">
        <v>44896</v>
      </c>
      <c r="C342" s="8">
        <v>45078</v>
      </c>
      <c r="F342"/>
      <c r="G342"/>
      <c r="H342" s="67"/>
      <c r="P342"/>
      <c r="Q342"/>
      <c r="T342"/>
    </row>
    <row r="343" spans="1:20">
      <c r="A343" s="35" t="s">
        <v>2763</v>
      </c>
      <c r="B343" s="8">
        <v>44866</v>
      </c>
      <c r="C343" s="8">
        <v>45047</v>
      </c>
      <c r="F343"/>
      <c r="G343"/>
      <c r="H343" s="67"/>
      <c r="P343"/>
      <c r="Q343"/>
      <c r="T343"/>
    </row>
    <row r="344" spans="1:20">
      <c r="A344" s="35" t="s">
        <v>3096</v>
      </c>
      <c r="B344" s="8">
        <v>44896</v>
      </c>
      <c r="C344" s="8">
        <v>45078</v>
      </c>
      <c r="F344"/>
      <c r="G344"/>
      <c r="H344" s="67"/>
      <c r="P344"/>
      <c r="Q344"/>
      <c r="T344"/>
    </row>
    <row r="345" spans="1:20">
      <c r="A345" s="35" t="s">
        <v>3159</v>
      </c>
      <c r="B345" s="8">
        <v>44927</v>
      </c>
      <c r="C345" s="8">
        <v>45108</v>
      </c>
      <c r="F345"/>
      <c r="G345"/>
      <c r="H345" s="67"/>
      <c r="P345"/>
      <c r="Q345"/>
      <c r="T345"/>
    </row>
    <row r="346" spans="1:20">
      <c r="A346" s="35" t="s">
        <v>1423</v>
      </c>
      <c r="B346" s="8">
        <v>44807</v>
      </c>
      <c r="C346" s="8">
        <v>44988</v>
      </c>
      <c r="F346"/>
      <c r="G346"/>
      <c r="H346" s="67"/>
      <c r="P346"/>
      <c r="Q346"/>
      <c r="T346"/>
    </row>
    <row r="347" spans="1:20">
      <c r="A347" s="35" t="s">
        <v>3097</v>
      </c>
      <c r="B347" s="8">
        <v>44896</v>
      </c>
      <c r="C347" s="8">
        <v>45078</v>
      </c>
      <c r="F347"/>
      <c r="G347"/>
      <c r="H347" s="67"/>
      <c r="P347"/>
      <c r="Q347"/>
      <c r="T347"/>
    </row>
    <row r="348" spans="1:20">
      <c r="A348" s="35" t="s">
        <v>2536</v>
      </c>
      <c r="B348" s="8">
        <v>44927</v>
      </c>
      <c r="C348" s="8">
        <v>45108</v>
      </c>
      <c r="F348"/>
      <c r="G348"/>
      <c r="H348" s="67"/>
      <c r="P348"/>
      <c r="Q348"/>
      <c r="T348"/>
    </row>
    <row r="349" spans="1:20">
      <c r="A349" s="35" t="s">
        <v>2765</v>
      </c>
      <c r="B349" s="8">
        <v>44866</v>
      </c>
      <c r="C349" s="8">
        <v>45047</v>
      </c>
      <c r="F349"/>
      <c r="G349"/>
      <c r="H349" s="67"/>
      <c r="P349"/>
      <c r="Q349"/>
      <c r="T349"/>
    </row>
    <row r="350" spans="1:20">
      <c r="A350" s="35" t="s">
        <v>1602</v>
      </c>
      <c r="B350" s="8">
        <v>44743</v>
      </c>
      <c r="C350" s="8" t="s">
        <v>3128</v>
      </c>
      <c r="F350"/>
      <c r="G350"/>
      <c r="H350" s="67"/>
      <c r="P350"/>
      <c r="Q350"/>
      <c r="T350"/>
    </row>
    <row r="351" spans="1:20">
      <c r="A351" s="35" t="s">
        <v>2638</v>
      </c>
      <c r="B351" s="8">
        <v>44928</v>
      </c>
      <c r="C351" s="8" t="s">
        <v>3128</v>
      </c>
      <c r="F351"/>
      <c r="G351"/>
      <c r="H351" s="67"/>
      <c r="P351"/>
      <c r="Q351"/>
      <c r="T351"/>
    </row>
    <row r="352" spans="1:20">
      <c r="A352" s="35" t="s">
        <v>377</v>
      </c>
      <c r="B352" s="8">
        <v>44928</v>
      </c>
      <c r="C352" s="8" t="s">
        <v>3128</v>
      </c>
      <c r="F352"/>
      <c r="G352"/>
      <c r="H352" s="67"/>
      <c r="P352"/>
      <c r="Q352"/>
      <c r="T352"/>
    </row>
    <row r="353" spans="1:20">
      <c r="A353" s="35" t="s">
        <v>207</v>
      </c>
      <c r="B353" s="8">
        <v>44958</v>
      </c>
      <c r="C353" s="8" t="s">
        <v>3128</v>
      </c>
      <c r="F353"/>
      <c r="G353"/>
      <c r="H353" s="67"/>
      <c r="P353"/>
      <c r="Q353"/>
      <c r="T353"/>
    </row>
    <row r="354" spans="1:20">
      <c r="A354" s="35" t="s">
        <v>150</v>
      </c>
      <c r="B354" s="8">
        <v>44928</v>
      </c>
      <c r="C354" s="8" t="s">
        <v>3128</v>
      </c>
      <c r="F354"/>
      <c r="G354"/>
      <c r="H354" s="67"/>
      <c r="P354"/>
      <c r="Q354"/>
      <c r="T354"/>
    </row>
    <row r="355" spans="1:20">
      <c r="A355" s="35" t="s">
        <v>565</v>
      </c>
      <c r="B355" s="8">
        <v>44805</v>
      </c>
      <c r="C355" s="8" t="s">
        <v>3128</v>
      </c>
      <c r="F355"/>
      <c r="G355"/>
      <c r="H355" s="67"/>
      <c r="P355"/>
      <c r="Q355"/>
      <c r="T355"/>
    </row>
    <row r="356" spans="1:20">
      <c r="A356" s="35" t="s">
        <v>752</v>
      </c>
      <c r="B356" s="8">
        <v>44896</v>
      </c>
      <c r="C356" s="8" t="s">
        <v>3128</v>
      </c>
      <c r="F356"/>
      <c r="G356"/>
      <c r="H356" s="67"/>
      <c r="P356"/>
      <c r="Q356"/>
      <c r="T356"/>
    </row>
    <row r="357" spans="1:20">
      <c r="A357" s="35" t="s">
        <v>746</v>
      </c>
      <c r="B357" s="8">
        <v>44928</v>
      </c>
      <c r="C357" s="8" t="s">
        <v>3128</v>
      </c>
      <c r="F357"/>
      <c r="G357"/>
      <c r="H357" s="67"/>
      <c r="P357"/>
      <c r="Q357"/>
      <c r="T357"/>
    </row>
    <row r="358" spans="1:20">
      <c r="A358" s="35" t="s">
        <v>229</v>
      </c>
      <c r="B358" s="8">
        <v>44986</v>
      </c>
      <c r="C358" s="8" t="s">
        <v>3128</v>
      </c>
      <c r="F358"/>
      <c r="G358"/>
      <c r="H358" s="67"/>
      <c r="P358"/>
      <c r="Q358"/>
      <c r="T358"/>
    </row>
    <row r="359" spans="1:20">
      <c r="A359" s="35" t="s">
        <v>2587</v>
      </c>
      <c r="B359" s="8">
        <v>44986</v>
      </c>
      <c r="C359" s="8" t="s">
        <v>3128</v>
      </c>
      <c r="F359"/>
      <c r="G359"/>
      <c r="H359" s="67"/>
      <c r="P359"/>
      <c r="Q359"/>
      <c r="T359"/>
    </row>
    <row r="360" spans="1:20">
      <c r="A360" s="35" t="s">
        <v>306</v>
      </c>
      <c r="B360" s="8">
        <v>44986</v>
      </c>
      <c r="C360" s="8" t="s">
        <v>3128</v>
      </c>
      <c r="F360"/>
      <c r="G360"/>
      <c r="H360" s="67"/>
      <c r="P360"/>
      <c r="Q360"/>
      <c r="T360"/>
    </row>
    <row r="361" spans="1:20">
      <c r="F361"/>
      <c r="G361"/>
      <c r="H361" s="67"/>
      <c r="P361"/>
      <c r="Q361"/>
      <c r="T361"/>
    </row>
    <row r="362" spans="1:20">
      <c r="F362"/>
      <c r="G362"/>
      <c r="H362" s="67"/>
      <c r="P362"/>
      <c r="Q362"/>
      <c r="T362"/>
    </row>
    <row r="363" spans="1:20">
      <c r="F363"/>
      <c r="G363"/>
      <c r="H363" s="67"/>
      <c r="P363"/>
      <c r="Q363"/>
      <c r="T363"/>
    </row>
    <row r="364" spans="1:20">
      <c r="F364"/>
      <c r="G364"/>
      <c r="H364" s="67"/>
      <c r="P364"/>
      <c r="Q364"/>
      <c r="T364"/>
    </row>
    <row r="365" spans="1:20">
      <c r="F365"/>
      <c r="G365"/>
      <c r="H365" s="67"/>
      <c r="P365"/>
      <c r="Q365"/>
      <c r="T365"/>
    </row>
    <row r="366" spans="1:20">
      <c r="F366"/>
      <c r="G366"/>
      <c r="H366" s="67"/>
      <c r="P366"/>
      <c r="Q366"/>
      <c r="T366"/>
    </row>
    <row r="367" spans="1:20">
      <c r="F367"/>
      <c r="G367"/>
      <c r="H367" s="67"/>
      <c r="P367"/>
      <c r="Q367"/>
      <c r="T367"/>
    </row>
    <row r="368" spans="1:20">
      <c r="F368"/>
      <c r="G368"/>
      <c r="H368" s="67"/>
      <c r="P368"/>
      <c r="Q368"/>
      <c r="T368"/>
    </row>
    <row r="369" spans="6:20">
      <c r="F369"/>
      <c r="G369"/>
      <c r="H369" s="67"/>
      <c r="P369"/>
      <c r="Q369"/>
      <c r="T369"/>
    </row>
    <row r="370" spans="6:20">
      <c r="F370"/>
      <c r="G370"/>
      <c r="H370" s="67"/>
      <c r="P370"/>
      <c r="Q370"/>
      <c r="T370"/>
    </row>
    <row r="371" spans="6:20">
      <c r="F371"/>
      <c r="G371"/>
      <c r="H371" s="67"/>
      <c r="P371"/>
      <c r="Q371"/>
      <c r="T371"/>
    </row>
    <row r="372" spans="6:20">
      <c r="F372"/>
      <c r="G372"/>
      <c r="H372" s="67"/>
      <c r="P372"/>
      <c r="Q372"/>
      <c r="T372"/>
    </row>
    <row r="373" spans="6:20">
      <c r="F373"/>
      <c r="G373"/>
      <c r="H373" s="67"/>
      <c r="P373"/>
      <c r="Q373"/>
      <c r="T373"/>
    </row>
    <row r="374" spans="6:20">
      <c r="F374"/>
      <c r="G374"/>
      <c r="H374" s="67"/>
      <c r="P374"/>
      <c r="Q374"/>
      <c r="T374"/>
    </row>
    <row r="375" spans="6:20">
      <c r="F375"/>
      <c r="G375"/>
      <c r="H375" s="67"/>
      <c r="P375"/>
      <c r="Q375"/>
      <c r="T375"/>
    </row>
    <row r="376" spans="6:20">
      <c r="F376"/>
      <c r="G376"/>
      <c r="H376" s="67"/>
      <c r="P376"/>
      <c r="Q376"/>
      <c r="T376"/>
    </row>
    <row r="377" spans="6:20">
      <c r="F377"/>
      <c r="G377"/>
      <c r="H377" s="67"/>
      <c r="P377"/>
      <c r="Q377"/>
      <c r="T377"/>
    </row>
    <row r="378" spans="6:20">
      <c r="F378"/>
      <c r="G378"/>
      <c r="H378" s="67"/>
      <c r="P378"/>
      <c r="Q378"/>
      <c r="T378"/>
    </row>
    <row r="379" spans="6:20">
      <c r="F379"/>
      <c r="G379"/>
      <c r="H379" s="67"/>
      <c r="P379"/>
      <c r="Q379"/>
      <c r="T379"/>
    </row>
    <row r="380" spans="6:20">
      <c r="F380"/>
      <c r="G380"/>
      <c r="H380" s="67"/>
      <c r="P380"/>
      <c r="Q380"/>
      <c r="T380"/>
    </row>
    <row r="381" spans="6:20">
      <c r="F381"/>
      <c r="G381"/>
      <c r="H381" s="67"/>
      <c r="P381"/>
      <c r="Q381"/>
      <c r="T381"/>
    </row>
    <row r="382" spans="6:20">
      <c r="F382"/>
      <c r="G382"/>
      <c r="H382" s="67"/>
      <c r="P382"/>
      <c r="Q382"/>
      <c r="T382"/>
    </row>
    <row r="383" spans="6:20">
      <c r="F383"/>
      <c r="G383"/>
      <c r="H383" s="67"/>
      <c r="P383"/>
      <c r="Q383"/>
      <c r="T383"/>
    </row>
    <row r="384" spans="6:20">
      <c r="F384"/>
      <c r="G384"/>
      <c r="H384" s="67"/>
      <c r="P384"/>
      <c r="Q384"/>
      <c r="T384"/>
    </row>
    <row r="385" spans="6:20">
      <c r="F385"/>
      <c r="G385"/>
      <c r="H385" s="67"/>
      <c r="P385"/>
      <c r="Q385"/>
      <c r="T385"/>
    </row>
    <row r="386" spans="6:20">
      <c r="F386"/>
      <c r="G386"/>
      <c r="H386" s="67"/>
      <c r="P386"/>
      <c r="Q386"/>
      <c r="T386"/>
    </row>
    <row r="387" spans="6:20">
      <c r="F387"/>
      <c r="G387"/>
      <c r="H387" s="67"/>
      <c r="P387"/>
      <c r="Q387"/>
      <c r="T387"/>
    </row>
    <row r="388" spans="6:20">
      <c r="F388"/>
      <c r="G388"/>
      <c r="H388" s="67"/>
      <c r="P388"/>
      <c r="Q388"/>
      <c r="T388"/>
    </row>
    <row r="389" spans="6:20">
      <c r="F389"/>
      <c r="G389"/>
      <c r="H389" s="67"/>
      <c r="P389"/>
      <c r="Q389"/>
      <c r="T389"/>
    </row>
    <row r="390" spans="6:20">
      <c r="F390"/>
      <c r="G390"/>
      <c r="H390" s="67"/>
      <c r="P390"/>
      <c r="Q390"/>
      <c r="T390"/>
    </row>
    <row r="391" spans="6:20">
      <c r="F391"/>
      <c r="G391"/>
      <c r="H391" s="67"/>
      <c r="P391"/>
      <c r="Q391"/>
      <c r="T391"/>
    </row>
    <row r="392" spans="6:20">
      <c r="F392"/>
      <c r="G392"/>
      <c r="H392" s="67"/>
      <c r="P392"/>
      <c r="Q392"/>
      <c r="T392"/>
    </row>
    <row r="393" spans="6:20">
      <c r="F393"/>
      <c r="G393"/>
      <c r="H393" s="67"/>
      <c r="P393"/>
      <c r="Q393"/>
      <c r="T393"/>
    </row>
    <row r="394" spans="6:20">
      <c r="F394"/>
      <c r="G394"/>
      <c r="H394" s="67"/>
      <c r="P394"/>
      <c r="Q394"/>
      <c r="T394"/>
    </row>
    <row r="395" spans="6:20">
      <c r="F395"/>
      <c r="G395"/>
      <c r="H395" s="67"/>
      <c r="P395"/>
      <c r="Q395"/>
      <c r="T395"/>
    </row>
    <row r="396" spans="6:20">
      <c r="F396"/>
      <c r="G396"/>
      <c r="H396" s="67"/>
      <c r="P396"/>
      <c r="Q396"/>
      <c r="T396"/>
    </row>
    <row r="397" spans="6:20">
      <c r="F397"/>
      <c r="G397"/>
      <c r="H397" s="67"/>
      <c r="P397"/>
      <c r="Q397"/>
      <c r="T397"/>
    </row>
    <row r="398" spans="6:20">
      <c r="F398"/>
      <c r="G398"/>
      <c r="H398" s="67"/>
      <c r="P398"/>
      <c r="Q398"/>
      <c r="T398"/>
    </row>
    <row r="399" spans="6:20">
      <c r="F399"/>
      <c r="G399"/>
      <c r="H399" s="67"/>
      <c r="P399"/>
      <c r="Q399"/>
      <c r="T399"/>
    </row>
    <row r="400" spans="6:20">
      <c r="F400"/>
      <c r="G400"/>
      <c r="H400" s="67"/>
      <c r="P400"/>
      <c r="Q400"/>
      <c r="T400"/>
    </row>
    <row r="401" spans="6:20">
      <c r="F401"/>
      <c r="G401"/>
      <c r="H401" s="67"/>
      <c r="P401"/>
      <c r="Q401"/>
      <c r="T401"/>
    </row>
    <row r="402" spans="6:20">
      <c r="F402"/>
      <c r="G402"/>
      <c r="H402" s="67"/>
      <c r="P402"/>
      <c r="Q402"/>
      <c r="T402"/>
    </row>
    <row r="403" spans="6:20">
      <c r="F403"/>
      <c r="G403"/>
      <c r="H403" s="67"/>
      <c r="P403"/>
      <c r="Q403"/>
      <c r="T403"/>
    </row>
    <row r="404" spans="6:20">
      <c r="F404"/>
      <c r="G404"/>
      <c r="H404" s="67"/>
      <c r="P404"/>
      <c r="Q404"/>
      <c r="T404"/>
    </row>
    <row r="405" spans="6:20">
      <c r="F405"/>
      <c r="G405"/>
      <c r="H405" s="67"/>
      <c r="P405"/>
      <c r="Q405"/>
      <c r="T405"/>
    </row>
    <row r="406" spans="6:20">
      <c r="F406"/>
      <c r="G406"/>
      <c r="H406" s="67"/>
      <c r="P406"/>
      <c r="Q406"/>
      <c r="T406"/>
    </row>
    <row r="407" spans="6:20">
      <c r="F407"/>
      <c r="G407"/>
      <c r="H407" s="67"/>
      <c r="P407"/>
      <c r="Q407"/>
      <c r="T407"/>
    </row>
    <row r="408" spans="6:20">
      <c r="F408"/>
      <c r="G408"/>
      <c r="H408" s="67"/>
      <c r="P408"/>
      <c r="Q408"/>
      <c r="T408"/>
    </row>
    <row r="409" spans="6:20">
      <c r="F409"/>
      <c r="G409"/>
      <c r="H409" s="67"/>
      <c r="P409"/>
      <c r="Q409"/>
      <c r="T409"/>
    </row>
    <row r="410" spans="6:20">
      <c r="F410"/>
      <c r="G410"/>
      <c r="H410" s="67"/>
      <c r="P410"/>
      <c r="Q410"/>
      <c r="T410"/>
    </row>
    <row r="411" spans="6:20">
      <c r="F411"/>
      <c r="G411"/>
      <c r="H411" s="67"/>
      <c r="P411"/>
      <c r="Q411"/>
      <c r="T411"/>
    </row>
    <row r="412" spans="6:20">
      <c r="F412"/>
      <c r="G412"/>
      <c r="H412" s="67"/>
      <c r="P412"/>
      <c r="Q412"/>
      <c r="T412"/>
    </row>
    <row r="413" spans="6:20">
      <c r="F413"/>
      <c r="G413"/>
      <c r="H413" s="67"/>
      <c r="P413"/>
      <c r="Q413"/>
      <c r="T413"/>
    </row>
    <row r="414" spans="6:20">
      <c r="F414"/>
      <c r="G414"/>
      <c r="H414" s="67"/>
      <c r="P414"/>
      <c r="Q414"/>
      <c r="T414"/>
    </row>
    <row r="415" spans="6:20">
      <c r="F415"/>
      <c r="G415"/>
      <c r="H415" s="67"/>
      <c r="P415"/>
      <c r="Q415"/>
      <c r="T415"/>
    </row>
    <row r="416" spans="6:20">
      <c r="F416"/>
      <c r="G416"/>
      <c r="H416" s="67"/>
      <c r="P416"/>
      <c r="Q416"/>
      <c r="T416"/>
    </row>
    <row r="417" spans="6:20">
      <c r="F417"/>
      <c r="G417"/>
      <c r="H417" s="67"/>
      <c r="P417"/>
      <c r="Q417"/>
      <c r="T417"/>
    </row>
    <row r="418" spans="6:20">
      <c r="F418"/>
      <c r="G418"/>
      <c r="H418" s="67"/>
      <c r="P418"/>
      <c r="Q418"/>
      <c r="T418"/>
    </row>
    <row r="419" spans="6:20">
      <c r="F419"/>
      <c r="G419"/>
      <c r="H419" s="67"/>
      <c r="P419"/>
      <c r="Q419"/>
      <c r="T419"/>
    </row>
    <row r="420" spans="6:20">
      <c r="F420"/>
      <c r="G420"/>
      <c r="H420" s="67"/>
      <c r="P420"/>
      <c r="Q420"/>
      <c r="T420"/>
    </row>
    <row r="421" spans="6:20">
      <c r="F421"/>
      <c r="G421"/>
      <c r="H421" s="67"/>
      <c r="P421"/>
      <c r="Q421"/>
      <c r="T421"/>
    </row>
    <row r="422" spans="6:20">
      <c r="F422"/>
      <c r="G422"/>
      <c r="H422" s="67"/>
      <c r="P422"/>
      <c r="Q422"/>
      <c r="T422"/>
    </row>
    <row r="423" spans="6:20">
      <c r="F423"/>
      <c r="G423"/>
      <c r="H423" s="67"/>
      <c r="P423"/>
      <c r="Q423"/>
      <c r="T423"/>
    </row>
    <row r="424" spans="6:20">
      <c r="F424"/>
      <c r="G424"/>
      <c r="H424" s="67"/>
      <c r="P424"/>
      <c r="Q424"/>
      <c r="T424"/>
    </row>
    <row r="425" spans="6:20">
      <c r="F425"/>
      <c r="G425"/>
      <c r="H425" s="67"/>
      <c r="P425"/>
      <c r="Q425"/>
      <c r="T425"/>
    </row>
    <row r="426" spans="6:20">
      <c r="F426"/>
      <c r="G426"/>
      <c r="H426" s="67"/>
      <c r="P426"/>
      <c r="Q426"/>
      <c r="T426"/>
    </row>
    <row r="427" spans="6:20">
      <c r="F427"/>
      <c r="G427"/>
      <c r="H427" s="67"/>
      <c r="P427"/>
      <c r="Q427"/>
      <c r="T427"/>
    </row>
    <row r="428" spans="6:20">
      <c r="F428"/>
      <c r="G428"/>
      <c r="H428" s="67"/>
      <c r="P428"/>
      <c r="Q428"/>
      <c r="T428"/>
    </row>
    <row r="429" spans="6:20">
      <c r="F429"/>
      <c r="G429"/>
      <c r="H429" s="67"/>
      <c r="P429"/>
      <c r="Q429"/>
      <c r="T429"/>
    </row>
    <row r="430" spans="6:20">
      <c r="F430"/>
      <c r="G430"/>
      <c r="H430" s="67"/>
      <c r="P430"/>
      <c r="Q430"/>
      <c r="T430"/>
    </row>
    <row r="431" spans="6:20">
      <c r="F431"/>
      <c r="G431"/>
      <c r="H431" s="67"/>
      <c r="P431"/>
      <c r="Q431"/>
      <c r="T431"/>
    </row>
    <row r="432" spans="6:20">
      <c r="F432"/>
      <c r="G432"/>
      <c r="H432" s="67"/>
      <c r="P432"/>
      <c r="Q432"/>
      <c r="T432"/>
    </row>
    <row r="433" spans="6:20">
      <c r="F433"/>
      <c r="G433"/>
      <c r="H433" s="67"/>
      <c r="P433"/>
      <c r="Q433"/>
      <c r="T433"/>
    </row>
    <row r="434" spans="6:20">
      <c r="F434"/>
      <c r="G434"/>
      <c r="H434" s="67"/>
      <c r="P434"/>
      <c r="Q434"/>
      <c r="T434"/>
    </row>
    <row r="435" spans="6:20">
      <c r="F435"/>
      <c r="G435"/>
      <c r="H435" s="67"/>
      <c r="P435"/>
      <c r="Q435"/>
      <c r="T435"/>
    </row>
    <row r="436" spans="6:20">
      <c r="F436"/>
      <c r="G436"/>
      <c r="H436" s="67"/>
      <c r="P436"/>
      <c r="Q436"/>
      <c r="T436"/>
    </row>
    <row r="437" spans="6:20">
      <c r="F437"/>
      <c r="G437"/>
      <c r="H437" s="67"/>
      <c r="P437"/>
      <c r="Q437"/>
      <c r="T437"/>
    </row>
    <row r="438" spans="6:20">
      <c r="F438"/>
      <c r="G438"/>
      <c r="H438" s="67"/>
      <c r="P438"/>
      <c r="Q438"/>
      <c r="T438"/>
    </row>
    <row r="439" spans="6:20">
      <c r="F439"/>
      <c r="G439"/>
      <c r="H439" s="67"/>
      <c r="P439"/>
      <c r="Q439"/>
      <c r="T439"/>
    </row>
    <row r="440" spans="6:20">
      <c r="F440"/>
      <c r="G440"/>
      <c r="H440" s="67"/>
      <c r="P440"/>
      <c r="Q440"/>
      <c r="T440"/>
    </row>
    <row r="441" spans="6:20">
      <c r="F441"/>
      <c r="G441"/>
      <c r="H441" s="67"/>
      <c r="P441"/>
      <c r="Q441"/>
      <c r="T441"/>
    </row>
    <row r="442" spans="6:20">
      <c r="F442"/>
      <c r="G442"/>
      <c r="H442" s="67"/>
      <c r="P442"/>
      <c r="Q442"/>
      <c r="T442"/>
    </row>
    <row r="443" spans="6:20">
      <c r="F443"/>
      <c r="G443"/>
      <c r="H443" s="67"/>
      <c r="P443"/>
      <c r="Q443"/>
      <c r="T443"/>
    </row>
    <row r="444" spans="6:20">
      <c r="F444"/>
      <c r="G444"/>
      <c r="H444" s="67"/>
      <c r="P444"/>
      <c r="Q444"/>
      <c r="T444"/>
    </row>
    <row r="445" spans="6:20">
      <c r="F445"/>
      <c r="G445"/>
      <c r="H445" s="67"/>
      <c r="P445"/>
      <c r="Q445"/>
      <c r="T445"/>
    </row>
    <row r="446" spans="6:20">
      <c r="F446"/>
      <c r="G446"/>
      <c r="H446" s="67"/>
      <c r="P446"/>
      <c r="Q446"/>
      <c r="T446"/>
    </row>
    <row r="447" spans="6:20">
      <c r="F447"/>
      <c r="G447"/>
      <c r="H447" s="67"/>
      <c r="P447"/>
      <c r="Q447"/>
      <c r="T447"/>
    </row>
    <row r="448" spans="6:20">
      <c r="F448"/>
      <c r="G448"/>
      <c r="H448" s="67"/>
      <c r="P448"/>
      <c r="Q448"/>
      <c r="T448"/>
    </row>
    <row r="449" spans="6:20">
      <c r="F449"/>
      <c r="G449"/>
      <c r="H449" s="67"/>
      <c r="P449"/>
      <c r="Q449"/>
      <c r="T449"/>
    </row>
    <row r="450" spans="6:20">
      <c r="F450"/>
      <c r="G450"/>
      <c r="H450" s="67"/>
      <c r="P450"/>
      <c r="Q450"/>
      <c r="T450"/>
    </row>
    <row r="451" spans="6:20">
      <c r="F451"/>
      <c r="G451"/>
      <c r="H451" s="67"/>
      <c r="P451"/>
      <c r="Q451"/>
      <c r="T451"/>
    </row>
    <row r="452" spans="6:20">
      <c r="F452"/>
      <c r="G452"/>
      <c r="H452" s="67"/>
      <c r="P452"/>
      <c r="Q452"/>
      <c r="T452"/>
    </row>
    <row r="453" spans="6:20">
      <c r="F453"/>
      <c r="G453"/>
      <c r="H453" s="67"/>
      <c r="P453"/>
      <c r="Q453"/>
      <c r="T453"/>
    </row>
    <row r="454" spans="6:20">
      <c r="F454"/>
      <c r="G454"/>
      <c r="H454" s="67"/>
      <c r="P454"/>
      <c r="Q454"/>
      <c r="T454"/>
    </row>
    <row r="455" spans="6:20">
      <c r="F455"/>
      <c r="G455"/>
      <c r="H455" s="67"/>
      <c r="P455"/>
      <c r="Q455"/>
      <c r="T455"/>
    </row>
    <row r="456" spans="6:20">
      <c r="F456"/>
      <c r="G456"/>
      <c r="H456" s="67"/>
      <c r="P456"/>
      <c r="Q456"/>
      <c r="T456"/>
    </row>
    <row r="457" spans="6:20">
      <c r="F457"/>
      <c r="G457"/>
      <c r="H457" s="67"/>
      <c r="P457"/>
      <c r="Q457"/>
      <c r="T457"/>
    </row>
    <row r="458" spans="6:20">
      <c r="F458"/>
      <c r="G458"/>
      <c r="H458" s="67"/>
      <c r="P458"/>
      <c r="Q458"/>
      <c r="T458"/>
    </row>
    <row r="459" spans="6:20">
      <c r="F459"/>
      <c r="G459"/>
      <c r="H459" s="67"/>
      <c r="P459"/>
      <c r="Q459"/>
      <c r="T459"/>
    </row>
    <row r="460" spans="6:20">
      <c r="F460"/>
      <c r="G460"/>
      <c r="H460" s="67"/>
      <c r="P460"/>
      <c r="Q460"/>
      <c r="T460"/>
    </row>
    <row r="461" spans="6:20">
      <c r="F461"/>
      <c r="G461"/>
      <c r="H461" s="67"/>
      <c r="P461"/>
      <c r="Q461"/>
      <c r="T461"/>
    </row>
    <row r="462" spans="6:20">
      <c r="F462"/>
      <c r="G462"/>
      <c r="H462" s="67"/>
      <c r="P462"/>
      <c r="Q462"/>
      <c r="T462"/>
    </row>
    <row r="463" spans="6:20">
      <c r="F463"/>
      <c r="G463"/>
      <c r="H463" s="67"/>
      <c r="P463"/>
      <c r="Q463"/>
      <c r="T463"/>
    </row>
    <row r="464" spans="6:20">
      <c r="F464"/>
      <c r="G464"/>
      <c r="H464" s="67"/>
      <c r="P464"/>
      <c r="Q464"/>
      <c r="T464"/>
    </row>
    <row r="465" spans="6:20">
      <c r="F465"/>
      <c r="G465"/>
      <c r="H465" s="67"/>
      <c r="P465"/>
      <c r="Q465"/>
      <c r="T465"/>
    </row>
    <row r="466" spans="6:20">
      <c r="F466"/>
      <c r="G466"/>
      <c r="H466" s="67"/>
      <c r="P466"/>
      <c r="Q466"/>
      <c r="T466"/>
    </row>
    <row r="467" spans="6:20">
      <c r="F467"/>
      <c r="G467"/>
      <c r="H467" s="67"/>
      <c r="P467"/>
      <c r="Q467"/>
      <c r="T467"/>
    </row>
    <row r="468" spans="6:20">
      <c r="F468"/>
      <c r="G468"/>
      <c r="H468" s="67"/>
      <c r="P468"/>
      <c r="Q468"/>
      <c r="T468"/>
    </row>
    <row r="469" spans="6:20">
      <c r="F469"/>
      <c r="G469"/>
      <c r="H469" s="67"/>
      <c r="P469"/>
      <c r="Q469"/>
      <c r="T469"/>
    </row>
    <row r="470" spans="6:20">
      <c r="F470"/>
      <c r="G470"/>
      <c r="H470" s="67"/>
      <c r="P470"/>
      <c r="Q470"/>
      <c r="T470"/>
    </row>
    <row r="471" spans="6:20">
      <c r="F471"/>
      <c r="G471"/>
      <c r="H471" s="67"/>
      <c r="P471"/>
      <c r="Q471"/>
      <c r="T471"/>
    </row>
    <row r="472" spans="6:20">
      <c r="F472"/>
      <c r="G472"/>
      <c r="H472" s="67"/>
      <c r="P472"/>
      <c r="Q472"/>
      <c r="T472"/>
    </row>
    <row r="473" spans="6:20">
      <c r="F473"/>
      <c r="G473"/>
      <c r="H473" s="67"/>
      <c r="P473"/>
      <c r="Q473"/>
      <c r="T473"/>
    </row>
    <row r="474" spans="6:20">
      <c r="F474"/>
      <c r="G474"/>
      <c r="H474" s="67"/>
      <c r="P474"/>
      <c r="Q474"/>
      <c r="T474"/>
    </row>
    <row r="475" spans="6:20">
      <c r="F475"/>
      <c r="G475"/>
      <c r="H475" s="67"/>
      <c r="P475"/>
      <c r="Q475"/>
      <c r="T475"/>
    </row>
    <row r="476" spans="6:20">
      <c r="F476"/>
      <c r="G476"/>
      <c r="H476" s="67"/>
      <c r="P476"/>
      <c r="Q476"/>
      <c r="T476"/>
    </row>
    <row r="477" spans="6:20">
      <c r="F477"/>
      <c r="G477"/>
      <c r="H477" s="67"/>
      <c r="P477"/>
      <c r="Q477"/>
      <c r="T477"/>
    </row>
    <row r="478" spans="6:20">
      <c r="F478"/>
      <c r="G478"/>
      <c r="H478" s="67"/>
      <c r="P478"/>
      <c r="Q478"/>
      <c r="T478"/>
    </row>
    <row r="479" spans="6:20">
      <c r="F479"/>
      <c r="G479"/>
      <c r="H479" s="67"/>
      <c r="P479"/>
      <c r="Q479"/>
      <c r="T479"/>
    </row>
    <row r="480" spans="6:20">
      <c r="F480"/>
      <c r="G480"/>
      <c r="H480" s="67"/>
      <c r="P480"/>
      <c r="Q480"/>
      <c r="T480"/>
    </row>
    <row r="481" spans="6:20">
      <c r="F481"/>
      <c r="G481"/>
      <c r="H481" s="67"/>
      <c r="P481"/>
      <c r="Q481"/>
      <c r="T481"/>
    </row>
    <row r="482" spans="6:20">
      <c r="F482"/>
      <c r="G482"/>
      <c r="H482" s="67"/>
      <c r="P482"/>
      <c r="Q482"/>
      <c r="T482"/>
    </row>
    <row r="483" spans="6:20">
      <c r="F483"/>
      <c r="G483"/>
      <c r="H483" s="67"/>
      <c r="P483"/>
      <c r="Q483"/>
      <c r="T483"/>
    </row>
    <row r="484" spans="6:20">
      <c r="F484"/>
      <c r="G484"/>
      <c r="H484" s="67"/>
      <c r="P484"/>
      <c r="Q484"/>
      <c r="T484"/>
    </row>
    <row r="485" spans="6:20">
      <c r="F485"/>
      <c r="G485"/>
      <c r="H485" s="67"/>
      <c r="P485"/>
      <c r="Q485"/>
      <c r="T485"/>
    </row>
    <row r="486" spans="6:20">
      <c r="F486"/>
      <c r="G486"/>
      <c r="H486" s="67"/>
      <c r="P486"/>
      <c r="Q486"/>
      <c r="T486"/>
    </row>
    <row r="487" spans="6:20">
      <c r="F487"/>
      <c r="G487"/>
      <c r="H487" s="67"/>
      <c r="P487"/>
      <c r="Q487"/>
      <c r="T487"/>
    </row>
    <row r="488" spans="6:20">
      <c r="F488"/>
      <c r="G488"/>
      <c r="H488" s="67"/>
      <c r="P488"/>
      <c r="Q488"/>
      <c r="T488"/>
    </row>
    <row r="489" spans="6:20">
      <c r="F489"/>
      <c r="G489"/>
      <c r="H489" s="67"/>
      <c r="P489"/>
      <c r="Q489"/>
      <c r="T489"/>
    </row>
    <row r="490" spans="6:20">
      <c r="F490"/>
      <c r="G490"/>
      <c r="H490" s="67"/>
      <c r="P490"/>
      <c r="Q490"/>
      <c r="T490"/>
    </row>
    <row r="491" spans="6:20">
      <c r="F491"/>
      <c r="G491"/>
      <c r="H491" s="67"/>
      <c r="P491"/>
      <c r="Q491"/>
      <c r="T491"/>
    </row>
    <row r="492" spans="6:20">
      <c r="F492"/>
      <c r="G492"/>
      <c r="H492" s="67"/>
      <c r="P492"/>
      <c r="Q492"/>
      <c r="T492"/>
    </row>
    <row r="493" spans="6:20">
      <c r="F493"/>
      <c r="G493"/>
      <c r="H493" s="67"/>
      <c r="P493"/>
      <c r="Q493"/>
      <c r="T493"/>
    </row>
    <row r="494" spans="6:20">
      <c r="F494"/>
      <c r="G494"/>
      <c r="H494" s="67"/>
      <c r="P494"/>
      <c r="Q494"/>
      <c r="T494"/>
    </row>
    <row r="495" spans="6:20">
      <c r="F495"/>
      <c r="G495"/>
      <c r="H495" s="67"/>
      <c r="P495"/>
      <c r="Q495"/>
      <c r="T495"/>
    </row>
    <row r="496" spans="6:20">
      <c r="F496"/>
      <c r="G496"/>
      <c r="H496" s="67"/>
      <c r="P496"/>
      <c r="Q496"/>
      <c r="T496"/>
    </row>
    <row r="497" spans="6:20">
      <c r="F497"/>
      <c r="G497"/>
      <c r="H497" s="67"/>
      <c r="P497"/>
      <c r="Q497"/>
      <c r="T497"/>
    </row>
    <row r="498" spans="6:20">
      <c r="F498"/>
      <c r="G498"/>
      <c r="H498" s="67"/>
      <c r="P498"/>
      <c r="Q498"/>
      <c r="T498"/>
    </row>
    <row r="499" spans="6:20">
      <c r="F499"/>
      <c r="G499"/>
      <c r="H499" s="67"/>
      <c r="P499"/>
      <c r="Q499"/>
      <c r="T499"/>
    </row>
    <row r="500" spans="6:20">
      <c r="F500"/>
      <c r="G500"/>
      <c r="H500" s="67"/>
      <c r="P500"/>
      <c r="Q500"/>
      <c r="T500"/>
    </row>
    <row r="501" spans="6:20">
      <c r="F501"/>
      <c r="G501"/>
      <c r="H501" s="67"/>
      <c r="P501"/>
      <c r="Q501"/>
      <c r="T501"/>
    </row>
    <row r="502" spans="6:20">
      <c r="F502"/>
      <c r="G502"/>
      <c r="H502" s="67"/>
      <c r="P502"/>
      <c r="Q502"/>
      <c r="T502"/>
    </row>
    <row r="503" spans="6:20">
      <c r="F503"/>
      <c r="G503"/>
      <c r="H503" s="67"/>
      <c r="P503"/>
      <c r="Q503"/>
      <c r="T503"/>
    </row>
    <row r="504" spans="6:20">
      <c r="F504"/>
      <c r="G504"/>
      <c r="H504" s="67"/>
      <c r="P504"/>
      <c r="Q504"/>
      <c r="T504"/>
    </row>
    <row r="505" spans="6:20">
      <c r="F505"/>
      <c r="G505"/>
      <c r="H505" s="67"/>
      <c r="P505"/>
      <c r="Q505"/>
      <c r="T505"/>
    </row>
    <row r="506" spans="6:20">
      <c r="F506"/>
      <c r="G506"/>
      <c r="H506" s="67"/>
      <c r="P506"/>
      <c r="Q506"/>
      <c r="T506"/>
    </row>
    <row r="507" spans="6:20">
      <c r="F507"/>
      <c r="G507"/>
      <c r="H507" s="67"/>
      <c r="P507"/>
      <c r="Q507"/>
      <c r="T507"/>
    </row>
    <row r="508" spans="6:20">
      <c r="F508"/>
      <c r="G508"/>
      <c r="H508" s="67"/>
      <c r="P508"/>
      <c r="Q508"/>
      <c r="T508"/>
    </row>
    <row r="509" spans="6:20">
      <c r="F509"/>
      <c r="G509"/>
      <c r="H509" s="67"/>
      <c r="P509"/>
      <c r="Q509"/>
      <c r="T509"/>
    </row>
    <row r="510" spans="6:20">
      <c r="F510"/>
      <c r="G510"/>
      <c r="H510" s="67"/>
      <c r="P510"/>
      <c r="Q510"/>
      <c r="T510"/>
    </row>
    <row r="511" spans="6:20">
      <c r="F511"/>
      <c r="G511"/>
      <c r="H511" s="67"/>
      <c r="P511"/>
      <c r="Q511"/>
      <c r="T511"/>
    </row>
    <row r="512" spans="6:20">
      <c r="F512"/>
      <c r="G512"/>
      <c r="H512" s="67"/>
      <c r="P512"/>
      <c r="Q512"/>
      <c r="T512"/>
    </row>
    <row r="513" spans="6:20">
      <c r="F513"/>
      <c r="G513"/>
      <c r="H513" s="67"/>
      <c r="P513"/>
      <c r="Q513"/>
      <c r="T513"/>
    </row>
    <row r="514" spans="6:20">
      <c r="F514"/>
      <c r="G514"/>
      <c r="H514" s="67"/>
      <c r="P514"/>
      <c r="Q514"/>
      <c r="T514"/>
    </row>
    <row r="515" spans="6:20">
      <c r="F515"/>
      <c r="G515"/>
      <c r="H515" s="67"/>
      <c r="P515"/>
      <c r="Q515"/>
      <c r="T515"/>
    </row>
    <row r="516" spans="6:20">
      <c r="F516"/>
      <c r="G516"/>
      <c r="H516" s="67"/>
      <c r="P516"/>
      <c r="Q516"/>
      <c r="T516"/>
    </row>
    <row r="517" spans="6:20">
      <c r="F517"/>
      <c r="G517"/>
      <c r="H517" s="67"/>
      <c r="P517"/>
      <c r="Q517"/>
      <c r="T517"/>
    </row>
    <row r="518" spans="6:20">
      <c r="F518"/>
      <c r="G518"/>
      <c r="H518" s="67"/>
      <c r="P518"/>
      <c r="Q518"/>
      <c r="T518"/>
    </row>
    <row r="519" spans="6:20">
      <c r="F519"/>
      <c r="G519"/>
      <c r="H519" s="67"/>
      <c r="P519"/>
      <c r="Q519"/>
      <c r="T519"/>
    </row>
    <row r="520" spans="6:20">
      <c r="F520"/>
      <c r="G520"/>
      <c r="H520" s="67"/>
      <c r="P520"/>
      <c r="Q520"/>
      <c r="T520"/>
    </row>
    <row r="521" spans="6:20">
      <c r="F521"/>
      <c r="G521"/>
      <c r="H521" s="67"/>
      <c r="P521"/>
      <c r="Q521"/>
      <c r="T521"/>
    </row>
    <row r="522" spans="6:20">
      <c r="F522"/>
      <c r="G522"/>
      <c r="H522" s="67"/>
      <c r="P522"/>
      <c r="Q522"/>
      <c r="T522"/>
    </row>
    <row r="523" spans="6:20">
      <c r="F523"/>
      <c r="G523"/>
      <c r="H523" s="67"/>
      <c r="P523"/>
      <c r="Q523"/>
      <c r="T523"/>
    </row>
    <row r="524" spans="6:20">
      <c r="F524"/>
      <c r="G524"/>
      <c r="H524" s="67"/>
      <c r="P524"/>
      <c r="Q524"/>
      <c r="T524"/>
    </row>
    <row r="525" spans="6:20">
      <c r="F525"/>
      <c r="G525"/>
      <c r="H525" s="67"/>
      <c r="P525"/>
      <c r="Q525"/>
      <c r="T525"/>
    </row>
    <row r="526" spans="6:20">
      <c r="F526"/>
      <c r="G526"/>
      <c r="H526" s="67"/>
      <c r="P526"/>
      <c r="Q526"/>
      <c r="T526"/>
    </row>
    <row r="527" spans="6:20">
      <c r="F527"/>
      <c r="G527"/>
      <c r="H527" s="67"/>
      <c r="P527"/>
      <c r="Q527"/>
      <c r="T527"/>
    </row>
    <row r="528" spans="6:20">
      <c r="F528"/>
      <c r="G528"/>
      <c r="H528" s="67"/>
      <c r="P528"/>
      <c r="Q528"/>
      <c r="T528"/>
    </row>
    <row r="529" spans="6:20">
      <c r="F529"/>
      <c r="G529"/>
      <c r="H529" s="67"/>
      <c r="P529"/>
      <c r="Q529"/>
      <c r="T529"/>
    </row>
    <row r="530" spans="6:20">
      <c r="F530"/>
      <c r="G530"/>
      <c r="H530" s="67"/>
      <c r="P530"/>
      <c r="Q530"/>
      <c r="T530"/>
    </row>
    <row r="531" spans="6:20">
      <c r="F531"/>
      <c r="G531"/>
      <c r="H531" s="67"/>
      <c r="P531"/>
      <c r="Q531"/>
      <c r="T531"/>
    </row>
    <row r="532" spans="6:20">
      <c r="F532"/>
      <c r="G532"/>
      <c r="H532" s="67"/>
      <c r="P532"/>
      <c r="Q532"/>
      <c r="T532"/>
    </row>
    <row r="533" spans="6:20">
      <c r="F533"/>
      <c r="G533"/>
      <c r="H533" s="67"/>
      <c r="P533"/>
      <c r="Q533"/>
      <c r="T533"/>
    </row>
    <row r="534" spans="6:20">
      <c r="F534"/>
      <c r="G534"/>
      <c r="H534" s="67"/>
      <c r="P534"/>
      <c r="Q534"/>
      <c r="T534"/>
    </row>
    <row r="535" spans="6:20">
      <c r="F535"/>
      <c r="G535"/>
      <c r="H535" s="67"/>
      <c r="P535"/>
      <c r="Q535"/>
      <c r="T535"/>
    </row>
    <row r="536" spans="6:20">
      <c r="F536"/>
      <c r="G536"/>
      <c r="H536" s="67"/>
      <c r="P536"/>
      <c r="Q536"/>
      <c r="T536"/>
    </row>
    <row r="537" spans="6:20">
      <c r="F537"/>
      <c r="G537"/>
      <c r="H537" s="67"/>
      <c r="P537"/>
      <c r="Q537"/>
      <c r="T537"/>
    </row>
    <row r="538" spans="6:20">
      <c r="F538"/>
      <c r="G538"/>
      <c r="H538" s="67"/>
      <c r="P538"/>
      <c r="Q538"/>
      <c r="T538"/>
    </row>
    <row r="539" spans="6:20">
      <c r="F539"/>
      <c r="G539"/>
      <c r="H539" s="67"/>
      <c r="P539"/>
      <c r="Q539"/>
      <c r="T539"/>
    </row>
    <row r="540" spans="6:20">
      <c r="F540"/>
      <c r="G540"/>
      <c r="H540" s="67"/>
      <c r="P540"/>
      <c r="Q540"/>
      <c r="T540"/>
    </row>
    <row r="541" spans="6:20">
      <c r="F541"/>
      <c r="G541"/>
      <c r="H541" s="67"/>
      <c r="P541"/>
      <c r="Q541"/>
      <c r="T541"/>
    </row>
    <row r="542" spans="6:20">
      <c r="F542"/>
      <c r="G542"/>
      <c r="H542" s="67"/>
      <c r="P542"/>
      <c r="Q542"/>
      <c r="T542"/>
    </row>
    <row r="543" spans="6:20">
      <c r="F543"/>
      <c r="G543"/>
      <c r="H543" s="67"/>
      <c r="P543"/>
      <c r="Q543"/>
      <c r="T543"/>
    </row>
    <row r="544" spans="6:20">
      <c r="F544"/>
      <c r="G544"/>
      <c r="H544" s="67"/>
      <c r="P544"/>
      <c r="Q544"/>
      <c r="T544"/>
    </row>
    <row r="545" spans="6:20">
      <c r="F545"/>
      <c r="G545"/>
      <c r="H545" s="67"/>
      <c r="P545"/>
      <c r="Q545"/>
      <c r="T545"/>
    </row>
    <row r="546" spans="6:20">
      <c r="F546"/>
      <c r="G546"/>
      <c r="H546" s="67"/>
      <c r="P546"/>
      <c r="Q546"/>
      <c r="T546"/>
    </row>
    <row r="547" spans="6:20">
      <c r="F547"/>
      <c r="G547"/>
      <c r="H547" s="67"/>
      <c r="P547"/>
      <c r="Q547"/>
      <c r="T547"/>
    </row>
    <row r="548" spans="6:20">
      <c r="F548"/>
      <c r="G548"/>
      <c r="H548" s="67"/>
      <c r="P548"/>
      <c r="Q548"/>
      <c r="T548"/>
    </row>
    <row r="549" spans="6:20">
      <c r="F549"/>
      <c r="G549"/>
      <c r="H549" s="67"/>
      <c r="P549"/>
      <c r="Q549"/>
      <c r="T549"/>
    </row>
    <row r="550" spans="6:20">
      <c r="F550"/>
      <c r="G550"/>
      <c r="H550" s="67"/>
      <c r="P550"/>
      <c r="Q550"/>
      <c r="T550"/>
    </row>
    <row r="551" spans="6:20">
      <c r="F551"/>
      <c r="G551"/>
      <c r="H551" s="67"/>
      <c r="P551"/>
      <c r="Q551"/>
      <c r="T551"/>
    </row>
    <row r="552" spans="6:20">
      <c r="F552"/>
      <c r="G552"/>
      <c r="H552" s="67"/>
      <c r="P552"/>
      <c r="Q552"/>
      <c r="T552"/>
    </row>
    <row r="553" spans="6:20">
      <c r="F553"/>
      <c r="G553"/>
      <c r="H553" s="67"/>
      <c r="P553"/>
      <c r="Q553"/>
      <c r="T553"/>
    </row>
    <row r="554" spans="6:20">
      <c r="F554"/>
      <c r="G554"/>
      <c r="H554" s="67"/>
      <c r="P554"/>
      <c r="Q554"/>
      <c r="T554"/>
    </row>
    <row r="555" spans="6:20">
      <c r="F555"/>
      <c r="G555"/>
      <c r="H555" s="67"/>
      <c r="P555"/>
      <c r="Q555"/>
      <c r="T555"/>
    </row>
    <row r="556" spans="6:20">
      <c r="F556"/>
      <c r="G556"/>
      <c r="H556" s="67"/>
      <c r="P556"/>
      <c r="Q556"/>
      <c r="T556"/>
    </row>
    <row r="557" spans="6:20">
      <c r="F557"/>
      <c r="G557"/>
      <c r="H557" s="67"/>
      <c r="P557"/>
      <c r="Q557"/>
      <c r="T557"/>
    </row>
    <row r="558" spans="6:20">
      <c r="F558"/>
      <c r="G558"/>
      <c r="H558" s="67"/>
      <c r="P558"/>
      <c r="Q558"/>
      <c r="T558"/>
    </row>
    <row r="559" spans="6:20">
      <c r="F559"/>
      <c r="G559"/>
      <c r="H559" s="67"/>
      <c r="P559"/>
      <c r="Q559"/>
      <c r="T559"/>
    </row>
    <row r="560" spans="6:20">
      <c r="F560"/>
      <c r="G560"/>
      <c r="H560" s="67"/>
      <c r="P560"/>
      <c r="Q560"/>
      <c r="T560"/>
    </row>
    <row r="561" spans="6:20">
      <c r="F561"/>
      <c r="G561"/>
      <c r="H561" s="67"/>
      <c r="P561"/>
      <c r="Q561"/>
      <c r="T561"/>
    </row>
    <row r="562" spans="6:20">
      <c r="F562"/>
      <c r="G562"/>
      <c r="H562" s="67"/>
      <c r="P562"/>
      <c r="Q562"/>
      <c r="T562"/>
    </row>
    <row r="563" spans="6:20">
      <c r="F563"/>
      <c r="G563"/>
      <c r="H563" s="67"/>
      <c r="P563"/>
      <c r="Q563"/>
      <c r="T563"/>
    </row>
    <row r="564" spans="6:20">
      <c r="F564"/>
      <c r="G564"/>
      <c r="H564" s="67"/>
      <c r="P564"/>
      <c r="Q564"/>
      <c r="T564"/>
    </row>
    <row r="565" spans="6:20">
      <c r="F565"/>
      <c r="G565"/>
      <c r="H565" s="67"/>
      <c r="P565"/>
      <c r="Q565"/>
      <c r="T565"/>
    </row>
    <row r="566" spans="6:20">
      <c r="F566"/>
      <c r="G566"/>
      <c r="H566" s="67"/>
      <c r="P566"/>
      <c r="Q566"/>
      <c r="T566"/>
    </row>
    <row r="567" spans="6:20">
      <c r="F567"/>
      <c r="G567"/>
      <c r="H567" s="67"/>
      <c r="P567"/>
      <c r="Q567"/>
      <c r="T567"/>
    </row>
    <row r="568" spans="6:20">
      <c r="F568"/>
      <c r="G568"/>
      <c r="H568" s="67"/>
      <c r="P568"/>
      <c r="Q568"/>
      <c r="T568"/>
    </row>
    <row r="569" spans="6:20">
      <c r="F569"/>
      <c r="G569"/>
      <c r="H569" s="67"/>
      <c r="P569"/>
      <c r="Q569"/>
      <c r="T569"/>
    </row>
    <row r="570" spans="6:20">
      <c r="F570"/>
      <c r="G570"/>
      <c r="H570" s="67"/>
      <c r="P570"/>
      <c r="Q570"/>
      <c r="T570"/>
    </row>
    <row r="571" spans="6:20">
      <c r="F571"/>
      <c r="G571"/>
      <c r="H571" s="67"/>
      <c r="P571"/>
      <c r="Q571"/>
      <c r="T571"/>
    </row>
    <row r="572" spans="6:20">
      <c r="F572"/>
      <c r="G572"/>
      <c r="H572" s="67"/>
      <c r="P572"/>
      <c r="Q572"/>
      <c r="T572"/>
    </row>
    <row r="573" spans="6:20">
      <c r="F573"/>
      <c r="G573"/>
      <c r="H573" s="67"/>
      <c r="P573"/>
      <c r="Q573"/>
      <c r="T573"/>
    </row>
    <row r="574" spans="6:20">
      <c r="F574"/>
      <c r="G574"/>
      <c r="H574" s="67"/>
      <c r="P574"/>
      <c r="Q574"/>
      <c r="T574"/>
    </row>
    <row r="575" spans="6:20">
      <c r="F575"/>
      <c r="G575"/>
      <c r="H575" s="67"/>
      <c r="P575"/>
      <c r="Q575"/>
      <c r="T575"/>
    </row>
    <row r="576" spans="6:20">
      <c r="F576"/>
      <c r="G576"/>
      <c r="H576" s="67"/>
      <c r="P576"/>
      <c r="Q576"/>
      <c r="T576"/>
    </row>
    <row r="577" spans="6:20">
      <c r="F577"/>
      <c r="G577"/>
      <c r="H577" s="67"/>
      <c r="P577"/>
      <c r="Q577"/>
      <c r="T577"/>
    </row>
    <row r="578" spans="6:20">
      <c r="F578"/>
      <c r="G578"/>
      <c r="H578" s="67"/>
      <c r="P578"/>
      <c r="Q578"/>
      <c r="T578"/>
    </row>
    <row r="579" spans="6:20">
      <c r="F579"/>
      <c r="G579"/>
      <c r="H579" s="67"/>
      <c r="P579"/>
      <c r="Q579"/>
      <c r="T579"/>
    </row>
    <row r="580" spans="6:20">
      <c r="F580"/>
      <c r="G580"/>
      <c r="H580" s="67"/>
      <c r="P580"/>
      <c r="Q580"/>
      <c r="T580"/>
    </row>
    <row r="581" spans="6:20">
      <c r="F581"/>
      <c r="G581"/>
      <c r="H581" s="67"/>
      <c r="P581"/>
      <c r="Q581"/>
      <c r="T581"/>
    </row>
    <row r="582" spans="6:20">
      <c r="F582"/>
      <c r="G582"/>
      <c r="H582" s="67"/>
      <c r="P582"/>
      <c r="Q582"/>
      <c r="T582"/>
    </row>
    <row r="583" spans="6:20">
      <c r="F583"/>
      <c r="G583"/>
      <c r="H583" s="67"/>
      <c r="P583"/>
      <c r="Q583"/>
      <c r="T583"/>
    </row>
    <row r="584" spans="6:20">
      <c r="F584"/>
      <c r="G584"/>
      <c r="H584" s="67"/>
      <c r="P584"/>
      <c r="Q584"/>
      <c r="T584"/>
    </row>
    <row r="585" spans="6:20">
      <c r="F585"/>
      <c r="G585"/>
      <c r="H585" s="67"/>
      <c r="P585"/>
      <c r="Q585"/>
      <c r="T585"/>
    </row>
    <row r="586" spans="6:20">
      <c r="F586"/>
      <c r="G586"/>
      <c r="H586" s="67"/>
      <c r="P586"/>
      <c r="Q586"/>
      <c r="T586"/>
    </row>
    <row r="587" spans="6:20">
      <c r="F587"/>
      <c r="G587"/>
      <c r="H587" s="67"/>
      <c r="P587"/>
      <c r="Q587"/>
      <c r="T587"/>
    </row>
    <row r="588" spans="6:20">
      <c r="F588"/>
      <c r="G588"/>
      <c r="H588" s="67"/>
      <c r="P588"/>
      <c r="Q588"/>
      <c r="T588"/>
    </row>
    <row r="589" spans="6:20">
      <c r="F589"/>
      <c r="G589"/>
      <c r="H589" s="67"/>
      <c r="P589"/>
      <c r="Q589"/>
      <c r="T589"/>
    </row>
    <row r="590" spans="6:20">
      <c r="F590"/>
      <c r="G590"/>
      <c r="H590" s="67"/>
      <c r="P590"/>
      <c r="Q590"/>
      <c r="T590"/>
    </row>
    <row r="591" spans="6:20">
      <c r="F591"/>
      <c r="G591"/>
      <c r="H591" s="67"/>
      <c r="P591"/>
      <c r="Q591"/>
      <c r="T591"/>
    </row>
    <row r="592" spans="6:20">
      <c r="F592"/>
      <c r="G592"/>
      <c r="H592" s="67"/>
      <c r="P592"/>
      <c r="Q592"/>
      <c r="T592"/>
    </row>
    <row r="593" spans="6:20">
      <c r="F593"/>
      <c r="G593"/>
      <c r="H593" s="67"/>
      <c r="P593"/>
      <c r="Q593"/>
      <c r="T593"/>
    </row>
    <row r="594" spans="6:20">
      <c r="F594"/>
      <c r="G594"/>
      <c r="H594" s="67"/>
      <c r="P594"/>
      <c r="Q594"/>
      <c r="T594"/>
    </row>
    <row r="595" spans="6:20">
      <c r="F595"/>
      <c r="G595"/>
      <c r="H595" s="67"/>
      <c r="P595"/>
      <c r="Q595"/>
      <c r="T595"/>
    </row>
    <row r="596" spans="6:20">
      <c r="F596"/>
      <c r="G596"/>
      <c r="H596" s="67"/>
      <c r="P596"/>
      <c r="Q596"/>
      <c r="T596"/>
    </row>
    <row r="597" spans="6:20">
      <c r="F597"/>
      <c r="G597"/>
      <c r="H597" s="67"/>
      <c r="P597"/>
      <c r="Q597"/>
      <c r="T597"/>
    </row>
    <row r="598" spans="6:20">
      <c r="F598"/>
      <c r="G598"/>
      <c r="H598" s="67"/>
      <c r="P598"/>
      <c r="Q598"/>
      <c r="T598"/>
    </row>
    <row r="599" spans="6:20">
      <c r="F599"/>
      <c r="G599"/>
      <c r="H599" s="67"/>
      <c r="P599"/>
      <c r="Q599"/>
      <c r="T599"/>
    </row>
    <row r="600" spans="6:20">
      <c r="F600"/>
      <c r="G600"/>
      <c r="H600" s="67"/>
      <c r="P600"/>
      <c r="Q600"/>
      <c r="T600"/>
    </row>
    <row r="601" spans="6:20">
      <c r="F601"/>
      <c r="G601"/>
      <c r="H601" s="67"/>
      <c r="P601"/>
      <c r="Q601"/>
      <c r="T601"/>
    </row>
    <row r="602" spans="6:20">
      <c r="F602"/>
      <c r="G602"/>
      <c r="H602" s="67"/>
      <c r="P602"/>
      <c r="Q602"/>
      <c r="T602"/>
    </row>
    <row r="603" spans="6:20">
      <c r="F603"/>
      <c r="G603"/>
      <c r="H603" s="67"/>
      <c r="P603"/>
      <c r="Q603"/>
      <c r="T603"/>
    </row>
    <row r="604" spans="6:20">
      <c r="F604"/>
      <c r="G604"/>
      <c r="H604" s="67"/>
      <c r="P604"/>
      <c r="Q604"/>
      <c r="T604"/>
    </row>
    <row r="605" spans="6:20">
      <c r="F605"/>
      <c r="G605"/>
      <c r="H605" s="67"/>
      <c r="P605"/>
      <c r="Q605"/>
      <c r="T605"/>
    </row>
    <row r="606" spans="6:20">
      <c r="F606"/>
      <c r="G606"/>
      <c r="H606" s="67"/>
      <c r="P606"/>
      <c r="Q606"/>
      <c r="T606"/>
    </row>
    <row r="607" spans="6:20">
      <c r="F607"/>
      <c r="G607"/>
      <c r="H607" s="67"/>
      <c r="P607"/>
      <c r="Q607"/>
      <c r="T607"/>
    </row>
    <row r="608" spans="6:20">
      <c r="F608"/>
      <c r="G608"/>
      <c r="H608" s="67"/>
      <c r="P608"/>
      <c r="Q608"/>
      <c r="T608"/>
    </row>
    <row r="609" spans="6:20">
      <c r="F609"/>
      <c r="G609"/>
      <c r="H609" s="67"/>
      <c r="P609"/>
      <c r="Q609"/>
      <c r="T609"/>
    </row>
    <row r="610" spans="6:20">
      <c r="F610"/>
      <c r="G610"/>
      <c r="H610" s="67"/>
      <c r="P610"/>
      <c r="Q610"/>
      <c r="T610"/>
    </row>
    <row r="611" spans="6:20">
      <c r="F611"/>
      <c r="G611"/>
      <c r="H611" s="67"/>
      <c r="P611"/>
      <c r="Q611"/>
      <c r="T611"/>
    </row>
    <row r="612" spans="6:20">
      <c r="H612" s="67"/>
      <c r="P612"/>
      <c r="Q612"/>
      <c r="T612"/>
    </row>
    <row r="613" spans="6:20">
      <c r="H613" s="67"/>
      <c r="P613"/>
      <c r="Q613"/>
      <c r="T613"/>
    </row>
    <row r="614" spans="6:20">
      <c r="H614" s="67"/>
      <c r="P614"/>
      <c r="Q614"/>
      <c r="T614"/>
    </row>
    <row r="615" spans="6:20">
      <c r="H615" s="67"/>
      <c r="P615"/>
      <c r="Q615"/>
      <c r="T615"/>
    </row>
    <row r="616" spans="6:20">
      <c r="H616" s="67"/>
      <c r="P616"/>
      <c r="Q616"/>
      <c r="T616"/>
    </row>
    <row r="617" spans="6:20">
      <c r="H617" s="67"/>
      <c r="P617"/>
      <c r="Q617"/>
      <c r="T617"/>
    </row>
    <row r="618" spans="6:20">
      <c r="H618" s="67"/>
      <c r="P618"/>
      <c r="Q618"/>
      <c r="T618"/>
    </row>
    <row r="619" spans="6:20">
      <c r="H619" s="67"/>
      <c r="P619"/>
      <c r="Q619"/>
      <c r="T619"/>
    </row>
    <row r="620" spans="6:20">
      <c r="H620" s="67"/>
      <c r="P620"/>
      <c r="Q620"/>
      <c r="T620"/>
    </row>
    <row r="621" spans="6:20">
      <c r="H621" s="67"/>
      <c r="P621"/>
      <c r="Q621"/>
      <c r="T621"/>
    </row>
    <row r="622" spans="6:20">
      <c r="H622" s="67"/>
      <c r="P622"/>
      <c r="Q622"/>
      <c r="T622"/>
    </row>
    <row r="623" spans="6:20">
      <c r="H623" s="67"/>
      <c r="P623"/>
      <c r="Q623"/>
      <c r="T623"/>
    </row>
    <row r="624" spans="6:20">
      <c r="H624" s="67"/>
      <c r="P624"/>
      <c r="Q624"/>
      <c r="T624"/>
    </row>
    <row r="625" spans="8:20">
      <c r="H625" s="67"/>
      <c r="P625"/>
      <c r="Q625"/>
      <c r="T625"/>
    </row>
    <row r="626" spans="8:20">
      <c r="H626" s="67"/>
      <c r="P626"/>
      <c r="Q626"/>
      <c r="T626"/>
    </row>
    <row r="627" spans="8:20">
      <c r="H627" s="67"/>
      <c r="P627"/>
      <c r="Q627"/>
      <c r="T627"/>
    </row>
    <row r="628" spans="8:20">
      <c r="H628" s="67"/>
      <c r="P628"/>
      <c r="Q628"/>
      <c r="T628"/>
    </row>
    <row r="629" spans="8:20">
      <c r="H629" s="67"/>
      <c r="P629"/>
      <c r="Q629"/>
      <c r="T629"/>
    </row>
    <row r="630" spans="8:20">
      <c r="H630" s="67"/>
      <c r="P630"/>
      <c r="Q630"/>
      <c r="T630"/>
    </row>
    <row r="631" spans="8:20">
      <c r="H631" s="67"/>
      <c r="P631"/>
      <c r="Q631"/>
      <c r="T631"/>
    </row>
    <row r="632" spans="8:20">
      <c r="H632" s="67"/>
      <c r="P632"/>
      <c r="Q632"/>
      <c r="T632"/>
    </row>
    <row r="633" spans="8:20">
      <c r="H633" s="67"/>
      <c r="P633"/>
      <c r="Q633"/>
      <c r="T633"/>
    </row>
    <row r="634" spans="8:20">
      <c r="H634" s="67"/>
      <c r="P634"/>
      <c r="Q634"/>
      <c r="T634"/>
    </row>
    <row r="635" spans="8:20">
      <c r="H635" s="67"/>
      <c r="P635"/>
      <c r="Q635"/>
      <c r="T635"/>
    </row>
    <row r="636" spans="8:20">
      <c r="H636" s="67"/>
      <c r="P636"/>
      <c r="Q636"/>
      <c r="T636"/>
    </row>
    <row r="637" spans="8:20">
      <c r="H637" s="67"/>
      <c r="P637"/>
      <c r="Q637"/>
      <c r="T637"/>
    </row>
    <row r="638" spans="8:20">
      <c r="H638" s="67"/>
      <c r="P638"/>
      <c r="Q638"/>
      <c r="T638"/>
    </row>
    <row r="639" spans="8:20">
      <c r="H639" s="67"/>
      <c r="P639"/>
      <c r="Q639"/>
      <c r="T639"/>
    </row>
    <row r="640" spans="8:20">
      <c r="H640" s="67"/>
      <c r="P640"/>
      <c r="Q640"/>
      <c r="T640"/>
    </row>
    <row r="641" spans="8:20">
      <c r="H641" s="67"/>
      <c r="P641"/>
      <c r="Q641"/>
      <c r="T641"/>
    </row>
    <row r="642" spans="8:20">
      <c r="H642" s="67"/>
      <c r="P642"/>
      <c r="Q642"/>
      <c r="T642"/>
    </row>
    <row r="643" spans="8:20">
      <c r="H643" s="67"/>
      <c r="P643"/>
      <c r="Q643"/>
      <c r="T643"/>
    </row>
    <row r="644" spans="8:20">
      <c r="H644" s="67"/>
      <c r="P644"/>
      <c r="Q644"/>
      <c r="T644"/>
    </row>
    <row r="645" spans="8:20">
      <c r="H645" s="67"/>
      <c r="P645"/>
      <c r="Q645"/>
      <c r="T645"/>
    </row>
    <row r="646" spans="8:20">
      <c r="H646" s="67"/>
      <c r="P646"/>
      <c r="Q646"/>
      <c r="T646"/>
    </row>
    <row r="647" spans="8:20">
      <c r="H647" s="67"/>
      <c r="P647"/>
      <c r="Q647"/>
      <c r="T647"/>
    </row>
    <row r="648" spans="8:20">
      <c r="H648" s="67"/>
      <c r="P648"/>
      <c r="Q648"/>
      <c r="T648"/>
    </row>
    <row r="649" spans="8:20">
      <c r="H649" s="67"/>
      <c r="P649"/>
      <c r="Q649"/>
      <c r="T649"/>
    </row>
    <row r="650" spans="8:20">
      <c r="H650" s="67"/>
      <c r="P650"/>
      <c r="Q650"/>
      <c r="T650"/>
    </row>
    <row r="651" spans="8:20">
      <c r="H651" s="67"/>
      <c r="P651"/>
      <c r="Q651"/>
      <c r="T651"/>
    </row>
    <row r="652" spans="8:20">
      <c r="H652" s="67"/>
      <c r="P652"/>
      <c r="Q652"/>
      <c r="T652"/>
    </row>
    <row r="653" spans="8:20">
      <c r="H653" s="67"/>
      <c r="P653"/>
      <c r="Q653"/>
      <c r="T653"/>
    </row>
    <row r="654" spans="8:20">
      <c r="H654" s="67"/>
      <c r="P654"/>
      <c r="Q654"/>
      <c r="T654"/>
    </row>
    <row r="655" spans="8:20">
      <c r="H655" s="67"/>
      <c r="P655"/>
      <c r="Q655"/>
      <c r="T655"/>
    </row>
    <row r="656" spans="8:20">
      <c r="H656" s="67"/>
      <c r="P656"/>
      <c r="Q656"/>
      <c r="T656"/>
    </row>
    <row r="657" spans="8:20">
      <c r="H657" s="67"/>
      <c r="P657"/>
      <c r="Q657"/>
      <c r="T657"/>
    </row>
    <row r="658" spans="8:20">
      <c r="H658" s="67"/>
      <c r="P658"/>
      <c r="Q658"/>
      <c r="T658"/>
    </row>
    <row r="659" spans="8:20">
      <c r="H659" s="67"/>
      <c r="P659"/>
      <c r="Q659"/>
      <c r="T659"/>
    </row>
    <row r="660" spans="8:20">
      <c r="H660" s="67"/>
      <c r="P660"/>
      <c r="Q660"/>
      <c r="T660"/>
    </row>
    <row r="661" spans="8:20">
      <c r="H661" s="67"/>
      <c r="P661"/>
      <c r="Q661"/>
      <c r="T661"/>
    </row>
    <row r="662" spans="8:20">
      <c r="H662" s="67"/>
      <c r="P662"/>
      <c r="Q662"/>
      <c r="T662"/>
    </row>
    <row r="663" spans="8:20">
      <c r="H663" s="67"/>
      <c r="P663"/>
      <c r="Q663"/>
      <c r="T663"/>
    </row>
    <row r="664" spans="8:20">
      <c r="H664" s="67"/>
      <c r="P664"/>
      <c r="Q664"/>
      <c r="T664"/>
    </row>
    <row r="665" spans="8:20">
      <c r="H665" s="67"/>
      <c r="P665"/>
      <c r="Q665"/>
      <c r="T665"/>
    </row>
    <row r="666" spans="8:20">
      <c r="H666" s="67"/>
      <c r="P666"/>
      <c r="Q666"/>
      <c r="T666"/>
    </row>
    <row r="667" spans="8:20">
      <c r="H667" s="67"/>
      <c r="P667"/>
      <c r="Q667"/>
      <c r="T667"/>
    </row>
    <row r="668" spans="8:20">
      <c r="H668" s="67"/>
      <c r="P668"/>
      <c r="Q668"/>
      <c r="T668"/>
    </row>
    <row r="669" spans="8:20">
      <c r="H669" s="67"/>
      <c r="P669"/>
      <c r="Q669"/>
      <c r="T669"/>
    </row>
    <row r="670" spans="8:20">
      <c r="H670" s="67"/>
      <c r="P670"/>
      <c r="Q670"/>
      <c r="T670"/>
    </row>
    <row r="671" spans="8:20">
      <c r="H671" s="67"/>
      <c r="P671"/>
      <c r="Q671"/>
      <c r="T671"/>
    </row>
    <row r="672" spans="8:20">
      <c r="H672" s="67"/>
      <c r="P672"/>
      <c r="Q672"/>
      <c r="T672"/>
    </row>
    <row r="673" spans="8:20">
      <c r="H673" s="67"/>
      <c r="P673"/>
      <c r="Q673"/>
      <c r="T673"/>
    </row>
    <row r="674" spans="8:20">
      <c r="H674" s="67"/>
      <c r="P674"/>
      <c r="Q674"/>
      <c r="T674"/>
    </row>
    <row r="675" spans="8:20">
      <c r="H675" s="67"/>
      <c r="P675"/>
      <c r="Q675"/>
      <c r="T675"/>
    </row>
    <row r="676" spans="8:20">
      <c r="H676" s="67"/>
      <c r="P676"/>
      <c r="Q676"/>
      <c r="T676"/>
    </row>
    <row r="677" spans="8:20">
      <c r="H677" s="67"/>
      <c r="P677"/>
      <c r="Q677"/>
      <c r="T677"/>
    </row>
    <row r="678" spans="8:20">
      <c r="H678" s="67"/>
      <c r="P678"/>
      <c r="Q678"/>
      <c r="T678"/>
    </row>
    <row r="679" spans="8:20">
      <c r="H679" s="67"/>
      <c r="P679"/>
      <c r="Q679"/>
      <c r="T679"/>
    </row>
    <row r="680" spans="8:20">
      <c r="H680" s="67"/>
      <c r="P680"/>
      <c r="Q680"/>
      <c r="T680"/>
    </row>
    <row r="681" spans="8:20">
      <c r="H681" s="67"/>
      <c r="P681"/>
      <c r="Q681"/>
      <c r="T681"/>
    </row>
    <row r="682" spans="8:20">
      <c r="H682" s="67"/>
      <c r="P682"/>
      <c r="Q682"/>
      <c r="T682"/>
    </row>
    <row r="683" spans="8:20">
      <c r="H683" s="67"/>
      <c r="P683"/>
      <c r="Q683"/>
      <c r="T683"/>
    </row>
    <row r="684" spans="8:20">
      <c r="H684" s="67"/>
      <c r="P684"/>
      <c r="Q684"/>
      <c r="T684"/>
    </row>
    <row r="685" spans="8:20">
      <c r="H685" s="67"/>
      <c r="P685"/>
      <c r="Q685"/>
      <c r="T685"/>
    </row>
    <row r="686" spans="8:20">
      <c r="H686" s="67"/>
      <c r="P686"/>
      <c r="Q686"/>
      <c r="T686"/>
    </row>
    <row r="687" spans="8:20">
      <c r="H687" s="67"/>
      <c r="P687"/>
      <c r="Q687"/>
      <c r="T687"/>
    </row>
    <row r="688" spans="8:20">
      <c r="H688" s="67"/>
      <c r="P688"/>
      <c r="Q688"/>
      <c r="T688"/>
    </row>
    <row r="689" spans="8:20">
      <c r="H689" s="67"/>
      <c r="P689"/>
      <c r="Q689"/>
      <c r="T689"/>
    </row>
    <row r="690" spans="8:20">
      <c r="H690" s="67"/>
      <c r="P690"/>
      <c r="Q690"/>
      <c r="T690"/>
    </row>
    <row r="691" spans="8:20">
      <c r="H691" s="67"/>
      <c r="P691"/>
      <c r="Q691"/>
      <c r="T691"/>
    </row>
    <row r="692" spans="8:20">
      <c r="H692" s="67"/>
      <c r="P692"/>
      <c r="Q692"/>
      <c r="T692"/>
    </row>
    <row r="693" spans="8:20">
      <c r="H693" s="67"/>
      <c r="P693"/>
      <c r="Q693"/>
      <c r="T693"/>
    </row>
    <row r="694" spans="8:20">
      <c r="H694" s="67"/>
      <c r="P694"/>
      <c r="Q694"/>
      <c r="T694"/>
    </row>
    <row r="695" spans="8:20">
      <c r="H695" s="67"/>
      <c r="P695"/>
      <c r="Q695"/>
      <c r="T695"/>
    </row>
    <row r="696" spans="8:20">
      <c r="H696" s="67"/>
      <c r="P696"/>
      <c r="Q696"/>
      <c r="T696"/>
    </row>
    <row r="697" spans="8:20">
      <c r="H697" s="67"/>
      <c r="P697"/>
      <c r="Q697"/>
      <c r="T697"/>
    </row>
    <row r="698" spans="8:20">
      <c r="H698" s="67"/>
      <c r="P698"/>
      <c r="Q698"/>
      <c r="T698"/>
    </row>
    <row r="699" spans="8:20">
      <c r="H699" s="67"/>
      <c r="P699"/>
      <c r="Q699"/>
      <c r="T699"/>
    </row>
    <row r="700" spans="8:20">
      <c r="H700" s="67"/>
      <c r="P700"/>
      <c r="Q700"/>
      <c r="T700"/>
    </row>
    <row r="701" spans="8:20">
      <c r="H701" s="67"/>
      <c r="P701"/>
      <c r="Q701"/>
      <c r="T701"/>
    </row>
    <row r="702" spans="8:20">
      <c r="H702" s="67"/>
      <c r="P702"/>
      <c r="Q702"/>
      <c r="T702"/>
    </row>
    <row r="703" spans="8:20">
      <c r="H703" s="67"/>
      <c r="P703"/>
      <c r="Q703"/>
      <c r="T703"/>
    </row>
    <row r="704" spans="8:20">
      <c r="H704" s="67"/>
      <c r="P704"/>
      <c r="Q704"/>
      <c r="T704"/>
    </row>
    <row r="705" spans="8:20">
      <c r="H705" s="67"/>
      <c r="P705"/>
      <c r="Q705"/>
      <c r="T705"/>
    </row>
    <row r="706" spans="8:20">
      <c r="H706" s="67"/>
      <c r="P706"/>
      <c r="Q706"/>
      <c r="T706"/>
    </row>
    <row r="707" spans="8:20">
      <c r="H707" s="67"/>
      <c r="P707"/>
      <c r="Q707"/>
      <c r="T707"/>
    </row>
    <row r="708" spans="8:20">
      <c r="H708" s="67"/>
      <c r="P708"/>
      <c r="Q708"/>
      <c r="T708"/>
    </row>
    <row r="709" spans="8:20">
      <c r="H709" s="67"/>
      <c r="P709"/>
      <c r="Q709"/>
      <c r="T709"/>
    </row>
    <row r="710" spans="8:20">
      <c r="H710" s="67"/>
      <c r="P710"/>
      <c r="Q710"/>
      <c r="T710"/>
    </row>
    <row r="711" spans="8:20">
      <c r="H711" s="67"/>
      <c r="P711"/>
      <c r="Q711"/>
      <c r="T711"/>
    </row>
    <row r="712" spans="8:20">
      <c r="H712" s="67"/>
      <c r="P712"/>
      <c r="Q712"/>
      <c r="T712"/>
    </row>
    <row r="713" spans="8:20">
      <c r="H713" s="67"/>
      <c r="P713"/>
      <c r="Q713"/>
      <c r="T713"/>
    </row>
    <row r="714" spans="8:20">
      <c r="H714" s="67"/>
      <c r="P714"/>
      <c r="Q714"/>
      <c r="T714"/>
    </row>
    <row r="715" spans="8:20">
      <c r="H715" s="67"/>
      <c r="P715"/>
      <c r="Q715"/>
      <c r="T715"/>
    </row>
    <row r="716" spans="8:20">
      <c r="H716" s="67"/>
      <c r="P716"/>
      <c r="Q716"/>
      <c r="T716"/>
    </row>
    <row r="717" spans="8:20">
      <c r="H717" s="67"/>
      <c r="P717"/>
      <c r="Q717"/>
      <c r="T717"/>
    </row>
    <row r="718" spans="8:20">
      <c r="H718" s="67"/>
      <c r="P718"/>
      <c r="Q718"/>
      <c r="T718"/>
    </row>
    <row r="719" spans="8:20">
      <c r="H719" s="67"/>
      <c r="P719"/>
      <c r="Q719"/>
      <c r="T719"/>
    </row>
    <row r="720" spans="8:20">
      <c r="H720" s="67"/>
      <c r="P720"/>
      <c r="Q720"/>
      <c r="T720"/>
    </row>
    <row r="721" spans="8:20">
      <c r="H721" s="67"/>
      <c r="P721"/>
      <c r="Q721"/>
      <c r="T721"/>
    </row>
    <row r="722" spans="8:20">
      <c r="H722" s="67"/>
      <c r="P722"/>
      <c r="Q722"/>
      <c r="T722"/>
    </row>
    <row r="723" spans="8:20">
      <c r="H723" s="67"/>
      <c r="P723"/>
      <c r="Q723"/>
      <c r="T723"/>
    </row>
    <row r="724" spans="8:20">
      <c r="H724" s="67"/>
      <c r="P724"/>
      <c r="Q724"/>
      <c r="T724"/>
    </row>
    <row r="725" spans="8:20">
      <c r="H725" s="67"/>
      <c r="P725"/>
      <c r="Q725"/>
      <c r="T725"/>
    </row>
    <row r="726" spans="8:20">
      <c r="H726" s="67"/>
      <c r="P726"/>
      <c r="Q726"/>
      <c r="T726"/>
    </row>
    <row r="727" spans="8:20">
      <c r="H727" s="67"/>
      <c r="P727"/>
      <c r="Q727"/>
      <c r="T727"/>
    </row>
    <row r="728" spans="8:20">
      <c r="H728" s="67"/>
      <c r="P728"/>
      <c r="Q728"/>
      <c r="T728"/>
    </row>
    <row r="729" spans="8:20">
      <c r="H729" s="67"/>
      <c r="P729"/>
      <c r="Q729"/>
      <c r="T729"/>
    </row>
    <row r="730" spans="8:20">
      <c r="H730" s="67"/>
      <c r="P730"/>
      <c r="Q730"/>
      <c r="T730"/>
    </row>
    <row r="731" spans="8:20">
      <c r="H731" s="67"/>
      <c r="P731"/>
      <c r="Q731"/>
      <c r="T731"/>
    </row>
    <row r="732" spans="8:20">
      <c r="H732" s="67"/>
      <c r="P732"/>
      <c r="Q732"/>
      <c r="T732"/>
    </row>
    <row r="733" spans="8:20">
      <c r="H733" s="67"/>
      <c r="P733"/>
      <c r="Q733"/>
      <c r="T733"/>
    </row>
    <row r="734" spans="8:20">
      <c r="H734" s="67"/>
      <c r="P734"/>
      <c r="Q734"/>
      <c r="T734"/>
    </row>
    <row r="735" spans="8:20">
      <c r="H735" s="67"/>
      <c r="P735"/>
      <c r="Q735"/>
      <c r="T735"/>
    </row>
    <row r="736" spans="8:20">
      <c r="H736" s="67"/>
      <c r="P736"/>
      <c r="Q736"/>
      <c r="T736"/>
    </row>
    <row r="737" spans="8:20">
      <c r="H737" s="67"/>
      <c r="P737"/>
      <c r="Q737"/>
      <c r="T737"/>
    </row>
    <row r="738" spans="8:20">
      <c r="H738" s="67"/>
      <c r="P738"/>
      <c r="Q738"/>
      <c r="T738"/>
    </row>
    <row r="739" spans="8:20">
      <c r="H739" s="67"/>
      <c r="P739"/>
      <c r="Q739"/>
      <c r="T739"/>
    </row>
    <row r="740" spans="8:20">
      <c r="H740" s="67"/>
      <c r="P740"/>
      <c r="Q740"/>
      <c r="T740"/>
    </row>
    <row r="741" spans="8:20">
      <c r="H741" s="67"/>
      <c r="P741"/>
      <c r="Q741"/>
      <c r="T741"/>
    </row>
    <row r="742" spans="8:20">
      <c r="H742" s="67"/>
      <c r="P742"/>
      <c r="Q742"/>
      <c r="T742"/>
    </row>
    <row r="743" spans="8:20">
      <c r="H743" s="67"/>
      <c r="P743"/>
      <c r="Q743"/>
      <c r="T743"/>
    </row>
    <row r="744" spans="8:20">
      <c r="H744" s="67"/>
      <c r="P744"/>
      <c r="Q744"/>
      <c r="T744"/>
    </row>
    <row r="745" spans="8:20">
      <c r="H745" s="67"/>
      <c r="P745"/>
      <c r="Q745"/>
      <c r="T745"/>
    </row>
    <row r="746" spans="8:20">
      <c r="H746" s="67"/>
      <c r="P746"/>
      <c r="Q746"/>
      <c r="T746"/>
    </row>
    <row r="747" spans="8:20">
      <c r="H747" s="67"/>
      <c r="P747"/>
      <c r="Q747"/>
      <c r="T747"/>
    </row>
    <row r="748" spans="8:20">
      <c r="H748" s="67"/>
      <c r="P748"/>
      <c r="Q748"/>
      <c r="T748"/>
    </row>
    <row r="749" spans="8:20">
      <c r="H749" s="67"/>
      <c r="P749"/>
      <c r="Q749"/>
      <c r="T749"/>
    </row>
    <row r="750" spans="8:20">
      <c r="H750" s="67"/>
      <c r="P750"/>
      <c r="Q750"/>
      <c r="T750"/>
    </row>
    <row r="751" spans="8:20">
      <c r="H751" s="67"/>
      <c r="P751"/>
      <c r="Q751"/>
      <c r="T751"/>
    </row>
    <row r="752" spans="8:20">
      <c r="H752" s="67"/>
      <c r="T752"/>
    </row>
    <row r="753" spans="8:20">
      <c r="H753" s="67"/>
      <c r="T753"/>
    </row>
    <row r="754" spans="8:20">
      <c r="H754" s="67"/>
      <c r="T754"/>
    </row>
    <row r="755" spans="8:20">
      <c r="H755" s="67"/>
      <c r="T755"/>
    </row>
    <row r="756" spans="8:20">
      <c r="H756" s="67"/>
      <c r="T756"/>
    </row>
    <row r="757" spans="8:20">
      <c r="H757" s="67"/>
      <c r="T757"/>
    </row>
    <row r="758" spans="8:20">
      <c r="H758" s="67"/>
      <c r="T758"/>
    </row>
    <row r="759" spans="8:20">
      <c r="H759" s="67"/>
      <c r="T759"/>
    </row>
    <row r="760" spans="8:20">
      <c r="H760" s="67"/>
      <c r="T760"/>
    </row>
    <row r="761" spans="8:20">
      <c r="H761" s="67"/>
      <c r="T761"/>
    </row>
    <row r="762" spans="8:20">
      <c r="H762" s="67"/>
      <c r="T762"/>
    </row>
    <row r="763" spans="8:20">
      <c r="H763" s="67"/>
      <c r="T763"/>
    </row>
    <row r="764" spans="8:20">
      <c r="H764" s="67"/>
      <c r="T764"/>
    </row>
    <row r="765" spans="8:20">
      <c r="H765" s="67"/>
      <c r="T765"/>
    </row>
    <row r="766" spans="8:20">
      <c r="H766" s="67"/>
      <c r="T766"/>
    </row>
    <row r="767" spans="8:20">
      <c r="H767" s="67"/>
      <c r="T767"/>
    </row>
    <row r="768" spans="8:20">
      <c r="H768" s="67"/>
      <c r="T768"/>
    </row>
    <row r="769" spans="8:20">
      <c r="H769" s="67"/>
      <c r="T769"/>
    </row>
    <row r="770" spans="8:20">
      <c r="H770" s="67"/>
      <c r="T770"/>
    </row>
    <row r="771" spans="8:20">
      <c r="H771" s="67"/>
      <c r="T771"/>
    </row>
    <row r="772" spans="8:20">
      <c r="H772" s="67"/>
      <c r="T772"/>
    </row>
    <row r="773" spans="8:20">
      <c r="H773" s="67"/>
      <c r="T773"/>
    </row>
    <row r="774" spans="8:20">
      <c r="H774" s="67"/>
      <c r="T774"/>
    </row>
    <row r="775" spans="8:20">
      <c r="H775" s="67"/>
      <c r="T775"/>
    </row>
    <row r="776" spans="8:20">
      <c r="H776" s="67"/>
      <c r="T776"/>
    </row>
    <row r="777" spans="8:20">
      <c r="H777" s="67"/>
      <c r="T777"/>
    </row>
    <row r="778" spans="8:20">
      <c r="H778" s="67"/>
      <c r="T778"/>
    </row>
    <row r="779" spans="8:20">
      <c r="H779" s="67"/>
      <c r="T779"/>
    </row>
    <row r="780" spans="8:20">
      <c r="H780" s="67"/>
      <c r="T780"/>
    </row>
    <row r="781" spans="8:20">
      <c r="H781" s="67"/>
      <c r="T781"/>
    </row>
    <row r="782" spans="8:20">
      <c r="H782" s="67"/>
      <c r="T782"/>
    </row>
    <row r="783" spans="8:20">
      <c r="H783" s="67"/>
      <c r="T783"/>
    </row>
    <row r="784" spans="8:20">
      <c r="H784" s="67"/>
      <c r="T784"/>
    </row>
    <row r="785" spans="8:20">
      <c r="H785" s="67"/>
      <c r="T785"/>
    </row>
    <row r="786" spans="8:20">
      <c r="H786" s="67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A11:A360">
    <cfRule type="duplicateValues" dxfId="65" priority="60"/>
  </conditionalFormatting>
  <conditionalFormatting sqref="A299">
    <cfRule type="duplicateValues" dxfId="64" priority="2"/>
  </conditionalFormatting>
  <conditionalFormatting sqref="A300:A332 A11:A298">
    <cfRule type="duplicateValues" dxfId="63" priority="59"/>
  </conditionalFormatting>
  <conditionalFormatting sqref="I11:I45">
    <cfRule type="duplicateValues" dxfId="62" priority="32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N261"/>
  <sheetViews>
    <sheetView tabSelected="1" zoomScaleNormal="100" zoomScaleSheetLayoutView="100" workbookViewId="0">
      <selection activeCell="B15" sqref="B15"/>
    </sheetView>
  </sheetViews>
  <sheetFormatPr baseColWidth="10" defaultRowHeight="15"/>
  <cols>
    <col min="1" max="1" width="35.7109375" customWidth="1"/>
    <col min="2" max="2" width="26.28515625" customWidth="1"/>
    <col min="3" max="3" width="33" customWidth="1"/>
    <col min="4" max="4" width="14.28515625" customWidth="1"/>
    <col min="5" max="5" width="10.42578125" customWidth="1"/>
    <col min="6" max="6" width="10.5703125" customWidth="1"/>
    <col min="7" max="7" width="14" style="12" bestFit="1" customWidth="1"/>
    <col min="8" max="8" width="10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7.42578125" bestFit="1" customWidth="1"/>
    <col min="14" max="14" width="12.42578125" bestFit="1" customWidth="1"/>
  </cols>
  <sheetData>
    <row r="1" spans="1:14">
      <c r="L1" s="92">
        <v>45055</v>
      </c>
      <c r="M1" s="13"/>
      <c r="N1" s="14"/>
    </row>
    <row r="2" spans="1:14">
      <c r="C2" s="15"/>
      <c r="D2" s="15"/>
      <c r="E2" s="15"/>
      <c r="F2" s="15"/>
      <c r="G2" s="16"/>
      <c r="H2" s="16"/>
      <c r="I2" s="16"/>
      <c r="J2" s="16"/>
      <c r="K2" s="16"/>
      <c r="L2" s="16"/>
      <c r="M2" s="15"/>
      <c r="N2" s="15"/>
    </row>
    <row r="3" spans="1:14">
      <c r="B3" s="17" t="s">
        <v>0</v>
      </c>
      <c r="D3" s="17"/>
      <c r="E3" s="15"/>
      <c r="F3" s="15"/>
      <c r="G3" s="16"/>
      <c r="H3" s="16"/>
      <c r="I3" s="16"/>
      <c r="J3" s="16"/>
      <c r="K3" s="16"/>
      <c r="L3" s="16"/>
      <c r="M3" s="15"/>
      <c r="N3" s="15"/>
    </row>
    <row r="4" spans="1:14">
      <c r="B4" s="18" t="s">
        <v>1</v>
      </c>
      <c r="D4" s="18"/>
      <c r="E4" s="15"/>
      <c r="F4" s="15"/>
      <c r="G4" s="16"/>
      <c r="H4" s="16"/>
      <c r="I4" s="16"/>
      <c r="J4" s="16"/>
      <c r="K4" s="16"/>
      <c r="L4" s="16"/>
      <c r="M4" s="15"/>
      <c r="N4" s="15"/>
    </row>
    <row r="5" spans="1:14" ht="21.75" customHeight="1">
      <c r="B5" s="19" t="s">
        <v>5840</v>
      </c>
      <c r="D5" s="19"/>
      <c r="E5" s="15"/>
      <c r="F5" s="15"/>
      <c r="G5" s="16"/>
      <c r="H5" s="16"/>
      <c r="I5" s="16"/>
      <c r="J5" s="16"/>
      <c r="K5" s="16"/>
      <c r="L5" s="16"/>
      <c r="M5" s="15"/>
      <c r="N5" s="15"/>
    </row>
    <row r="6" spans="1:14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4" s="20" customFormat="1" ht="30">
      <c r="A7" s="28" t="s">
        <v>1432</v>
      </c>
      <c r="B7" s="28" t="s">
        <v>2</v>
      </c>
      <c r="C7" s="28" t="s">
        <v>1507</v>
      </c>
      <c r="D7" s="28" t="s">
        <v>1509</v>
      </c>
      <c r="E7" s="29" t="s">
        <v>877</v>
      </c>
      <c r="F7" s="29" t="s">
        <v>878</v>
      </c>
      <c r="G7" s="30" t="s">
        <v>1382</v>
      </c>
      <c r="H7" s="30" t="s">
        <v>3</v>
      </c>
      <c r="I7" s="30" t="s">
        <v>4</v>
      </c>
      <c r="J7" s="30" t="s">
        <v>5</v>
      </c>
      <c r="K7" s="30" t="s">
        <v>1427</v>
      </c>
      <c r="L7" s="30" t="s">
        <v>1508</v>
      </c>
      <c r="M7" s="29" t="s">
        <v>1379</v>
      </c>
    </row>
    <row r="8" spans="1:14" s="20" customFormat="1">
      <c r="A8" s="59" t="s">
        <v>278</v>
      </c>
      <c r="B8" s="59" t="s">
        <v>279</v>
      </c>
      <c r="C8" s="60" t="s">
        <v>277</v>
      </c>
      <c r="D8" s="60" t="s">
        <v>2831</v>
      </c>
      <c r="E8" s="58">
        <v>45017</v>
      </c>
      <c r="F8" s="58" t="s">
        <v>3128</v>
      </c>
      <c r="G8" s="80">
        <v>15000</v>
      </c>
      <c r="H8" s="61">
        <v>2808.78</v>
      </c>
      <c r="I8" s="61">
        <v>430.5</v>
      </c>
      <c r="J8" s="61">
        <v>456</v>
      </c>
      <c r="K8" s="62">
        <v>0</v>
      </c>
      <c r="L8" s="62">
        <v>11304.72</v>
      </c>
      <c r="M8" s="63" t="s">
        <v>1381</v>
      </c>
    </row>
    <row r="9" spans="1:14">
      <c r="A9" s="59" t="s">
        <v>280</v>
      </c>
      <c r="B9" s="59" t="s">
        <v>279</v>
      </c>
      <c r="C9" s="64" t="s">
        <v>277</v>
      </c>
      <c r="D9" s="60" t="s">
        <v>2831</v>
      </c>
      <c r="E9" s="58">
        <v>45017</v>
      </c>
      <c r="F9" s="58" t="s">
        <v>3128</v>
      </c>
      <c r="G9" s="80">
        <v>5000</v>
      </c>
      <c r="H9" s="62">
        <v>940.9</v>
      </c>
      <c r="I9" s="62">
        <v>143.5</v>
      </c>
      <c r="J9" s="62">
        <v>152</v>
      </c>
      <c r="K9" s="62">
        <v>0</v>
      </c>
      <c r="L9" s="62">
        <v>3763.6</v>
      </c>
      <c r="M9" s="65" t="s">
        <v>1381</v>
      </c>
    </row>
    <row r="10" spans="1:14" ht="25.5">
      <c r="A10" s="59" t="s">
        <v>1602</v>
      </c>
      <c r="B10" s="59" t="s">
        <v>2600</v>
      </c>
      <c r="C10" s="64" t="s">
        <v>204</v>
      </c>
      <c r="D10" s="60" t="s">
        <v>2831</v>
      </c>
      <c r="E10" s="58">
        <v>44743</v>
      </c>
      <c r="F10" s="58" t="s">
        <v>3128</v>
      </c>
      <c r="G10" s="80">
        <v>35000</v>
      </c>
      <c r="H10" s="62">
        <v>8232.8799999999992</v>
      </c>
      <c r="I10" s="62">
        <v>1004.5</v>
      </c>
      <c r="J10" s="62">
        <v>1064</v>
      </c>
      <c r="K10" s="62">
        <v>0</v>
      </c>
      <c r="L10" s="62">
        <v>24698.62</v>
      </c>
      <c r="M10" s="65" t="s">
        <v>1380</v>
      </c>
      <c r="N10" s="21"/>
    </row>
    <row r="11" spans="1:14" ht="25.5">
      <c r="A11" s="59" t="s">
        <v>2638</v>
      </c>
      <c r="B11" s="59" t="s">
        <v>2639</v>
      </c>
      <c r="C11" s="64" t="s">
        <v>273</v>
      </c>
      <c r="D11" s="60" t="s">
        <v>2831</v>
      </c>
      <c r="E11" s="58">
        <v>44928</v>
      </c>
      <c r="F11" s="58" t="s">
        <v>3128</v>
      </c>
      <c r="G11" s="80">
        <v>30000</v>
      </c>
      <c r="H11" s="62">
        <v>6736.99</v>
      </c>
      <c r="I11" s="62">
        <v>861</v>
      </c>
      <c r="J11" s="62">
        <v>912</v>
      </c>
      <c r="K11" s="62">
        <v>0</v>
      </c>
      <c r="L11" s="62">
        <v>21490.01</v>
      </c>
      <c r="M11" s="65" t="s">
        <v>1381</v>
      </c>
      <c r="N11" s="21"/>
    </row>
    <row r="12" spans="1:14" ht="25.5">
      <c r="A12" s="59" t="s">
        <v>377</v>
      </c>
      <c r="B12" s="59" t="s">
        <v>338</v>
      </c>
      <c r="C12" s="64" t="s">
        <v>227</v>
      </c>
      <c r="D12" s="60" t="s">
        <v>2831</v>
      </c>
      <c r="E12" s="58">
        <v>44928</v>
      </c>
      <c r="F12" s="58" t="s">
        <v>3128</v>
      </c>
      <c r="G12" s="80">
        <v>22000</v>
      </c>
      <c r="H12" s="62">
        <v>1380.76</v>
      </c>
      <c r="I12" s="62">
        <v>631.4</v>
      </c>
      <c r="J12" s="62">
        <v>668.8</v>
      </c>
      <c r="K12" s="62">
        <v>0</v>
      </c>
      <c r="L12" s="62">
        <v>19319.04</v>
      </c>
      <c r="M12" s="65" t="s">
        <v>1381</v>
      </c>
      <c r="N12" s="21"/>
    </row>
    <row r="13" spans="1:14" ht="25.5">
      <c r="A13" s="59" t="s">
        <v>229</v>
      </c>
      <c r="B13" s="59" t="s">
        <v>129</v>
      </c>
      <c r="C13" s="64" t="s">
        <v>227</v>
      </c>
      <c r="D13" s="60" t="s">
        <v>2831</v>
      </c>
      <c r="E13" s="58">
        <v>44986</v>
      </c>
      <c r="F13" s="58" t="s">
        <v>3128</v>
      </c>
      <c r="G13" s="80">
        <v>20000</v>
      </c>
      <c r="H13" s="62">
        <v>4704.5</v>
      </c>
      <c r="I13" s="62">
        <v>574</v>
      </c>
      <c r="J13" s="62">
        <v>608</v>
      </c>
      <c r="K13" s="62">
        <v>0</v>
      </c>
      <c r="L13" s="62">
        <v>14113.5</v>
      </c>
      <c r="M13" s="65" t="s">
        <v>1381</v>
      </c>
      <c r="N13" s="21"/>
    </row>
    <row r="14" spans="1:14" ht="25.5">
      <c r="A14" s="59" t="s">
        <v>2587</v>
      </c>
      <c r="B14" s="59" t="s">
        <v>10</v>
      </c>
      <c r="C14" s="64" t="s">
        <v>1712</v>
      </c>
      <c r="D14" s="60" t="s">
        <v>2831</v>
      </c>
      <c r="E14" s="58">
        <v>44958</v>
      </c>
      <c r="F14" s="58" t="s">
        <v>3128</v>
      </c>
      <c r="G14" s="80">
        <v>25000</v>
      </c>
      <c r="H14" s="62">
        <v>4220.13</v>
      </c>
      <c r="I14" s="62">
        <v>717.5</v>
      </c>
      <c r="J14" s="62">
        <v>760</v>
      </c>
      <c r="K14" s="62">
        <v>0</v>
      </c>
      <c r="L14" s="62">
        <v>19302.37</v>
      </c>
      <c r="M14" s="65" t="s">
        <v>1381</v>
      </c>
      <c r="N14" s="21"/>
    </row>
    <row r="15" spans="1:14">
      <c r="A15" s="59" t="s">
        <v>150</v>
      </c>
      <c r="B15" s="59" t="s">
        <v>10</v>
      </c>
      <c r="C15" s="64" t="s">
        <v>314</v>
      </c>
      <c r="D15" s="60" t="s">
        <v>2831</v>
      </c>
      <c r="E15" s="58">
        <v>44928</v>
      </c>
      <c r="F15" s="58" t="s">
        <v>3128</v>
      </c>
      <c r="G15" s="80">
        <v>25000</v>
      </c>
      <c r="H15" s="62">
        <v>3486.65</v>
      </c>
      <c r="I15" s="62">
        <v>717.5</v>
      </c>
      <c r="J15" s="62">
        <v>760</v>
      </c>
      <c r="K15" s="62">
        <v>0</v>
      </c>
      <c r="L15" s="62">
        <v>20035.849999999999</v>
      </c>
      <c r="M15" s="65" t="s">
        <v>1381</v>
      </c>
      <c r="N15" s="21"/>
    </row>
    <row r="16" spans="1:14" ht="25.5">
      <c r="A16" s="59" t="s">
        <v>565</v>
      </c>
      <c r="B16" s="59" t="s">
        <v>10</v>
      </c>
      <c r="C16" s="64" t="s">
        <v>1701</v>
      </c>
      <c r="D16" s="60" t="s">
        <v>2831</v>
      </c>
      <c r="E16" s="58">
        <v>44805</v>
      </c>
      <c r="F16" s="58" t="s">
        <v>3128</v>
      </c>
      <c r="G16" s="80">
        <v>15000</v>
      </c>
      <c r="H16" s="62">
        <v>2338.33</v>
      </c>
      <c r="I16" s="62">
        <v>430.5</v>
      </c>
      <c r="J16" s="62">
        <v>456</v>
      </c>
      <c r="K16" s="62">
        <v>0</v>
      </c>
      <c r="L16" s="62">
        <v>11775.17</v>
      </c>
      <c r="M16" s="65" t="s">
        <v>1381</v>
      </c>
      <c r="N16" s="21"/>
    </row>
    <row r="17" spans="1:14">
      <c r="A17" s="59" t="s">
        <v>752</v>
      </c>
      <c r="B17" s="59" t="s">
        <v>10</v>
      </c>
      <c r="C17" s="64" t="s">
        <v>697</v>
      </c>
      <c r="D17" s="60" t="s">
        <v>2831</v>
      </c>
      <c r="E17" s="58">
        <v>44928</v>
      </c>
      <c r="F17" s="58" t="s">
        <v>3128</v>
      </c>
      <c r="G17" s="80">
        <v>35000</v>
      </c>
      <c r="H17" s="62">
        <v>5368.45</v>
      </c>
      <c r="I17" s="62">
        <v>1004.5</v>
      </c>
      <c r="J17" s="62">
        <v>1064</v>
      </c>
      <c r="K17" s="62">
        <v>0</v>
      </c>
      <c r="L17" s="62">
        <v>27563.05</v>
      </c>
      <c r="M17" s="65" t="s">
        <v>1381</v>
      </c>
      <c r="N17" s="21"/>
    </row>
    <row r="18" spans="1:14">
      <c r="A18" s="59" t="s">
        <v>746</v>
      </c>
      <c r="B18" s="59" t="s">
        <v>747</v>
      </c>
      <c r="C18" s="60" t="s">
        <v>697</v>
      </c>
      <c r="D18" s="60" t="s">
        <v>2831</v>
      </c>
      <c r="E18" s="58">
        <v>44986</v>
      </c>
      <c r="F18" s="58" t="s">
        <v>3128</v>
      </c>
      <c r="G18" s="113">
        <v>20000</v>
      </c>
      <c r="H18" s="114">
        <v>2065.6999999999998</v>
      </c>
      <c r="I18" s="114">
        <v>574</v>
      </c>
      <c r="J18" s="114">
        <v>608</v>
      </c>
      <c r="K18" s="114">
        <v>0</v>
      </c>
      <c r="L18" s="114">
        <v>16752.3</v>
      </c>
      <c r="M18" s="63" t="s">
        <v>1381</v>
      </c>
      <c r="N18" s="21"/>
    </row>
    <row r="19" spans="1:14">
      <c r="A19" s="59" t="s">
        <v>306</v>
      </c>
      <c r="B19" s="59" t="s">
        <v>10</v>
      </c>
      <c r="C19" s="60" t="s">
        <v>304</v>
      </c>
      <c r="D19" s="60" t="s">
        <v>2831</v>
      </c>
      <c r="E19" s="58">
        <v>44986</v>
      </c>
      <c r="F19" s="58" t="s">
        <v>3128</v>
      </c>
      <c r="G19" s="113">
        <v>13000</v>
      </c>
      <c r="H19" s="114">
        <v>1571.73</v>
      </c>
      <c r="I19" s="114">
        <v>373.1</v>
      </c>
      <c r="J19" s="114">
        <v>395.2</v>
      </c>
      <c r="K19" s="114">
        <v>0</v>
      </c>
      <c r="L19" s="114">
        <v>10659.97</v>
      </c>
      <c r="M19" s="63" t="s">
        <v>1381</v>
      </c>
      <c r="N19" s="21"/>
    </row>
    <row r="20" spans="1:14">
      <c r="A20" s="1" t="s">
        <v>1049</v>
      </c>
      <c r="B20" s="2">
        <f>SUBTOTAL(103,TJULIO46610196[CARGO])</f>
        <v>12</v>
      </c>
      <c r="C20" s="3"/>
      <c r="D20" s="3"/>
      <c r="E20" s="3"/>
      <c r="F20" s="3"/>
      <c r="G20" s="34">
        <f>SUBTOTAL(109,TJULIO46610196[INGRESO BRUTO])</f>
        <v>260000</v>
      </c>
      <c r="H20" s="4">
        <f>SUBTOTAL(109,TJULIO46610196[ISR])</f>
        <v>43855.799999999996</v>
      </c>
      <c r="I20" s="4">
        <f>SUBTOTAL(109,TJULIO46610196[SFS])</f>
        <v>7462</v>
      </c>
      <c r="J20" s="4">
        <f>SUBTOTAL(109,TJULIO46610196[AFP])</f>
        <v>7904</v>
      </c>
      <c r="K20" s="4">
        <f>SUBTOTAL(109,TJULIO46610196[OTROS DESC])</f>
        <v>0</v>
      </c>
      <c r="L20" s="4">
        <f>SUBTOTAL(109,TJULIO46610196[INGRESO NETO])</f>
        <v>200778.19999999998</v>
      </c>
      <c r="M20" s="4"/>
      <c r="N20" s="21"/>
    </row>
    <row r="21" spans="1:14">
      <c r="A21" s="59"/>
      <c r="B21" s="59"/>
      <c r="C21" s="64"/>
      <c r="D21" s="60"/>
      <c r="E21" s="58"/>
      <c r="F21" s="58"/>
      <c r="G21" s="80"/>
      <c r="H21" s="62"/>
      <c r="I21" s="62"/>
      <c r="J21" s="62"/>
      <c r="K21" s="62"/>
      <c r="L21" s="62"/>
      <c r="M21" s="65"/>
    </row>
    <row r="22" spans="1:14">
      <c r="A22" s="1"/>
      <c r="B22" s="2"/>
      <c r="C22" s="3"/>
      <c r="D22" s="3"/>
      <c r="E22" s="3"/>
      <c r="F22" s="3"/>
      <c r="G22" s="34"/>
      <c r="H22" s="4"/>
      <c r="I22" s="4"/>
      <c r="J22" s="4"/>
      <c r="K22" s="4"/>
      <c r="L22" s="4"/>
      <c r="M22" s="4"/>
    </row>
    <row r="23" spans="1:14">
      <c r="A23" s="22"/>
      <c r="B23" s="5"/>
      <c r="C23" s="31"/>
      <c r="D23" s="6"/>
      <c r="E23" s="8"/>
      <c r="F23" s="8"/>
      <c r="G23" s="47"/>
      <c r="H23" s="48"/>
      <c r="I23" s="48"/>
      <c r="J23" s="48"/>
      <c r="K23" s="48"/>
      <c r="L23" s="48"/>
      <c r="M23" s="7"/>
    </row>
    <row r="24" spans="1:14">
      <c r="A24" s="22"/>
      <c r="B24" s="5"/>
      <c r="C24" s="31"/>
      <c r="D24" s="6"/>
      <c r="E24" s="8"/>
      <c r="F24" s="8"/>
      <c r="G24" s="47"/>
      <c r="H24" s="48"/>
      <c r="I24" s="48"/>
      <c r="J24" s="48"/>
      <c r="K24" s="48"/>
      <c r="L24" s="48"/>
      <c r="M24" s="7"/>
    </row>
    <row r="25" spans="1:14">
      <c r="A25" s="22"/>
      <c r="B25" s="5"/>
      <c r="C25" s="31"/>
      <c r="D25" s="6"/>
      <c r="E25" s="8"/>
      <c r="F25" s="8"/>
      <c r="G25" s="47"/>
      <c r="H25" s="48"/>
      <c r="I25" s="48"/>
      <c r="J25" s="48"/>
      <c r="K25" s="48"/>
      <c r="L25" s="48"/>
      <c r="M25" s="7"/>
    </row>
    <row r="26" spans="1:14">
      <c r="A26" s="22"/>
      <c r="B26" s="5"/>
      <c r="C26" s="86"/>
      <c r="D26" s="6"/>
      <c r="E26" s="8"/>
      <c r="F26" s="8"/>
      <c r="G26" s="47"/>
      <c r="H26" s="48"/>
      <c r="I26" s="48"/>
      <c r="J26" s="48"/>
      <c r="K26" s="48"/>
      <c r="L26" s="48"/>
      <c r="M26" s="7"/>
    </row>
    <row r="27" spans="1:14">
      <c r="A27" s="18" t="s">
        <v>3240</v>
      </c>
      <c r="B27" s="5"/>
      <c r="C27" s="86"/>
      <c r="D27" s="6"/>
      <c r="E27" s="8"/>
      <c r="F27" s="8"/>
      <c r="G27" s="47"/>
      <c r="H27" s="48"/>
      <c r="I27" s="48"/>
      <c r="J27" s="48"/>
      <c r="K27" s="48"/>
      <c r="L27" s="48"/>
      <c r="M27" s="7"/>
    </row>
    <row r="28" spans="1:14">
      <c r="A28" s="37" t="s">
        <v>3207</v>
      </c>
      <c r="B28" s="5"/>
      <c r="C28" s="86"/>
      <c r="D28" s="6"/>
      <c r="E28" s="8"/>
      <c r="F28" s="8"/>
      <c r="G28" s="47"/>
      <c r="H28" s="48"/>
      <c r="I28" s="48"/>
      <c r="J28" s="48"/>
      <c r="K28" s="48"/>
      <c r="L28" s="48"/>
      <c r="M28" s="7"/>
    </row>
    <row r="29" spans="1:14">
      <c r="A29" s="37"/>
      <c r="B29" s="5"/>
      <c r="C29" s="31"/>
      <c r="D29" s="6"/>
      <c r="E29" s="8"/>
      <c r="F29" s="8"/>
      <c r="G29" s="47"/>
      <c r="H29" s="48"/>
      <c r="I29" s="48"/>
      <c r="J29" s="48"/>
      <c r="K29" s="48"/>
      <c r="L29" s="48"/>
      <c r="M29" s="7"/>
    </row>
    <row r="30" spans="1:14">
      <c r="A30" s="5"/>
      <c r="B30" s="5"/>
      <c r="C30" s="86"/>
      <c r="D30" s="6"/>
      <c r="E30" s="8"/>
      <c r="F30" s="8"/>
      <c r="G30" s="47"/>
      <c r="H30" s="48"/>
      <c r="I30" s="48"/>
      <c r="J30" s="48"/>
      <c r="K30" s="48"/>
      <c r="L30" s="48"/>
      <c r="M30" s="7"/>
    </row>
    <row r="31" spans="1:14">
      <c r="A31" s="5"/>
      <c r="B31" s="5"/>
      <c r="C31" s="86"/>
      <c r="D31" s="6"/>
      <c r="E31" s="8"/>
      <c r="F31" s="8"/>
      <c r="G31" s="47"/>
      <c r="H31" s="48"/>
      <c r="I31" s="48"/>
      <c r="J31" s="48"/>
      <c r="K31" s="48"/>
      <c r="L31" s="48"/>
      <c r="M31" s="7"/>
    </row>
    <row r="32" spans="1:14">
      <c r="A32" s="5"/>
      <c r="B32" s="5"/>
      <c r="C32" s="86"/>
      <c r="D32" s="6"/>
      <c r="E32" s="8"/>
      <c r="F32" s="8"/>
      <c r="G32" s="47"/>
      <c r="H32" s="48"/>
      <c r="I32" s="48"/>
      <c r="J32" s="48"/>
      <c r="K32" s="48"/>
      <c r="L32" s="48"/>
      <c r="M32" s="7"/>
    </row>
    <row r="33" spans="1:13">
      <c r="A33" s="5"/>
      <c r="B33" s="5"/>
      <c r="C33" s="86"/>
      <c r="D33" s="6"/>
      <c r="E33" s="8"/>
      <c r="F33" s="8"/>
      <c r="G33" s="47"/>
      <c r="H33" s="48"/>
      <c r="I33" s="48"/>
      <c r="J33" s="48"/>
      <c r="K33" s="48"/>
      <c r="L33" s="48"/>
      <c r="M33" s="7"/>
    </row>
    <row r="34" spans="1:13">
      <c r="A34" s="5"/>
      <c r="B34" s="5"/>
      <c r="C34" s="31"/>
      <c r="D34" s="6"/>
      <c r="E34" s="8"/>
      <c r="F34" s="8"/>
      <c r="G34" s="47"/>
      <c r="H34" s="48"/>
      <c r="I34" s="48"/>
      <c r="J34" s="48"/>
      <c r="K34" s="48"/>
      <c r="L34" s="48"/>
      <c r="M34" s="7"/>
    </row>
    <row r="35" spans="1:13">
      <c r="A35" s="5"/>
      <c r="B35" s="5"/>
      <c r="C35" s="31"/>
      <c r="D35" s="6"/>
      <c r="E35" s="8"/>
      <c r="F35" s="8"/>
      <c r="G35" s="47"/>
      <c r="H35" s="48"/>
      <c r="I35" s="48"/>
      <c r="J35" s="48"/>
      <c r="K35" s="48"/>
      <c r="L35" s="48"/>
      <c r="M35" s="7"/>
    </row>
    <row r="36" spans="1:13">
      <c r="A36" s="5"/>
      <c r="B36" s="5"/>
      <c r="C36" s="31"/>
      <c r="D36" s="6"/>
      <c r="E36" s="8"/>
      <c r="F36" s="8"/>
      <c r="G36" s="47"/>
      <c r="H36" s="48"/>
      <c r="I36" s="48"/>
      <c r="J36" s="48"/>
      <c r="K36" s="48"/>
      <c r="L36" s="48"/>
      <c r="M36" s="7"/>
    </row>
    <row r="37" spans="1:13">
      <c r="A37" s="5"/>
      <c r="B37" s="5"/>
      <c r="C37" s="31"/>
      <c r="D37" s="6"/>
      <c r="E37" s="8"/>
      <c r="F37" s="8"/>
      <c r="G37" s="47"/>
      <c r="H37" s="48"/>
      <c r="I37" s="48"/>
      <c r="J37" s="48"/>
      <c r="K37" s="48"/>
      <c r="L37" s="48"/>
      <c r="M37" s="7"/>
    </row>
    <row r="38" spans="1:13">
      <c r="A38" s="5"/>
      <c r="B38" s="5"/>
      <c r="C38" s="31"/>
      <c r="D38" s="6"/>
      <c r="E38" s="8"/>
      <c r="F38" s="8"/>
      <c r="G38" s="47"/>
      <c r="H38" s="48"/>
      <c r="I38" s="48"/>
      <c r="J38" s="48"/>
      <c r="K38" s="48"/>
      <c r="L38" s="48"/>
      <c r="M38" s="7"/>
    </row>
    <row r="39" spans="1:13">
      <c r="A39" s="5"/>
      <c r="B39" s="5"/>
      <c r="C39" s="31"/>
      <c r="D39" s="6"/>
      <c r="E39" s="8"/>
      <c r="F39" s="8"/>
      <c r="G39" s="47"/>
      <c r="H39" s="48"/>
      <c r="I39" s="48"/>
      <c r="J39" s="48"/>
      <c r="K39" s="48"/>
      <c r="L39" s="48"/>
      <c r="M39" s="7"/>
    </row>
    <row r="40" spans="1:13">
      <c r="A40" s="5"/>
      <c r="B40" s="5"/>
      <c r="C40" s="31"/>
      <c r="D40" s="6"/>
      <c r="E40" s="8"/>
      <c r="F40" s="8"/>
      <c r="G40" s="47"/>
      <c r="H40" s="48"/>
      <c r="I40" s="48"/>
      <c r="J40" s="48"/>
      <c r="K40" s="48"/>
      <c r="L40" s="48"/>
      <c r="M40" s="7"/>
    </row>
    <row r="41" spans="1:13">
      <c r="A41" s="5"/>
      <c r="B41" s="5"/>
      <c r="C41" s="31"/>
      <c r="D41" s="6"/>
      <c r="E41" s="8"/>
      <c r="F41" s="8"/>
      <c r="G41" s="47"/>
      <c r="H41" s="48"/>
      <c r="I41" s="48"/>
      <c r="J41" s="48"/>
      <c r="K41" s="48"/>
      <c r="L41" s="48"/>
      <c r="M41" s="7"/>
    </row>
    <row r="42" spans="1:13">
      <c r="A42" s="5"/>
      <c r="B42" s="5"/>
      <c r="C42" s="31"/>
      <c r="D42" s="6"/>
      <c r="E42" s="8"/>
      <c r="F42" s="8"/>
      <c r="G42" s="47"/>
      <c r="H42" s="48"/>
      <c r="I42" s="48"/>
      <c r="J42" s="48"/>
      <c r="K42" s="48"/>
      <c r="L42" s="48"/>
      <c r="M42" s="7"/>
    </row>
    <row r="43" spans="1:13">
      <c r="A43" s="5"/>
      <c r="B43" s="5"/>
      <c r="C43" s="31"/>
      <c r="D43" s="6"/>
      <c r="E43" s="8"/>
      <c r="F43" s="8"/>
      <c r="G43" s="47"/>
      <c r="H43" s="48"/>
      <c r="I43" s="48"/>
      <c r="J43" s="48"/>
      <c r="K43" s="48"/>
      <c r="L43" s="48"/>
      <c r="M43" s="7"/>
    </row>
    <row r="44" spans="1:13">
      <c r="A44" s="5"/>
      <c r="B44" s="5"/>
      <c r="C44" s="31"/>
      <c r="D44" s="6"/>
      <c r="E44" s="8"/>
      <c r="F44" s="8"/>
      <c r="G44" s="47"/>
      <c r="H44" s="48"/>
      <c r="I44" s="48"/>
      <c r="J44" s="48"/>
      <c r="K44" s="48"/>
      <c r="L44" s="48"/>
      <c r="M44" s="7"/>
    </row>
    <row r="45" spans="1:13">
      <c r="A45" s="5"/>
      <c r="B45" s="5"/>
      <c r="C45" s="31"/>
      <c r="D45" s="6"/>
      <c r="E45" s="8"/>
      <c r="F45" s="8"/>
      <c r="G45" s="47"/>
      <c r="H45" s="48"/>
      <c r="I45" s="48"/>
      <c r="J45" s="48"/>
      <c r="K45" s="48"/>
      <c r="L45" s="48"/>
      <c r="M45" s="7"/>
    </row>
    <row r="46" spans="1:13">
      <c r="A46" s="5"/>
      <c r="B46" s="5"/>
      <c r="C46" s="31"/>
      <c r="D46" s="6"/>
      <c r="E46" s="8"/>
      <c r="F46" s="8"/>
      <c r="G46" s="47"/>
      <c r="H46" s="48"/>
      <c r="I46" s="48"/>
      <c r="J46" s="48"/>
      <c r="K46" s="48"/>
      <c r="L46" s="48"/>
      <c r="M46" s="7"/>
    </row>
    <row r="47" spans="1:13">
      <c r="A47" s="5"/>
      <c r="B47" s="5"/>
      <c r="C47" s="31"/>
      <c r="D47" s="6"/>
      <c r="E47" s="8"/>
      <c r="F47" s="8"/>
      <c r="G47" s="47"/>
      <c r="H47" s="48"/>
      <c r="I47" s="48"/>
      <c r="J47" s="48"/>
      <c r="K47" s="48"/>
      <c r="L47" s="48"/>
      <c r="M47" s="7"/>
    </row>
    <row r="48" spans="1:13">
      <c r="A48" s="5"/>
      <c r="B48" s="5"/>
      <c r="C48" s="31"/>
      <c r="D48" s="6"/>
      <c r="E48" s="8"/>
      <c r="F48" s="8"/>
      <c r="G48" s="47"/>
      <c r="H48" s="48"/>
      <c r="I48" s="48"/>
      <c r="J48" s="48"/>
      <c r="K48" s="48"/>
      <c r="L48" s="48"/>
      <c r="M48" s="7"/>
    </row>
    <row r="49" spans="1:13">
      <c r="A49" s="5"/>
      <c r="B49" s="5"/>
      <c r="C49" s="31"/>
      <c r="D49" s="6"/>
      <c r="E49" s="8"/>
      <c r="F49" s="8"/>
      <c r="G49" s="47"/>
      <c r="H49" s="48"/>
      <c r="I49" s="48"/>
      <c r="J49" s="48"/>
      <c r="K49" s="48"/>
      <c r="L49" s="48"/>
      <c r="M49" s="7"/>
    </row>
    <row r="50" spans="1:13">
      <c r="A50" s="5"/>
      <c r="B50" s="5"/>
      <c r="C50" s="31"/>
      <c r="D50" s="6"/>
      <c r="E50" s="8"/>
      <c r="F50" s="8"/>
      <c r="G50" s="47"/>
      <c r="H50" s="48"/>
      <c r="I50" s="48"/>
      <c r="J50" s="48"/>
      <c r="K50" s="48"/>
      <c r="L50" s="48"/>
      <c r="M50" s="7"/>
    </row>
    <row r="51" spans="1:13">
      <c r="A51" s="5"/>
      <c r="B51" s="5"/>
      <c r="C51" s="31"/>
      <c r="D51" s="6"/>
      <c r="E51" s="8"/>
      <c r="F51" s="8"/>
      <c r="G51" s="47"/>
      <c r="H51" s="48"/>
      <c r="I51" s="48"/>
      <c r="J51" s="48"/>
      <c r="K51" s="48"/>
      <c r="L51" s="48"/>
      <c r="M51" s="7"/>
    </row>
    <row r="52" spans="1:13">
      <c r="A52" s="5"/>
      <c r="B52" s="5"/>
      <c r="C52" s="31"/>
      <c r="D52" s="6"/>
      <c r="E52" s="8"/>
      <c r="F52" s="8"/>
      <c r="G52" s="47"/>
      <c r="H52" s="48"/>
      <c r="I52" s="48"/>
      <c r="J52" s="48"/>
      <c r="K52" s="48"/>
      <c r="L52" s="48"/>
      <c r="M52" s="7"/>
    </row>
    <row r="53" spans="1:13">
      <c r="A53" s="5"/>
      <c r="B53" s="5"/>
      <c r="C53" s="31"/>
      <c r="D53" s="6"/>
      <c r="E53" s="8"/>
      <c r="F53" s="8"/>
      <c r="G53" s="47"/>
      <c r="H53" s="48"/>
      <c r="I53" s="48"/>
      <c r="J53" s="48"/>
      <c r="K53" s="48"/>
      <c r="L53" s="48"/>
      <c r="M53" s="7"/>
    </row>
    <row r="54" spans="1:13">
      <c r="A54" s="5"/>
      <c r="B54" s="5"/>
      <c r="C54" s="31"/>
      <c r="D54" s="6"/>
      <c r="E54" s="8"/>
      <c r="F54" s="8"/>
      <c r="G54" s="47"/>
      <c r="H54" s="48"/>
      <c r="I54" s="48"/>
      <c r="J54" s="48"/>
      <c r="K54" s="48"/>
      <c r="L54" s="48"/>
      <c r="M54" s="7"/>
    </row>
    <row r="55" spans="1:13">
      <c r="A55" s="5"/>
      <c r="B55" s="5"/>
      <c r="C55" s="31"/>
      <c r="D55" s="6"/>
      <c r="E55" s="8"/>
      <c r="F55" s="8"/>
      <c r="G55" s="47"/>
      <c r="H55" s="48"/>
      <c r="I55" s="48"/>
      <c r="J55" s="48"/>
      <c r="K55" s="48"/>
      <c r="L55" s="48"/>
      <c r="M55" s="7"/>
    </row>
    <row r="56" spans="1:13">
      <c r="A56" s="5"/>
      <c r="B56" s="5"/>
      <c r="C56" s="31"/>
      <c r="D56" s="6"/>
      <c r="E56" s="8"/>
      <c r="F56" s="8"/>
      <c r="G56" s="47"/>
      <c r="H56" s="48"/>
      <c r="I56" s="48"/>
      <c r="J56" s="48"/>
      <c r="K56" s="48"/>
      <c r="L56" s="48"/>
      <c r="M56" s="7"/>
    </row>
    <row r="57" spans="1:13">
      <c r="A57" s="5"/>
      <c r="B57" s="5"/>
      <c r="C57" s="31"/>
      <c r="D57" s="6"/>
      <c r="E57" s="8"/>
      <c r="F57" s="8"/>
      <c r="G57" s="47"/>
      <c r="H57" s="48"/>
      <c r="I57" s="48"/>
      <c r="J57" s="48"/>
      <c r="K57" s="48"/>
      <c r="L57" s="48"/>
      <c r="M57" s="7"/>
    </row>
    <row r="58" spans="1:13">
      <c r="A58" s="5"/>
      <c r="B58" s="5"/>
      <c r="C58" s="31"/>
      <c r="D58" s="6"/>
      <c r="E58" s="8"/>
      <c r="F58" s="8"/>
      <c r="G58" s="47"/>
      <c r="H58" s="48"/>
      <c r="I58" s="48"/>
      <c r="J58" s="48"/>
      <c r="K58" s="48"/>
      <c r="L58" s="48"/>
      <c r="M58" s="7"/>
    </row>
    <row r="59" spans="1:13">
      <c r="A59" s="5"/>
      <c r="B59" s="5"/>
      <c r="C59" s="31"/>
      <c r="D59" s="6"/>
      <c r="E59" s="8"/>
      <c r="F59" s="8"/>
      <c r="G59" s="47"/>
      <c r="H59" s="48"/>
      <c r="I59" s="48"/>
      <c r="J59" s="48"/>
      <c r="K59" s="48"/>
      <c r="L59" s="48"/>
      <c r="M59" s="7"/>
    </row>
    <row r="60" spans="1:13">
      <c r="A60" s="5"/>
      <c r="B60" s="5"/>
      <c r="C60" s="31"/>
      <c r="D60" s="6"/>
      <c r="E60" s="8"/>
      <c r="F60" s="8"/>
      <c r="G60" s="47"/>
      <c r="H60" s="48"/>
      <c r="I60" s="48"/>
      <c r="J60" s="48"/>
      <c r="K60" s="48"/>
      <c r="L60" s="48"/>
      <c r="M60" s="7"/>
    </row>
    <row r="61" spans="1:13">
      <c r="A61" s="5"/>
      <c r="B61" s="5"/>
      <c r="C61" s="31"/>
      <c r="D61" s="6"/>
      <c r="E61" s="8"/>
      <c r="F61" s="8"/>
      <c r="G61" s="47"/>
      <c r="H61" s="48"/>
      <c r="I61" s="48"/>
      <c r="J61" s="48"/>
      <c r="K61" s="48"/>
      <c r="L61" s="48"/>
      <c r="M61" s="7"/>
    </row>
    <row r="62" spans="1:13">
      <c r="A62" s="5"/>
      <c r="B62" s="5"/>
      <c r="C62" s="31"/>
      <c r="D62" s="6"/>
      <c r="E62" s="8"/>
      <c r="F62" s="8"/>
      <c r="G62" s="47"/>
      <c r="H62" s="48"/>
      <c r="I62" s="48"/>
      <c r="J62" s="48"/>
      <c r="K62" s="48"/>
      <c r="L62" s="48"/>
      <c r="M62" s="7"/>
    </row>
    <row r="63" spans="1:13">
      <c r="A63" s="5"/>
      <c r="B63" s="5"/>
      <c r="C63" s="31"/>
      <c r="D63" s="6"/>
      <c r="E63" s="8"/>
      <c r="F63" s="8"/>
      <c r="G63" s="47"/>
      <c r="H63" s="48"/>
      <c r="I63" s="48"/>
      <c r="J63" s="48"/>
      <c r="K63" s="48"/>
      <c r="L63" s="48"/>
      <c r="M63" s="7"/>
    </row>
    <row r="64" spans="1:13">
      <c r="A64" s="5"/>
      <c r="B64" s="5"/>
      <c r="C64" s="31"/>
      <c r="D64" s="6"/>
      <c r="E64" s="8"/>
      <c r="F64" s="8"/>
      <c r="G64" s="47"/>
      <c r="H64" s="48"/>
      <c r="I64" s="48"/>
      <c r="J64" s="48"/>
      <c r="K64" s="48"/>
      <c r="L64" s="48"/>
      <c r="M64" s="7"/>
    </row>
    <row r="65" spans="1:13">
      <c r="A65" s="5"/>
      <c r="B65" s="5"/>
      <c r="C65" s="31"/>
      <c r="D65" s="6"/>
      <c r="E65" s="8"/>
      <c r="F65" s="8"/>
      <c r="G65" s="47"/>
      <c r="H65" s="48"/>
      <c r="I65" s="48"/>
      <c r="J65" s="48"/>
      <c r="K65" s="48"/>
      <c r="L65" s="48"/>
      <c r="M65" s="7"/>
    </row>
    <row r="66" spans="1:13">
      <c r="A66" s="5"/>
      <c r="B66" s="5"/>
      <c r="C66" s="31"/>
      <c r="D66" s="6"/>
      <c r="E66" s="8"/>
      <c r="F66" s="8"/>
      <c r="G66" s="47"/>
      <c r="H66" s="48"/>
      <c r="I66" s="48"/>
      <c r="J66" s="48"/>
      <c r="K66" s="48"/>
      <c r="L66" s="48"/>
      <c r="M66" s="7"/>
    </row>
    <row r="67" spans="1:13">
      <c r="A67" s="5"/>
      <c r="B67" s="5"/>
      <c r="C67" s="31"/>
      <c r="D67" s="6"/>
      <c r="E67" s="8"/>
      <c r="F67" s="8"/>
      <c r="G67" s="47"/>
      <c r="H67" s="48"/>
      <c r="I67" s="48"/>
      <c r="J67" s="48"/>
      <c r="K67" s="48"/>
      <c r="L67" s="48"/>
      <c r="M67" s="7"/>
    </row>
    <row r="68" spans="1:13">
      <c r="A68" s="5"/>
      <c r="B68" s="5"/>
      <c r="C68" s="31"/>
      <c r="D68" s="6"/>
      <c r="E68" s="8"/>
      <c r="F68" s="8"/>
      <c r="G68" s="47"/>
      <c r="H68" s="48"/>
      <c r="I68" s="48"/>
      <c r="J68" s="48"/>
      <c r="K68" s="48"/>
      <c r="L68" s="48"/>
      <c r="M68" s="7"/>
    </row>
    <row r="69" spans="1:13">
      <c r="A69" s="5"/>
      <c r="B69" s="5"/>
      <c r="C69" s="31"/>
      <c r="D69" s="6"/>
      <c r="E69" s="8"/>
      <c r="F69" s="8"/>
      <c r="G69" s="47"/>
      <c r="H69" s="48"/>
      <c r="I69" s="48"/>
      <c r="J69" s="48"/>
      <c r="K69" s="48"/>
      <c r="L69" s="48"/>
      <c r="M69" s="7"/>
    </row>
    <row r="70" spans="1:13">
      <c r="A70" s="5"/>
      <c r="B70" s="5"/>
      <c r="C70" s="31"/>
      <c r="D70" s="6"/>
      <c r="E70" s="8"/>
      <c r="F70" s="8"/>
      <c r="G70" s="47"/>
      <c r="H70" s="48"/>
      <c r="I70" s="48"/>
      <c r="J70" s="48"/>
      <c r="K70" s="48"/>
      <c r="L70" s="48"/>
      <c r="M70" s="7"/>
    </row>
    <row r="71" spans="1:13">
      <c r="A71" s="5"/>
      <c r="B71" s="5"/>
      <c r="C71" s="31"/>
      <c r="D71" s="6"/>
      <c r="E71" s="8"/>
      <c r="F71" s="8"/>
      <c r="G71" s="47"/>
      <c r="H71" s="48"/>
      <c r="I71" s="48"/>
      <c r="J71" s="48"/>
      <c r="K71" s="48"/>
      <c r="L71" s="48"/>
      <c r="M71" s="7"/>
    </row>
    <row r="72" spans="1:13">
      <c r="A72" s="5"/>
      <c r="B72" s="5"/>
      <c r="C72" s="31"/>
      <c r="D72" s="6"/>
      <c r="E72" s="8"/>
      <c r="F72" s="8"/>
      <c r="G72" s="47"/>
      <c r="H72" s="48"/>
      <c r="I72" s="48"/>
      <c r="J72" s="48"/>
      <c r="K72" s="48"/>
      <c r="L72" s="48"/>
      <c r="M72" s="7"/>
    </row>
    <row r="73" spans="1:13">
      <c r="A73" s="5"/>
      <c r="B73" s="5"/>
      <c r="C73" s="31"/>
      <c r="D73" s="6"/>
      <c r="E73" s="8"/>
      <c r="F73" s="8"/>
      <c r="G73" s="47"/>
      <c r="H73" s="48"/>
      <c r="I73" s="48"/>
      <c r="J73" s="48"/>
      <c r="K73" s="48"/>
      <c r="L73" s="48"/>
      <c r="M73" s="7"/>
    </row>
    <row r="74" spans="1:13">
      <c r="A74" s="5"/>
      <c r="B74" s="5"/>
      <c r="C74" s="31"/>
      <c r="D74" s="6"/>
      <c r="E74" s="8"/>
      <c r="F74" s="8"/>
      <c r="G74" s="47"/>
      <c r="H74" s="48"/>
      <c r="I74" s="48"/>
      <c r="J74" s="48"/>
      <c r="K74" s="48"/>
      <c r="L74" s="48"/>
      <c r="M74" s="7"/>
    </row>
    <row r="75" spans="1:13">
      <c r="A75" s="5"/>
      <c r="B75" s="5"/>
      <c r="C75" s="31"/>
      <c r="D75" s="6"/>
      <c r="E75" s="8"/>
      <c r="F75" s="8"/>
      <c r="G75" s="47"/>
      <c r="H75" s="48"/>
      <c r="I75" s="48"/>
      <c r="J75" s="48"/>
      <c r="K75" s="48"/>
      <c r="L75" s="48"/>
      <c r="M75" s="7"/>
    </row>
    <row r="76" spans="1:13">
      <c r="A76" s="5"/>
      <c r="B76" s="5"/>
      <c r="C76" s="31"/>
      <c r="D76" s="6"/>
      <c r="E76" s="8"/>
      <c r="F76" s="8"/>
      <c r="G76" s="47"/>
      <c r="H76" s="48"/>
      <c r="I76" s="48"/>
      <c r="J76" s="48"/>
      <c r="K76" s="48"/>
      <c r="L76" s="48"/>
      <c r="M76" s="7"/>
    </row>
    <row r="77" spans="1:13">
      <c r="A77" s="5"/>
      <c r="B77" s="5"/>
      <c r="C77" s="31"/>
      <c r="D77" s="6"/>
      <c r="E77" s="8"/>
      <c r="F77" s="8"/>
      <c r="G77" s="47"/>
      <c r="H77" s="48"/>
      <c r="I77" s="48"/>
      <c r="J77" s="48"/>
      <c r="K77" s="48"/>
      <c r="L77" s="48"/>
      <c r="M77" s="7"/>
    </row>
    <row r="78" spans="1:13">
      <c r="A78" s="5"/>
      <c r="B78" s="5"/>
      <c r="C78" s="31"/>
      <c r="D78" s="6"/>
      <c r="E78" s="8"/>
      <c r="F78" s="8"/>
      <c r="G78" s="47"/>
      <c r="H78" s="48"/>
      <c r="I78" s="48"/>
      <c r="J78" s="48"/>
      <c r="K78" s="48"/>
      <c r="L78" s="48"/>
      <c r="M78" s="7"/>
    </row>
    <row r="79" spans="1:13">
      <c r="A79" s="5"/>
      <c r="B79" s="5"/>
      <c r="C79" s="31"/>
      <c r="D79" s="6"/>
      <c r="E79" s="8"/>
      <c r="F79" s="8"/>
      <c r="G79" s="47"/>
      <c r="H79" s="48"/>
      <c r="I79" s="48"/>
      <c r="J79" s="48"/>
      <c r="K79" s="48"/>
      <c r="L79" s="48"/>
      <c r="M79" s="7"/>
    </row>
    <row r="80" spans="1:13">
      <c r="A80" s="5"/>
      <c r="B80" s="5"/>
      <c r="C80" s="31"/>
      <c r="D80" s="6"/>
      <c r="E80" s="8"/>
      <c r="F80" s="8"/>
      <c r="G80" s="47"/>
      <c r="H80" s="48"/>
      <c r="I80" s="48"/>
      <c r="J80" s="48"/>
      <c r="K80" s="48"/>
      <c r="L80" s="48"/>
      <c r="M80" s="7"/>
    </row>
    <row r="81" spans="1:13">
      <c r="A81" s="5"/>
      <c r="B81" s="5"/>
      <c r="C81" s="31"/>
      <c r="D81" s="6"/>
      <c r="E81" s="8"/>
      <c r="F81" s="8"/>
      <c r="G81" s="47"/>
      <c r="H81" s="48"/>
      <c r="I81" s="48"/>
      <c r="J81" s="48"/>
      <c r="K81" s="48"/>
      <c r="L81" s="48"/>
      <c r="M81" s="7"/>
    </row>
    <row r="82" spans="1:13">
      <c r="A82" s="5"/>
      <c r="B82" s="5"/>
      <c r="C82" s="31"/>
      <c r="D82" s="6"/>
      <c r="E82" s="8"/>
      <c r="F82" s="8"/>
      <c r="G82" s="47"/>
      <c r="H82" s="48"/>
      <c r="I82" s="48"/>
      <c r="J82" s="48"/>
      <c r="K82" s="48"/>
      <c r="L82" s="48"/>
      <c r="M82" s="7"/>
    </row>
    <row r="83" spans="1:13">
      <c r="A83" s="5"/>
      <c r="B83" s="5"/>
      <c r="C83" s="31"/>
      <c r="D83" s="6"/>
      <c r="E83" s="8"/>
      <c r="F83" s="8"/>
      <c r="G83" s="47"/>
      <c r="H83" s="48"/>
      <c r="I83" s="48"/>
      <c r="J83" s="48"/>
      <c r="K83" s="48"/>
      <c r="L83" s="48"/>
      <c r="M83" s="7"/>
    </row>
    <row r="84" spans="1:13">
      <c r="A84" s="5"/>
      <c r="B84" s="5"/>
      <c r="C84" s="31"/>
      <c r="D84" s="6"/>
      <c r="E84" s="8"/>
      <c r="F84" s="8"/>
      <c r="G84" s="47"/>
      <c r="H84" s="48"/>
      <c r="I84" s="48"/>
      <c r="J84" s="48"/>
      <c r="K84" s="48"/>
      <c r="L84" s="48"/>
      <c r="M84" s="7"/>
    </row>
    <row r="85" spans="1:13">
      <c r="A85" s="5"/>
      <c r="B85" s="5"/>
      <c r="C85" s="31"/>
      <c r="D85" s="6"/>
      <c r="E85" s="8"/>
      <c r="F85" s="8"/>
      <c r="G85" s="47"/>
      <c r="H85" s="48"/>
      <c r="I85" s="48"/>
      <c r="J85" s="48"/>
      <c r="K85" s="48"/>
      <c r="L85" s="48"/>
      <c r="M85" s="7"/>
    </row>
    <row r="86" spans="1:13">
      <c r="A86" s="5"/>
      <c r="B86" s="5"/>
      <c r="C86" s="31"/>
      <c r="D86" s="6"/>
      <c r="E86" s="8"/>
      <c r="F86" s="8"/>
      <c r="G86" s="47"/>
      <c r="H86" s="48"/>
      <c r="I86" s="48"/>
      <c r="J86" s="48"/>
      <c r="K86" s="48"/>
      <c r="L86" s="48"/>
      <c r="M86" s="7"/>
    </row>
    <row r="87" spans="1:13">
      <c r="A87" s="5"/>
      <c r="B87" s="5"/>
      <c r="C87" s="31"/>
      <c r="D87" s="6"/>
      <c r="E87" s="8"/>
      <c r="F87" s="8"/>
      <c r="G87" s="47"/>
      <c r="H87" s="48"/>
      <c r="I87" s="48"/>
      <c r="J87" s="48"/>
      <c r="K87" s="48"/>
      <c r="L87" s="48"/>
      <c r="M87" s="7"/>
    </row>
    <row r="88" spans="1:13">
      <c r="A88" s="5"/>
      <c r="B88" s="5"/>
      <c r="C88" s="31"/>
      <c r="D88" s="6"/>
      <c r="E88" s="8"/>
      <c r="F88" s="8"/>
      <c r="G88" s="47"/>
      <c r="H88" s="48"/>
      <c r="I88" s="48"/>
      <c r="J88" s="48"/>
      <c r="K88" s="48"/>
      <c r="L88" s="48"/>
      <c r="M88" s="7"/>
    </row>
    <row r="89" spans="1:13">
      <c r="A89" s="5"/>
      <c r="B89" s="5"/>
      <c r="C89" s="31"/>
      <c r="D89" s="6"/>
      <c r="E89" s="8"/>
      <c r="F89" s="8"/>
      <c r="G89" s="47"/>
      <c r="H89" s="48"/>
      <c r="I89" s="48"/>
      <c r="J89" s="48"/>
      <c r="K89" s="48"/>
      <c r="L89" s="48"/>
      <c r="M89" s="7"/>
    </row>
    <row r="90" spans="1:13">
      <c r="A90" s="5"/>
      <c r="B90" s="5"/>
      <c r="C90" s="31"/>
      <c r="D90" s="6"/>
      <c r="E90" s="8"/>
      <c r="F90" s="8"/>
      <c r="G90" s="47"/>
      <c r="H90" s="48"/>
      <c r="I90" s="48"/>
      <c r="J90" s="48"/>
      <c r="K90" s="48"/>
      <c r="L90" s="48"/>
      <c r="M90" s="7"/>
    </row>
    <row r="91" spans="1:13">
      <c r="A91" s="5"/>
      <c r="B91" s="5"/>
      <c r="C91" s="31"/>
      <c r="D91" s="6"/>
      <c r="E91" s="8"/>
      <c r="F91" s="8"/>
      <c r="G91" s="47"/>
      <c r="H91" s="48"/>
      <c r="I91" s="48"/>
      <c r="J91" s="48"/>
      <c r="K91" s="48"/>
      <c r="L91" s="48"/>
      <c r="M91" s="7"/>
    </row>
    <row r="92" spans="1:13">
      <c r="A92" s="5"/>
      <c r="B92" s="5"/>
      <c r="C92" s="31"/>
      <c r="D92" s="6"/>
      <c r="E92" s="8"/>
      <c r="F92" s="8"/>
      <c r="G92" s="47"/>
      <c r="H92" s="48"/>
      <c r="I92" s="48"/>
      <c r="J92" s="48"/>
      <c r="K92" s="48"/>
      <c r="L92" s="48"/>
      <c r="M92" s="7"/>
    </row>
    <row r="93" spans="1:13">
      <c r="A93" s="5"/>
      <c r="B93" s="5"/>
      <c r="C93" s="31"/>
      <c r="D93" s="6"/>
      <c r="E93" s="8"/>
      <c r="F93" s="8"/>
      <c r="G93" s="47"/>
      <c r="H93" s="48"/>
      <c r="I93" s="48"/>
      <c r="J93" s="48"/>
      <c r="K93" s="48"/>
      <c r="L93" s="48"/>
      <c r="M93" s="7"/>
    </row>
    <row r="94" spans="1:13">
      <c r="A94" s="5"/>
      <c r="B94" s="5"/>
      <c r="C94" s="31"/>
      <c r="D94" s="6"/>
      <c r="E94" s="8"/>
      <c r="F94" s="8"/>
      <c r="G94" s="47"/>
      <c r="H94" s="48"/>
      <c r="I94" s="48"/>
      <c r="J94" s="48"/>
      <c r="K94" s="48"/>
      <c r="L94" s="48"/>
      <c r="M94" s="7"/>
    </row>
    <row r="95" spans="1:13">
      <c r="A95" s="5"/>
      <c r="B95" s="5"/>
      <c r="C95" s="31"/>
      <c r="D95" s="6"/>
      <c r="E95" s="8"/>
      <c r="F95" s="8"/>
      <c r="G95" s="47"/>
      <c r="H95" s="48"/>
      <c r="I95" s="48"/>
      <c r="J95" s="48"/>
      <c r="K95" s="48"/>
      <c r="L95" s="48"/>
      <c r="M95" s="7"/>
    </row>
    <row r="96" spans="1:13">
      <c r="A96" s="5"/>
      <c r="B96" s="5"/>
      <c r="C96" s="31"/>
      <c r="D96" s="6"/>
      <c r="E96" s="8"/>
      <c r="F96" s="8"/>
      <c r="G96" s="47"/>
      <c r="H96" s="48"/>
      <c r="I96" s="48"/>
      <c r="J96" s="48"/>
      <c r="K96" s="48"/>
      <c r="L96" s="48"/>
      <c r="M96" s="7"/>
    </row>
    <row r="97" spans="1:13">
      <c r="A97" s="5"/>
      <c r="B97" s="5"/>
      <c r="C97" s="31"/>
      <c r="D97" s="6"/>
      <c r="E97" s="8"/>
      <c r="F97" s="8"/>
      <c r="G97" s="47"/>
      <c r="H97" s="48"/>
      <c r="I97" s="48"/>
      <c r="J97" s="48"/>
      <c r="K97" s="48"/>
      <c r="L97" s="48"/>
      <c r="M97" s="7"/>
    </row>
    <row r="98" spans="1:13">
      <c r="A98" s="5"/>
      <c r="B98" s="5"/>
      <c r="C98" s="31"/>
      <c r="D98" s="6"/>
      <c r="E98" s="8"/>
      <c r="F98" s="8"/>
      <c r="G98" s="47"/>
      <c r="H98" s="48"/>
      <c r="I98" s="48"/>
      <c r="J98" s="48"/>
      <c r="K98" s="48"/>
      <c r="L98" s="48"/>
      <c r="M98" s="7"/>
    </row>
    <row r="99" spans="1:13">
      <c r="A99" s="5"/>
      <c r="B99" s="5"/>
      <c r="C99" s="31"/>
      <c r="D99" s="6"/>
      <c r="E99" s="8"/>
      <c r="F99" s="8"/>
      <c r="G99" s="47"/>
      <c r="H99" s="48"/>
      <c r="I99" s="48"/>
      <c r="J99" s="48"/>
      <c r="K99" s="48"/>
      <c r="L99" s="48"/>
      <c r="M99" s="7"/>
    </row>
    <row r="100" spans="1:13">
      <c r="A100" s="5"/>
      <c r="B100" s="5"/>
      <c r="C100" s="31"/>
      <c r="D100" s="6"/>
      <c r="E100" s="8"/>
      <c r="F100" s="8"/>
      <c r="G100" s="47"/>
      <c r="H100" s="48"/>
      <c r="I100" s="48"/>
      <c r="J100" s="48"/>
      <c r="K100" s="48"/>
      <c r="L100" s="48"/>
      <c r="M100" s="7"/>
    </row>
    <row r="101" spans="1:13">
      <c r="A101" s="5"/>
      <c r="B101" s="5"/>
      <c r="C101" s="31"/>
      <c r="D101" s="6"/>
      <c r="E101" s="8"/>
      <c r="F101" s="8"/>
      <c r="G101" s="47"/>
      <c r="H101" s="48"/>
      <c r="I101" s="48"/>
      <c r="J101" s="48"/>
      <c r="K101" s="48"/>
      <c r="L101" s="48"/>
      <c r="M101" s="7"/>
    </row>
    <row r="102" spans="1:13">
      <c r="A102" s="5"/>
      <c r="B102" s="5"/>
      <c r="C102" s="31"/>
      <c r="D102" s="6"/>
      <c r="E102" s="8"/>
      <c r="F102" s="8"/>
      <c r="G102" s="47"/>
      <c r="H102" s="48"/>
      <c r="I102" s="48"/>
      <c r="J102" s="48"/>
      <c r="K102" s="48"/>
      <c r="L102" s="48"/>
      <c r="M102" s="7"/>
    </row>
    <row r="103" spans="1:13">
      <c r="A103" s="5"/>
      <c r="B103" s="5"/>
      <c r="C103" s="31"/>
      <c r="D103" s="6"/>
      <c r="E103" s="8"/>
      <c r="F103" s="8"/>
      <c r="G103" s="47"/>
      <c r="H103" s="48"/>
      <c r="I103" s="48"/>
      <c r="J103" s="48"/>
      <c r="K103" s="48"/>
      <c r="L103" s="48"/>
      <c r="M103" s="7"/>
    </row>
    <row r="104" spans="1:13">
      <c r="A104" s="5"/>
      <c r="B104" s="5"/>
      <c r="C104" s="31"/>
      <c r="D104" s="6"/>
      <c r="E104" s="8"/>
      <c r="F104" s="8"/>
      <c r="G104" s="47"/>
      <c r="H104" s="48"/>
      <c r="I104" s="48"/>
      <c r="J104" s="48"/>
      <c r="K104" s="48"/>
      <c r="L104" s="48"/>
      <c r="M104" s="7"/>
    </row>
    <row r="105" spans="1:13">
      <c r="A105" s="5"/>
      <c r="B105" s="5"/>
      <c r="C105" s="31"/>
      <c r="D105" s="6"/>
      <c r="E105" s="8"/>
      <c r="F105" s="8"/>
      <c r="G105" s="47"/>
      <c r="H105" s="48"/>
      <c r="I105" s="48"/>
      <c r="J105" s="48"/>
      <c r="K105" s="48"/>
      <c r="L105" s="48"/>
      <c r="M105" s="7"/>
    </row>
    <row r="106" spans="1:13">
      <c r="A106" s="5"/>
      <c r="B106" s="5"/>
      <c r="C106" s="31"/>
      <c r="D106" s="6"/>
      <c r="E106" s="8"/>
      <c r="F106" s="8"/>
      <c r="G106" s="47"/>
      <c r="H106" s="48"/>
      <c r="I106" s="48"/>
      <c r="J106" s="48"/>
      <c r="K106" s="48"/>
      <c r="L106" s="48"/>
      <c r="M106" s="7"/>
    </row>
    <row r="107" spans="1:13">
      <c r="A107" s="5"/>
      <c r="B107" s="5"/>
      <c r="C107" s="31"/>
      <c r="D107" s="6"/>
      <c r="E107" s="8"/>
      <c r="F107" s="8"/>
      <c r="G107" s="47"/>
      <c r="H107" s="48"/>
      <c r="I107" s="48"/>
      <c r="J107" s="48"/>
      <c r="K107" s="48"/>
      <c r="L107" s="48"/>
      <c r="M107" s="7"/>
    </row>
    <row r="108" spans="1:13">
      <c r="A108" s="5"/>
      <c r="B108" s="5"/>
      <c r="C108" s="31"/>
      <c r="D108" s="6"/>
      <c r="E108" s="8"/>
      <c r="F108" s="8"/>
      <c r="G108" s="47"/>
      <c r="H108" s="48"/>
      <c r="I108" s="48"/>
      <c r="J108" s="48"/>
      <c r="K108" s="48"/>
      <c r="L108" s="48"/>
      <c r="M108" s="7"/>
    </row>
    <row r="109" spans="1:13">
      <c r="A109" s="5"/>
      <c r="B109" s="5"/>
      <c r="C109" s="31"/>
      <c r="D109" s="6"/>
      <c r="E109" s="8"/>
      <c r="F109" s="8"/>
      <c r="G109" s="47"/>
      <c r="H109" s="48"/>
      <c r="I109" s="48"/>
      <c r="J109" s="48"/>
      <c r="K109" s="48"/>
      <c r="L109" s="48"/>
      <c r="M109" s="7"/>
    </row>
    <row r="110" spans="1:13">
      <c r="A110" s="5"/>
      <c r="B110" s="5"/>
      <c r="C110" s="31"/>
      <c r="D110" s="6"/>
      <c r="E110" s="8"/>
      <c r="F110" s="8"/>
      <c r="G110" s="47"/>
      <c r="H110" s="48"/>
      <c r="I110" s="48"/>
      <c r="J110" s="48"/>
      <c r="K110" s="48"/>
      <c r="L110" s="48"/>
      <c r="M110" s="7"/>
    </row>
    <row r="111" spans="1:13">
      <c r="A111" s="5"/>
      <c r="B111" s="5"/>
      <c r="C111" s="31"/>
      <c r="D111" s="6"/>
      <c r="E111" s="8"/>
      <c r="F111" s="8"/>
      <c r="G111" s="47"/>
      <c r="H111" s="48"/>
      <c r="I111" s="48"/>
      <c r="J111" s="48"/>
      <c r="K111" s="48"/>
      <c r="L111" s="48"/>
      <c r="M111" s="7"/>
    </row>
    <row r="112" spans="1:13">
      <c r="A112" s="5"/>
      <c r="B112" s="5"/>
      <c r="C112" s="31"/>
      <c r="D112" s="6"/>
      <c r="E112" s="8"/>
      <c r="F112" s="8"/>
      <c r="G112" s="47"/>
      <c r="H112" s="48"/>
      <c r="I112" s="48"/>
      <c r="J112" s="48"/>
      <c r="K112" s="48"/>
      <c r="L112" s="48"/>
      <c r="M112" s="7"/>
    </row>
    <row r="113" spans="1:13">
      <c r="A113" s="5"/>
      <c r="B113" s="5"/>
      <c r="C113" s="31"/>
      <c r="D113" s="6"/>
      <c r="E113" s="8"/>
      <c r="F113" s="8"/>
      <c r="G113" s="47"/>
      <c r="H113" s="48"/>
      <c r="I113" s="48"/>
      <c r="J113" s="48"/>
      <c r="K113" s="48"/>
      <c r="L113" s="48"/>
      <c r="M113" s="7"/>
    </row>
    <row r="114" spans="1:13">
      <c r="A114" s="5"/>
      <c r="B114" s="5"/>
      <c r="C114" s="31"/>
      <c r="D114" s="6"/>
      <c r="E114" s="8"/>
      <c r="F114" s="8"/>
      <c r="G114" s="47"/>
      <c r="H114" s="48"/>
      <c r="I114" s="48"/>
      <c r="J114" s="48"/>
      <c r="K114" s="48"/>
      <c r="L114" s="48"/>
      <c r="M114" s="7"/>
    </row>
    <row r="115" spans="1:13">
      <c r="A115" s="5"/>
      <c r="B115" s="5"/>
      <c r="C115" s="31"/>
      <c r="D115" s="6"/>
      <c r="E115" s="8"/>
      <c r="F115" s="8"/>
      <c r="G115" s="47"/>
      <c r="H115" s="48"/>
      <c r="I115" s="48"/>
      <c r="J115" s="48"/>
      <c r="K115" s="48"/>
      <c r="L115" s="48"/>
      <c r="M115" s="7"/>
    </row>
    <row r="116" spans="1:13">
      <c r="A116" s="5"/>
      <c r="B116" s="5"/>
      <c r="C116" s="31"/>
      <c r="D116" s="6"/>
      <c r="E116" s="8"/>
      <c r="F116" s="8"/>
      <c r="G116" s="47"/>
      <c r="H116" s="48"/>
      <c r="I116" s="48"/>
      <c r="J116" s="48"/>
      <c r="K116" s="48"/>
      <c r="L116" s="48"/>
      <c r="M116" s="7"/>
    </row>
    <row r="117" spans="1:13">
      <c r="A117" s="5"/>
      <c r="B117" s="5"/>
      <c r="C117" s="31"/>
      <c r="D117" s="6"/>
      <c r="E117" s="8"/>
      <c r="F117" s="8"/>
      <c r="G117" s="47"/>
      <c r="H117" s="48"/>
      <c r="I117" s="48"/>
      <c r="J117" s="48"/>
      <c r="K117" s="48"/>
      <c r="L117" s="48"/>
      <c r="M117" s="7"/>
    </row>
    <row r="118" spans="1:13">
      <c r="A118" s="5"/>
      <c r="B118" s="5"/>
      <c r="C118" s="31"/>
      <c r="D118" s="6"/>
      <c r="E118" s="8"/>
      <c r="F118" s="8"/>
      <c r="G118" s="47"/>
      <c r="H118" s="48"/>
      <c r="I118" s="48"/>
      <c r="J118" s="48"/>
      <c r="K118" s="48"/>
      <c r="L118" s="48"/>
      <c r="M118" s="7"/>
    </row>
    <row r="119" spans="1:13">
      <c r="A119" s="5"/>
      <c r="B119" s="5"/>
      <c r="C119" s="31"/>
      <c r="D119" s="6"/>
      <c r="E119" s="8"/>
      <c r="F119" s="8"/>
      <c r="G119" s="47"/>
      <c r="H119" s="48"/>
      <c r="I119" s="48"/>
      <c r="J119" s="48"/>
      <c r="K119" s="48"/>
      <c r="L119" s="48"/>
      <c r="M119" s="7"/>
    </row>
    <row r="120" spans="1:13">
      <c r="A120" s="5"/>
      <c r="B120" s="5"/>
      <c r="C120" s="31"/>
      <c r="D120" s="6"/>
      <c r="E120" s="8"/>
      <c r="F120" s="8"/>
      <c r="G120" s="47"/>
      <c r="H120" s="48"/>
      <c r="I120" s="48"/>
      <c r="J120" s="48"/>
      <c r="K120" s="48"/>
      <c r="L120" s="48"/>
      <c r="M120" s="7"/>
    </row>
    <row r="121" spans="1:13">
      <c r="A121" s="5"/>
      <c r="B121" s="5"/>
      <c r="C121" s="31"/>
      <c r="D121" s="6"/>
      <c r="E121" s="8"/>
      <c r="F121" s="8"/>
      <c r="G121" s="47"/>
      <c r="H121" s="48"/>
      <c r="I121" s="48"/>
      <c r="J121" s="48"/>
      <c r="K121" s="48"/>
      <c r="L121" s="48"/>
      <c r="M121" s="7"/>
    </row>
    <row r="122" spans="1:13">
      <c r="A122" s="5"/>
      <c r="B122" s="5"/>
      <c r="C122" s="31"/>
      <c r="D122" s="6"/>
      <c r="E122" s="8"/>
      <c r="F122" s="8"/>
      <c r="G122" s="47"/>
      <c r="H122" s="48"/>
      <c r="I122" s="48"/>
      <c r="J122" s="48"/>
      <c r="K122" s="48"/>
      <c r="L122" s="48"/>
      <c r="M122" s="7"/>
    </row>
    <row r="123" spans="1:13">
      <c r="A123" s="5"/>
      <c r="B123" s="5"/>
      <c r="C123" s="31"/>
      <c r="D123" s="6"/>
      <c r="E123" s="8"/>
      <c r="F123" s="8"/>
      <c r="G123" s="47"/>
      <c r="H123" s="48"/>
      <c r="I123" s="48"/>
      <c r="J123" s="48"/>
      <c r="K123" s="48"/>
      <c r="L123" s="48"/>
      <c r="M123" s="7"/>
    </row>
    <row r="124" spans="1:13">
      <c r="A124" s="5"/>
      <c r="B124" s="5"/>
      <c r="C124" s="31"/>
      <c r="D124" s="6"/>
      <c r="E124" s="8"/>
      <c r="F124" s="8"/>
      <c r="G124" s="47"/>
      <c r="H124" s="48"/>
      <c r="I124" s="48"/>
      <c r="J124" s="48"/>
      <c r="K124" s="48"/>
      <c r="L124" s="48"/>
      <c r="M124" s="7"/>
    </row>
    <row r="125" spans="1:13">
      <c r="A125" s="5"/>
      <c r="B125" s="5"/>
      <c r="C125" s="31"/>
      <c r="D125" s="6"/>
      <c r="E125" s="8"/>
      <c r="F125" s="8"/>
      <c r="G125" s="47"/>
      <c r="H125" s="48"/>
      <c r="I125" s="48"/>
      <c r="J125" s="48"/>
      <c r="K125" s="48"/>
      <c r="L125" s="48"/>
      <c r="M125" s="7"/>
    </row>
    <row r="126" spans="1:13">
      <c r="A126" s="5"/>
      <c r="B126" s="5"/>
      <c r="C126" s="31"/>
      <c r="D126" s="6"/>
      <c r="E126" s="8"/>
      <c r="F126" s="8"/>
      <c r="G126" s="47"/>
      <c r="H126" s="48"/>
      <c r="I126" s="48"/>
      <c r="J126" s="48"/>
      <c r="K126" s="48"/>
      <c r="L126" s="48"/>
      <c r="M126" s="7"/>
    </row>
    <row r="127" spans="1:13">
      <c r="A127" s="5"/>
      <c r="B127" s="5"/>
      <c r="C127" s="31"/>
      <c r="D127" s="6"/>
      <c r="E127" s="8"/>
      <c r="F127" s="8"/>
      <c r="G127" s="47"/>
      <c r="H127" s="48"/>
      <c r="I127" s="48"/>
      <c r="J127" s="48"/>
      <c r="K127" s="48"/>
      <c r="L127" s="48"/>
      <c r="M127" s="7"/>
    </row>
    <row r="128" spans="1:13">
      <c r="A128" s="5"/>
      <c r="B128" s="5"/>
      <c r="C128" s="31"/>
      <c r="D128" s="6"/>
      <c r="E128" s="8"/>
      <c r="F128" s="8"/>
      <c r="G128" s="47"/>
      <c r="H128" s="48"/>
      <c r="I128" s="48"/>
      <c r="J128" s="48"/>
      <c r="K128" s="48"/>
      <c r="L128" s="48"/>
      <c r="M128" s="7"/>
    </row>
    <row r="129" spans="1:13">
      <c r="A129" s="5"/>
      <c r="B129" s="5"/>
      <c r="C129" s="31"/>
      <c r="D129" s="6"/>
      <c r="E129" s="8"/>
      <c r="F129" s="8"/>
      <c r="G129" s="47"/>
      <c r="H129" s="48"/>
      <c r="I129" s="48"/>
      <c r="J129" s="48"/>
      <c r="K129" s="48"/>
      <c r="L129" s="48"/>
      <c r="M129" s="7"/>
    </row>
    <row r="130" spans="1:13">
      <c r="A130" s="5"/>
      <c r="B130" s="5"/>
      <c r="C130" s="31"/>
      <c r="D130" s="6"/>
      <c r="E130" s="8"/>
      <c r="F130" s="8"/>
      <c r="G130" s="47"/>
      <c r="H130" s="48"/>
      <c r="I130" s="48"/>
      <c r="J130" s="48"/>
      <c r="K130" s="48"/>
      <c r="L130" s="48"/>
      <c r="M130" s="7"/>
    </row>
    <row r="131" spans="1:13">
      <c r="A131" s="5"/>
      <c r="B131" s="5"/>
      <c r="C131" s="31"/>
      <c r="D131" s="6"/>
      <c r="E131" s="8"/>
      <c r="F131" s="8"/>
      <c r="G131" s="47"/>
      <c r="H131" s="48"/>
      <c r="I131" s="48"/>
      <c r="J131" s="48"/>
      <c r="K131" s="48"/>
      <c r="L131" s="48"/>
      <c r="M131" s="7"/>
    </row>
    <row r="132" spans="1:13">
      <c r="A132" s="5"/>
      <c r="B132" s="5"/>
      <c r="C132" s="31"/>
      <c r="D132" s="6"/>
      <c r="E132" s="8"/>
      <c r="F132" s="8"/>
      <c r="G132" s="47"/>
      <c r="H132" s="48"/>
      <c r="I132" s="48"/>
      <c r="J132" s="48"/>
      <c r="K132" s="48"/>
      <c r="L132" s="48"/>
      <c r="M132" s="7"/>
    </row>
    <row r="133" spans="1:13">
      <c r="A133" s="5"/>
      <c r="B133" s="5"/>
      <c r="C133" s="31"/>
      <c r="D133" s="6"/>
      <c r="E133" s="8"/>
      <c r="F133" s="8"/>
      <c r="G133" s="47"/>
      <c r="H133" s="48"/>
      <c r="I133" s="48"/>
      <c r="J133" s="48"/>
      <c r="K133" s="48"/>
      <c r="L133" s="48"/>
      <c r="M133" s="7"/>
    </row>
    <row r="134" spans="1:13">
      <c r="A134" s="5"/>
      <c r="B134" s="5"/>
      <c r="C134" s="31"/>
      <c r="D134" s="6"/>
      <c r="E134" s="8"/>
      <c r="F134" s="8"/>
      <c r="G134" s="47"/>
      <c r="H134" s="48"/>
      <c r="I134" s="48"/>
      <c r="J134" s="48"/>
      <c r="K134" s="48"/>
      <c r="L134" s="48"/>
      <c r="M134" s="7"/>
    </row>
    <row r="135" spans="1:13">
      <c r="A135" s="5"/>
      <c r="B135" s="5"/>
      <c r="C135" s="31"/>
      <c r="D135" s="6"/>
      <c r="E135" s="8"/>
      <c r="F135" s="8"/>
      <c r="G135" s="47"/>
      <c r="H135" s="48"/>
      <c r="I135" s="48"/>
      <c r="J135" s="48"/>
      <c r="K135" s="48"/>
      <c r="L135" s="48"/>
      <c r="M135" s="7"/>
    </row>
    <row r="136" spans="1:13">
      <c r="A136" s="5"/>
      <c r="B136" s="5"/>
      <c r="C136" s="31"/>
      <c r="D136" s="6"/>
      <c r="E136" s="8"/>
      <c r="F136" s="8"/>
      <c r="G136" s="47"/>
      <c r="H136" s="48"/>
      <c r="I136" s="48"/>
      <c r="J136" s="48"/>
      <c r="K136" s="48"/>
      <c r="L136" s="48"/>
      <c r="M136" s="7"/>
    </row>
    <row r="137" spans="1:13">
      <c r="A137" s="5"/>
      <c r="B137" s="5"/>
      <c r="C137" s="31"/>
      <c r="D137" s="6"/>
      <c r="E137" s="8"/>
      <c r="F137" s="8"/>
      <c r="G137" s="47"/>
      <c r="H137" s="48"/>
      <c r="I137" s="48"/>
      <c r="J137" s="48"/>
      <c r="K137" s="48"/>
      <c r="L137" s="48"/>
      <c r="M137" s="7"/>
    </row>
    <row r="138" spans="1:13">
      <c r="A138" s="5"/>
      <c r="B138" s="5"/>
      <c r="C138" s="31"/>
      <c r="D138" s="6"/>
      <c r="E138" s="8"/>
      <c r="F138" s="8"/>
      <c r="G138" s="47"/>
      <c r="H138" s="48"/>
      <c r="I138" s="48"/>
      <c r="J138" s="48"/>
      <c r="K138" s="48"/>
      <c r="L138" s="48"/>
      <c r="M138" s="7"/>
    </row>
    <row r="139" spans="1:13">
      <c r="A139" s="5"/>
      <c r="B139" s="5"/>
      <c r="C139" s="31"/>
      <c r="D139" s="6"/>
      <c r="E139" s="8"/>
      <c r="F139" s="8"/>
      <c r="G139" s="47"/>
      <c r="H139" s="48"/>
      <c r="I139" s="48"/>
      <c r="J139" s="48"/>
      <c r="K139" s="48"/>
      <c r="L139" s="48"/>
      <c r="M139" s="7"/>
    </row>
    <row r="140" spans="1:13">
      <c r="A140" s="5"/>
      <c r="B140" s="5"/>
      <c r="C140" s="31"/>
      <c r="D140" s="6"/>
      <c r="E140" s="8"/>
      <c r="F140" s="8"/>
      <c r="G140" s="47"/>
      <c r="H140" s="48"/>
      <c r="I140" s="48"/>
      <c r="J140" s="48"/>
      <c r="K140" s="48"/>
      <c r="L140" s="48"/>
      <c r="M140" s="7"/>
    </row>
    <row r="141" spans="1:13">
      <c r="A141" s="5"/>
      <c r="B141" s="5"/>
      <c r="C141" s="31"/>
      <c r="D141" s="6"/>
      <c r="E141" s="8"/>
      <c r="F141" s="8"/>
      <c r="G141" s="47"/>
      <c r="H141" s="48"/>
      <c r="I141" s="48"/>
      <c r="J141" s="48"/>
      <c r="K141" s="48"/>
      <c r="L141" s="48"/>
      <c r="M141" s="7"/>
    </row>
    <row r="142" spans="1:13">
      <c r="A142" s="5"/>
      <c r="B142" s="5"/>
      <c r="C142" s="31"/>
      <c r="D142" s="6"/>
      <c r="E142" s="8"/>
      <c r="F142" s="8"/>
      <c r="G142" s="47"/>
      <c r="H142" s="48"/>
      <c r="I142" s="48"/>
      <c r="J142" s="48"/>
      <c r="K142" s="48"/>
      <c r="L142" s="48"/>
      <c r="M142" s="7"/>
    </row>
    <row r="143" spans="1:13">
      <c r="A143" s="5"/>
      <c r="B143" s="5"/>
      <c r="C143" s="31"/>
      <c r="D143" s="6"/>
      <c r="E143" s="8"/>
      <c r="F143" s="8"/>
      <c r="G143" s="47"/>
      <c r="H143" s="48"/>
      <c r="I143" s="48"/>
      <c r="J143" s="48"/>
      <c r="K143" s="48"/>
      <c r="L143" s="48"/>
      <c r="M143" s="7"/>
    </row>
    <row r="144" spans="1:13">
      <c r="A144" s="5"/>
      <c r="B144" s="5"/>
      <c r="C144" s="31"/>
      <c r="D144" s="6"/>
      <c r="E144" s="8"/>
      <c r="F144" s="8"/>
      <c r="G144" s="47"/>
      <c r="H144" s="48"/>
      <c r="I144" s="48"/>
      <c r="J144" s="48"/>
      <c r="K144" s="48"/>
      <c r="L144" s="48"/>
      <c r="M144" s="7"/>
    </row>
    <row r="145" spans="1:13">
      <c r="A145" s="5"/>
      <c r="B145" s="5"/>
      <c r="C145" s="31"/>
      <c r="D145" s="6"/>
      <c r="E145" s="8"/>
      <c r="F145" s="8"/>
      <c r="G145" s="47"/>
      <c r="H145" s="48"/>
      <c r="I145" s="48"/>
      <c r="J145" s="48"/>
      <c r="K145" s="48"/>
      <c r="L145" s="48"/>
      <c r="M145" s="7"/>
    </row>
    <row r="146" spans="1:13">
      <c r="A146" s="5"/>
      <c r="B146" s="5"/>
      <c r="C146" s="31"/>
      <c r="D146" s="6"/>
      <c r="E146" s="8"/>
      <c r="F146" s="8"/>
      <c r="G146" s="47"/>
      <c r="H146" s="48"/>
      <c r="I146" s="48"/>
      <c r="J146" s="48"/>
      <c r="K146" s="48"/>
      <c r="L146" s="48"/>
      <c r="M146" s="7"/>
    </row>
    <row r="147" spans="1:13">
      <c r="A147" s="5"/>
      <c r="B147" s="5"/>
      <c r="C147" s="31"/>
      <c r="D147" s="6"/>
      <c r="E147" s="8"/>
      <c r="F147" s="8"/>
      <c r="G147" s="47"/>
      <c r="H147" s="48"/>
      <c r="I147" s="48"/>
      <c r="J147" s="48"/>
      <c r="K147" s="48"/>
      <c r="L147" s="48"/>
      <c r="M147" s="7"/>
    </row>
    <row r="148" spans="1:13">
      <c r="A148" s="5"/>
      <c r="B148" s="5"/>
      <c r="C148" s="31"/>
      <c r="D148" s="6"/>
      <c r="E148" s="8"/>
      <c r="F148" s="8"/>
      <c r="G148" s="47"/>
      <c r="H148" s="48"/>
      <c r="I148" s="48"/>
      <c r="J148" s="48"/>
      <c r="K148" s="48"/>
      <c r="L148" s="48"/>
      <c r="M148" s="7"/>
    </row>
    <row r="149" spans="1:13">
      <c r="A149" s="5"/>
      <c r="B149" s="5"/>
      <c r="C149" s="31"/>
      <c r="D149" s="6"/>
      <c r="E149" s="8"/>
      <c r="F149" s="8"/>
      <c r="G149" s="47"/>
      <c r="H149" s="48"/>
      <c r="I149" s="48"/>
      <c r="J149" s="48"/>
      <c r="K149" s="48"/>
      <c r="L149" s="48"/>
      <c r="M149" s="7"/>
    </row>
    <row r="150" spans="1:13">
      <c r="A150" s="5"/>
      <c r="B150" s="5"/>
      <c r="C150" s="31"/>
      <c r="D150" s="6"/>
      <c r="E150" s="8"/>
      <c r="F150" s="8"/>
      <c r="G150" s="47"/>
      <c r="H150" s="48"/>
      <c r="I150" s="48"/>
      <c r="J150" s="48"/>
      <c r="K150" s="48"/>
      <c r="L150" s="48"/>
      <c r="M150" s="7"/>
    </row>
    <row r="151" spans="1:13">
      <c r="A151" s="5"/>
      <c r="B151" s="5"/>
      <c r="C151" s="31"/>
      <c r="D151" s="6"/>
      <c r="E151" s="8"/>
      <c r="F151" s="8"/>
      <c r="G151" s="47"/>
      <c r="H151" s="48"/>
      <c r="I151" s="48"/>
      <c r="J151" s="48"/>
      <c r="K151" s="48"/>
      <c r="L151" s="48"/>
      <c r="M151" s="7"/>
    </row>
    <row r="152" spans="1:13">
      <c r="A152" s="5"/>
      <c r="B152" s="5"/>
      <c r="C152" s="31"/>
      <c r="D152" s="6"/>
      <c r="E152" s="8"/>
      <c r="F152" s="8"/>
      <c r="G152" s="47"/>
      <c r="H152" s="48"/>
      <c r="I152" s="48"/>
      <c r="J152" s="48"/>
      <c r="K152" s="48"/>
      <c r="L152" s="48"/>
      <c r="M152" s="7"/>
    </row>
    <row r="153" spans="1:13">
      <c r="A153" s="5"/>
      <c r="B153" s="5"/>
      <c r="C153" s="31"/>
      <c r="D153" s="6"/>
      <c r="E153" s="8"/>
      <c r="F153" s="8"/>
      <c r="G153" s="47"/>
      <c r="H153" s="48"/>
      <c r="I153" s="48"/>
      <c r="J153" s="48"/>
      <c r="K153" s="48"/>
      <c r="L153" s="48"/>
      <c r="M153" s="7"/>
    </row>
    <row r="154" spans="1:13">
      <c r="A154" s="5"/>
      <c r="B154" s="5"/>
      <c r="C154" s="31"/>
      <c r="D154" s="6"/>
      <c r="E154" s="8"/>
      <c r="F154" s="8"/>
      <c r="G154" s="47"/>
      <c r="H154" s="48"/>
      <c r="I154" s="48"/>
      <c r="J154" s="48"/>
      <c r="K154" s="48"/>
      <c r="L154" s="48"/>
      <c r="M154" s="7"/>
    </row>
    <row r="155" spans="1:13">
      <c r="A155" s="5"/>
      <c r="B155" s="5"/>
      <c r="C155" s="31"/>
      <c r="D155" s="6"/>
      <c r="E155" s="8"/>
      <c r="F155" s="8"/>
      <c r="G155" s="47"/>
      <c r="H155" s="48"/>
      <c r="I155" s="48"/>
      <c r="J155" s="48"/>
      <c r="K155" s="48"/>
      <c r="L155" s="48"/>
      <c r="M155" s="7"/>
    </row>
    <row r="156" spans="1:13">
      <c r="A156" s="5"/>
      <c r="B156" s="5"/>
      <c r="C156" s="31"/>
      <c r="D156" s="6"/>
      <c r="E156" s="8"/>
      <c r="F156" s="8"/>
      <c r="G156" s="47"/>
      <c r="H156" s="48"/>
      <c r="I156" s="48"/>
      <c r="J156" s="48"/>
      <c r="K156" s="48"/>
      <c r="L156" s="48"/>
      <c r="M156" s="7"/>
    </row>
    <row r="157" spans="1:13">
      <c r="A157" s="5"/>
      <c r="B157" s="5"/>
      <c r="C157" s="31"/>
      <c r="D157" s="6"/>
      <c r="E157" s="8"/>
      <c r="F157" s="8"/>
      <c r="G157" s="47"/>
      <c r="H157" s="48"/>
      <c r="I157" s="48"/>
      <c r="J157" s="48"/>
      <c r="K157" s="48"/>
      <c r="L157" s="48"/>
      <c r="M157" s="7"/>
    </row>
    <row r="158" spans="1:13">
      <c r="A158" s="5"/>
      <c r="B158" s="5"/>
      <c r="C158" s="31"/>
      <c r="D158" s="6"/>
      <c r="E158" s="8"/>
      <c r="F158" s="8"/>
      <c r="G158" s="47"/>
      <c r="H158" s="48"/>
      <c r="I158" s="48"/>
      <c r="J158" s="48"/>
      <c r="K158" s="48"/>
      <c r="L158" s="48"/>
      <c r="M158" s="7"/>
    </row>
    <row r="159" spans="1:13">
      <c r="A159" s="5"/>
      <c r="B159" s="5"/>
      <c r="C159" s="31"/>
      <c r="D159" s="6"/>
      <c r="E159" s="8"/>
      <c r="F159" s="8"/>
      <c r="G159" s="47"/>
      <c r="H159" s="48"/>
      <c r="I159" s="48"/>
      <c r="J159" s="48"/>
      <c r="K159" s="48"/>
      <c r="L159" s="48"/>
      <c r="M159" s="7"/>
    </row>
    <row r="160" spans="1:13">
      <c r="A160" s="5"/>
      <c r="B160" s="5"/>
      <c r="C160" s="31"/>
      <c r="D160" s="6"/>
      <c r="E160" s="8"/>
      <c r="F160" s="8"/>
      <c r="G160" s="47"/>
      <c r="H160" s="48"/>
      <c r="I160" s="48"/>
      <c r="J160" s="48"/>
      <c r="K160" s="48"/>
      <c r="L160" s="48"/>
      <c r="M160" s="7"/>
    </row>
    <row r="161" spans="1:13">
      <c r="A161" s="5"/>
      <c r="B161" s="5"/>
      <c r="C161" s="31"/>
      <c r="D161" s="6"/>
      <c r="E161" s="8"/>
      <c r="F161" s="8"/>
      <c r="G161" s="47"/>
      <c r="H161" s="48"/>
      <c r="I161" s="48"/>
      <c r="J161" s="48"/>
      <c r="K161" s="48"/>
      <c r="L161" s="48"/>
      <c r="M161" s="7"/>
    </row>
    <row r="162" spans="1:13">
      <c r="A162" s="5"/>
      <c r="B162" s="5"/>
      <c r="C162" s="31"/>
      <c r="D162" s="6"/>
      <c r="E162" s="8"/>
      <c r="F162" s="8"/>
      <c r="G162" s="47"/>
      <c r="H162" s="48"/>
      <c r="I162" s="48"/>
      <c r="J162" s="48"/>
      <c r="K162" s="48"/>
      <c r="L162" s="48"/>
      <c r="M162" s="7"/>
    </row>
    <row r="163" spans="1:13">
      <c r="A163" s="5"/>
      <c r="B163" s="5"/>
      <c r="C163" s="31"/>
      <c r="D163" s="6"/>
      <c r="E163" s="8"/>
      <c r="F163" s="8"/>
      <c r="G163" s="47"/>
      <c r="H163" s="48"/>
      <c r="I163" s="48"/>
      <c r="J163" s="48"/>
      <c r="K163" s="48"/>
      <c r="L163" s="48"/>
      <c r="M163" s="7"/>
    </row>
    <row r="164" spans="1:13">
      <c r="A164" s="5"/>
      <c r="B164" s="5"/>
      <c r="C164" s="31"/>
      <c r="D164" s="6"/>
      <c r="E164" s="8"/>
      <c r="F164" s="8"/>
      <c r="G164" s="47"/>
      <c r="H164" s="48"/>
      <c r="I164" s="48"/>
      <c r="J164" s="48"/>
      <c r="K164" s="48"/>
      <c r="L164" s="48"/>
      <c r="M164" s="7"/>
    </row>
    <row r="165" spans="1:13">
      <c r="A165" s="5"/>
      <c r="B165" s="5"/>
      <c r="C165" s="31"/>
      <c r="D165" s="6"/>
      <c r="E165" s="8"/>
      <c r="F165" s="8"/>
      <c r="G165" s="47"/>
      <c r="H165" s="48"/>
      <c r="I165" s="48"/>
      <c r="J165" s="48"/>
      <c r="K165" s="48"/>
      <c r="L165" s="48"/>
      <c r="M165" s="7"/>
    </row>
    <row r="166" spans="1:13">
      <c r="A166" s="5"/>
      <c r="B166" s="5"/>
      <c r="C166" s="31"/>
      <c r="D166" s="6"/>
      <c r="E166" s="8"/>
      <c r="F166" s="8"/>
      <c r="G166" s="47"/>
      <c r="H166" s="48"/>
      <c r="I166" s="48"/>
      <c r="J166" s="48"/>
      <c r="K166" s="48"/>
      <c r="L166" s="48"/>
      <c r="M166" s="7"/>
    </row>
    <row r="167" spans="1:13">
      <c r="A167" s="5"/>
      <c r="B167" s="5"/>
      <c r="C167" s="31"/>
      <c r="D167" s="6"/>
      <c r="E167" s="8"/>
      <c r="F167" s="8"/>
      <c r="G167" s="47"/>
      <c r="H167" s="48"/>
      <c r="I167" s="48"/>
      <c r="J167" s="48"/>
      <c r="K167" s="48"/>
      <c r="L167" s="48"/>
      <c r="M167" s="7"/>
    </row>
    <row r="168" spans="1:13">
      <c r="A168" s="5"/>
      <c r="B168" s="5"/>
      <c r="C168" s="31"/>
      <c r="D168" s="6"/>
      <c r="E168" s="8"/>
      <c r="F168" s="8"/>
      <c r="G168" s="47"/>
      <c r="H168" s="48"/>
      <c r="I168" s="48"/>
      <c r="J168" s="48"/>
      <c r="K168" s="48"/>
      <c r="L168" s="48"/>
      <c r="M168" s="7"/>
    </row>
    <row r="169" spans="1:13">
      <c r="A169" s="5"/>
      <c r="B169" s="5"/>
      <c r="C169" s="31"/>
      <c r="D169" s="6"/>
      <c r="E169" s="8"/>
      <c r="F169" s="8"/>
      <c r="G169" s="47"/>
      <c r="H169" s="48"/>
      <c r="I169" s="48"/>
      <c r="J169" s="48"/>
      <c r="K169" s="48"/>
      <c r="L169" s="48"/>
      <c r="M169" s="7"/>
    </row>
    <row r="170" spans="1:13">
      <c r="A170" s="5"/>
      <c r="B170" s="5"/>
      <c r="C170" s="31"/>
      <c r="D170" s="6"/>
      <c r="E170" s="8"/>
      <c r="F170" s="8"/>
      <c r="G170" s="47"/>
      <c r="H170" s="48"/>
      <c r="I170" s="48"/>
      <c r="J170" s="48"/>
      <c r="K170" s="48"/>
      <c r="L170" s="48"/>
      <c r="M170" s="7"/>
    </row>
    <row r="171" spans="1:13">
      <c r="A171" s="5"/>
      <c r="B171" s="5"/>
      <c r="C171" s="31"/>
      <c r="D171" s="6"/>
      <c r="E171" s="8"/>
      <c r="F171" s="8"/>
      <c r="G171" s="47"/>
      <c r="H171" s="48"/>
      <c r="I171" s="48"/>
      <c r="J171" s="48"/>
      <c r="K171" s="48"/>
      <c r="L171" s="48"/>
      <c r="M171" s="7"/>
    </row>
    <row r="172" spans="1:13">
      <c r="A172" s="5"/>
      <c r="B172" s="5"/>
      <c r="C172" s="31"/>
      <c r="D172" s="6"/>
      <c r="E172" s="8"/>
      <c r="F172" s="8"/>
      <c r="G172" s="47"/>
      <c r="H172" s="48"/>
      <c r="I172" s="48"/>
      <c r="J172" s="48"/>
      <c r="K172" s="48"/>
      <c r="L172" s="48"/>
      <c r="M172" s="7"/>
    </row>
    <row r="173" spans="1:13">
      <c r="A173" s="5"/>
      <c r="B173" s="5"/>
      <c r="C173" s="31"/>
      <c r="D173" s="6"/>
      <c r="E173" s="8"/>
      <c r="F173" s="8"/>
      <c r="G173" s="47"/>
      <c r="H173" s="48"/>
      <c r="I173" s="48"/>
      <c r="J173" s="48"/>
      <c r="K173" s="48"/>
      <c r="L173" s="48"/>
      <c r="M173" s="7"/>
    </row>
    <row r="174" spans="1:13">
      <c r="A174" s="5"/>
      <c r="B174" s="5"/>
      <c r="C174" s="31"/>
      <c r="D174" s="6"/>
      <c r="E174" s="8"/>
      <c r="F174" s="8"/>
      <c r="G174" s="47"/>
      <c r="H174" s="48"/>
      <c r="I174" s="48"/>
      <c r="J174" s="48"/>
      <c r="K174" s="48"/>
      <c r="L174" s="48"/>
      <c r="M174" s="7"/>
    </row>
    <row r="175" spans="1:13">
      <c r="A175" s="5"/>
      <c r="B175" s="5"/>
      <c r="C175" s="31"/>
      <c r="D175" s="6"/>
      <c r="E175" s="8"/>
      <c r="F175" s="8"/>
      <c r="G175" s="47"/>
      <c r="H175" s="48"/>
      <c r="I175" s="48"/>
      <c r="J175" s="48"/>
      <c r="K175" s="48"/>
      <c r="L175" s="48"/>
      <c r="M175" s="7"/>
    </row>
    <row r="176" spans="1:13">
      <c r="A176" s="5"/>
      <c r="B176" s="5"/>
      <c r="C176" s="31"/>
      <c r="D176" s="6"/>
      <c r="E176" s="8"/>
      <c r="F176" s="8"/>
      <c r="G176" s="47"/>
      <c r="H176" s="48"/>
      <c r="I176" s="48"/>
      <c r="J176" s="48"/>
      <c r="K176" s="48"/>
      <c r="L176" s="48"/>
      <c r="M176" s="7"/>
    </row>
    <row r="177" spans="1:13">
      <c r="A177" s="5"/>
      <c r="B177" s="5"/>
      <c r="C177" s="31"/>
      <c r="D177" s="6"/>
      <c r="E177" s="8"/>
      <c r="F177" s="8"/>
      <c r="G177" s="47"/>
      <c r="H177" s="48"/>
      <c r="I177" s="48"/>
      <c r="J177" s="48"/>
      <c r="K177" s="48"/>
      <c r="L177" s="48"/>
      <c r="M177" s="7"/>
    </row>
    <row r="178" spans="1:13">
      <c r="A178" s="5"/>
      <c r="B178" s="5"/>
      <c r="C178" s="31"/>
      <c r="D178" s="6"/>
      <c r="E178" s="8"/>
      <c r="F178" s="8"/>
      <c r="G178" s="47"/>
      <c r="H178" s="48"/>
      <c r="I178" s="48"/>
      <c r="J178" s="48"/>
      <c r="K178" s="48"/>
      <c r="L178" s="48"/>
      <c r="M178" s="7"/>
    </row>
    <row r="179" spans="1:13">
      <c r="A179" s="5"/>
      <c r="B179" s="5"/>
      <c r="C179" s="31"/>
      <c r="D179" s="6"/>
      <c r="E179" s="8"/>
      <c r="F179" s="8"/>
      <c r="G179" s="47"/>
      <c r="H179" s="48"/>
      <c r="I179" s="48"/>
      <c r="J179" s="48"/>
      <c r="K179" s="48"/>
      <c r="L179" s="48"/>
      <c r="M179" s="7"/>
    </row>
    <row r="180" spans="1:13">
      <c r="A180" s="5"/>
      <c r="B180" s="5"/>
      <c r="C180" s="31"/>
      <c r="D180" s="6"/>
      <c r="E180" s="8"/>
      <c r="F180" s="8"/>
      <c r="G180" s="47"/>
      <c r="H180" s="48"/>
      <c r="I180" s="48"/>
      <c r="J180" s="48"/>
      <c r="K180" s="48"/>
      <c r="L180" s="48"/>
      <c r="M180" s="7"/>
    </row>
    <row r="181" spans="1:13">
      <c r="A181" s="5"/>
      <c r="B181" s="5"/>
      <c r="C181" s="31"/>
      <c r="D181" s="6"/>
      <c r="E181" s="8"/>
      <c r="F181" s="8"/>
      <c r="G181" s="47"/>
      <c r="H181" s="48"/>
      <c r="I181" s="48"/>
      <c r="J181" s="48"/>
      <c r="K181" s="48"/>
      <c r="L181" s="48"/>
      <c r="M181" s="7"/>
    </row>
    <row r="182" spans="1:13">
      <c r="A182" s="5"/>
      <c r="B182" s="5"/>
      <c r="C182" s="31"/>
      <c r="D182" s="6"/>
      <c r="E182" s="8"/>
      <c r="F182" s="8"/>
      <c r="G182" s="47"/>
      <c r="H182" s="48"/>
      <c r="I182" s="48"/>
      <c r="J182" s="48"/>
      <c r="K182" s="48"/>
      <c r="L182" s="48"/>
      <c r="M182" s="7"/>
    </row>
    <row r="183" spans="1:13">
      <c r="A183" s="5"/>
      <c r="B183" s="5"/>
      <c r="C183" s="31"/>
      <c r="D183" s="6"/>
      <c r="E183" s="8"/>
      <c r="F183" s="8"/>
      <c r="G183" s="47"/>
      <c r="H183" s="48"/>
      <c r="I183" s="48"/>
      <c r="J183" s="48"/>
      <c r="K183" s="48"/>
      <c r="L183" s="48"/>
      <c r="M183" s="7"/>
    </row>
    <row r="184" spans="1:13">
      <c r="A184" s="5"/>
      <c r="B184" s="5"/>
      <c r="C184" s="31"/>
      <c r="D184" s="6"/>
      <c r="E184" s="8"/>
      <c r="F184" s="8"/>
      <c r="G184" s="47"/>
      <c r="H184" s="48"/>
      <c r="I184" s="48"/>
      <c r="J184" s="48"/>
      <c r="K184" s="48"/>
      <c r="L184" s="48"/>
      <c r="M184" s="7"/>
    </row>
    <row r="185" spans="1:13">
      <c r="A185" s="5"/>
      <c r="B185" s="5"/>
      <c r="C185" s="31"/>
      <c r="D185" s="6"/>
      <c r="E185" s="8"/>
      <c r="F185" s="8"/>
      <c r="G185" s="47"/>
      <c r="H185" s="48"/>
      <c r="I185" s="48"/>
      <c r="J185" s="48"/>
      <c r="K185" s="48"/>
      <c r="L185" s="48"/>
      <c r="M185" s="7"/>
    </row>
    <row r="186" spans="1:13">
      <c r="A186" s="5"/>
      <c r="B186" s="5"/>
      <c r="C186" s="31"/>
      <c r="D186" s="6"/>
      <c r="E186" s="8"/>
      <c r="F186" s="8"/>
      <c r="G186" s="47"/>
      <c r="H186" s="48"/>
      <c r="I186" s="48"/>
      <c r="J186" s="48"/>
      <c r="K186" s="48"/>
      <c r="L186" s="48"/>
      <c r="M186" s="7"/>
    </row>
    <row r="187" spans="1:13">
      <c r="A187" s="5"/>
      <c r="B187" s="5"/>
      <c r="C187" s="31"/>
      <c r="D187" s="6"/>
      <c r="E187" s="8"/>
      <c r="F187" s="8"/>
      <c r="G187" s="47"/>
      <c r="H187" s="48"/>
      <c r="I187" s="48"/>
      <c r="J187" s="48"/>
      <c r="K187" s="48"/>
      <c r="L187" s="48"/>
      <c r="M187" s="7"/>
    </row>
    <row r="188" spans="1:13">
      <c r="A188" s="5"/>
      <c r="B188" s="5"/>
      <c r="C188" s="31"/>
      <c r="D188" s="6"/>
      <c r="E188" s="8"/>
      <c r="F188" s="8"/>
      <c r="G188" s="47"/>
      <c r="H188" s="48"/>
      <c r="I188" s="48"/>
      <c r="J188" s="48"/>
      <c r="K188" s="48"/>
      <c r="L188" s="48"/>
      <c r="M188" s="7"/>
    </row>
    <row r="189" spans="1:13">
      <c r="A189" s="5"/>
      <c r="B189" s="5"/>
      <c r="C189" s="31"/>
      <c r="D189" s="6"/>
      <c r="E189" s="8"/>
      <c r="F189" s="8"/>
      <c r="G189" s="47"/>
      <c r="H189" s="48"/>
      <c r="I189" s="48"/>
      <c r="J189" s="48"/>
      <c r="K189" s="48"/>
      <c r="L189" s="48"/>
      <c r="M189" s="7"/>
    </row>
    <row r="190" spans="1:13">
      <c r="A190" s="5"/>
      <c r="B190" s="5"/>
      <c r="C190" s="31"/>
      <c r="D190" s="6"/>
      <c r="E190" s="8"/>
      <c r="F190" s="8"/>
      <c r="G190" s="47"/>
      <c r="H190" s="48"/>
      <c r="I190" s="48"/>
      <c r="J190" s="48"/>
      <c r="K190" s="48"/>
      <c r="L190" s="48"/>
      <c r="M190" s="7"/>
    </row>
    <row r="191" spans="1:13">
      <c r="A191" s="5"/>
      <c r="B191" s="5"/>
      <c r="C191" s="31"/>
      <c r="D191" s="6"/>
      <c r="E191" s="8"/>
      <c r="F191" s="8"/>
      <c r="G191" s="47"/>
      <c r="H191" s="48"/>
      <c r="I191" s="48"/>
      <c r="J191" s="48"/>
      <c r="K191" s="48"/>
      <c r="L191" s="48"/>
      <c r="M191" s="7"/>
    </row>
    <row r="192" spans="1:13">
      <c r="A192" s="5"/>
      <c r="B192" s="5"/>
      <c r="C192" s="31"/>
      <c r="D192" s="6"/>
      <c r="E192" s="8"/>
      <c r="F192" s="8"/>
      <c r="G192" s="47"/>
      <c r="H192" s="48"/>
      <c r="I192" s="48"/>
      <c r="J192" s="48"/>
      <c r="K192" s="48"/>
      <c r="L192" s="48"/>
      <c r="M192" s="7"/>
    </row>
    <row r="193" spans="1:13">
      <c r="A193" s="5"/>
      <c r="B193" s="5"/>
      <c r="C193" s="31"/>
      <c r="D193" s="6"/>
      <c r="E193" s="8"/>
      <c r="F193" s="8"/>
      <c r="G193" s="47"/>
      <c r="H193" s="48"/>
      <c r="I193" s="48"/>
      <c r="J193" s="48"/>
      <c r="K193" s="48"/>
      <c r="L193" s="48"/>
      <c r="M193" s="7"/>
    </row>
    <row r="194" spans="1:13">
      <c r="A194" s="5"/>
      <c r="B194" s="5"/>
      <c r="C194" s="31"/>
      <c r="D194" s="6"/>
      <c r="E194" s="8"/>
      <c r="F194" s="8"/>
      <c r="G194" s="47"/>
      <c r="H194" s="48"/>
      <c r="I194" s="48"/>
      <c r="J194" s="48"/>
      <c r="K194" s="48"/>
      <c r="L194" s="48"/>
      <c r="M194" s="7"/>
    </row>
    <row r="195" spans="1:13">
      <c r="A195" s="5"/>
      <c r="B195" s="5"/>
      <c r="C195" s="31"/>
      <c r="D195" s="6"/>
      <c r="E195" s="8"/>
      <c r="F195" s="8"/>
      <c r="G195" s="47"/>
      <c r="H195" s="48"/>
      <c r="I195" s="48"/>
      <c r="J195" s="48"/>
      <c r="K195" s="48"/>
      <c r="L195" s="48"/>
      <c r="M195" s="7"/>
    </row>
    <row r="196" spans="1:13">
      <c r="A196" s="5"/>
      <c r="B196" s="5"/>
      <c r="C196" s="31"/>
      <c r="D196" s="6"/>
      <c r="E196" s="8"/>
      <c r="F196" s="8"/>
      <c r="G196" s="47"/>
      <c r="H196" s="48"/>
      <c r="I196" s="48"/>
      <c r="J196" s="48"/>
      <c r="K196" s="48"/>
      <c r="L196" s="48"/>
      <c r="M196" s="7"/>
    </row>
    <row r="197" spans="1:13">
      <c r="A197" s="5"/>
      <c r="B197" s="5"/>
      <c r="C197" s="31"/>
      <c r="D197" s="6"/>
      <c r="E197" s="8"/>
      <c r="F197" s="8"/>
      <c r="G197" s="47"/>
      <c r="H197" s="48"/>
      <c r="I197" s="48"/>
      <c r="J197" s="48"/>
      <c r="K197" s="48"/>
      <c r="L197" s="48"/>
      <c r="M197" s="7"/>
    </row>
    <row r="198" spans="1:13">
      <c r="A198" s="5"/>
      <c r="B198" s="5"/>
      <c r="C198" s="31"/>
      <c r="D198" s="6"/>
      <c r="E198" s="8"/>
      <c r="F198" s="8"/>
      <c r="G198" s="47"/>
      <c r="H198" s="48"/>
      <c r="I198" s="48"/>
      <c r="J198" s="48"/>
      <c r="K198" s="48"/>
      <c r="L198" s="48"/>
      <c r="M198" s="7"/>
    </row>
    <row r="199" spans="1:13">
      <c r="A199" s="5"/>
      <c r="B199" s="5"/>
      <c r="C199" s="31"/>
      <c r="D199" s="6"/>
      <c r="E199" s="8"/>
      <c r="F199" s="8"/>
      <c r="G199" s="47"/>
      <c r="H199" s="48"/>
      <c r="I199" s="48"/>
      <c r="J199" s="48"/>
      <c r="K199" s="48"/>
      <c r="L199" s="48"/>
      <c r="M199" s="7"/>
    </row>
    <row r="200" spans="1:13">
      <c r="A200" s="5"/>
      <c r="B200" s="5"/>
      <c r="C200" s="31"/>
      <c r="D200" s="6"/>
      <c r="E200" s="8"/>
      <c r="F200" s="8"/>
      <c r="G200" s="47"/>
      <c r="H200" s="48"/>
      <c r="I200" s="48"/>
      <c r="J200" s="48"/>
      <c r="K200" s="48"/>
      <c r="L200" s="48"/>
      <c r="M200" s="7"/>
    </row>
    <row r="201" spans="1:13">
      <c r="A201" s="5"/>
      <c r="B201" s="5"/>
      <c r="C201" s="31"/>
      <c r="D201" s="6"/>
      <c r="E201" s="8"/>
      <c r="F201" s="8"/>
      <c r="G201" s="47"/>
      <c r="H201" s="48"/>
      <c r="I201" s="48"/>
      <c r="J201" s="48"/>
      <c r="K201" s="48"/>
      <c r="L201" s="48"/>
      <c r="M201" s="7"/>
    </row>
    <row r="202" spans="1:13">
      <c r="A202" s="5"/>
      <c r="B202" s="5"/>
      <c r="C202" s="31"/>
      <c r="D202" s="6"/>
      <c r="E202" s="8"/>
      <c r="F202" s="8"/>
      <c r="G202" s="47"/>
      <c r="H202" s="48"/>
      <c r="I202" s="48"/>
      <c r="J202" s="48"/>
      <c r="K202" s="48"/>
      <c r="L202" s="48"/>
      <c r="M202" s="7"/>
    </row>
    <row r="203" spans="1:13">
      <c r="A203" s="5"/>
      <c r="B203" s="5"/>
      <c r="C203" s="31"/>
      <c r="D203" s="6"/>
      <c r="E203" s="8"/>
      <c r="F203" s="8"/>
      <c r="G203" s="47"/>
      <c r="H203" s="48"/>
      <c r="I203" s="48"/>
      <c r="J203" s="48"/>
      <c r="K203" s="48"/>
      <c r="L203" s="48"/>
      <c r="M203" s="7"/>
    </row>
    <row r="204" spans="1:13">
      <c r="A204" s="5"/>
      <c r="B204" s="5"/>
      <c r="C204" s="31"/>
      <c r="D204" s="6"/>
      <c r="E204" s="8"/>
      <c r="F204" s="8"/>
      <c r="G204" s="47"/>
      <c r="H204" s="48"/>
      <c r="I204" s="48"/>
      <c r="J204" s="48"/>
      <c r="K204" s="48"/>
      <c r="L204" s="48"/>
      <c r="M204" s="7"/>
    </row>
    <row r="205" spans="1:13">
      <c r="A205" s="5"/>
      <c r="B205" s="5"/>
      <c r="C205" s="31"/>
      <c r="D205" s="6"/>
      <c r="E205" s="8"/>
      <c r="F205" s="8"/>
      <c r="G205" s="47"/>
      <c r="H205" s="48"/>
      <c r="I205" s="48"/>
      <c r="J205" s="48"/>
      <c r="K205" s="48"/>
      <c r="L205" s="48"/>
      <c r="M205" s="7"/>
    </row>
    <row r="206" spans="1:13">
      <c r="A206" s="5"/>
      <c r="B206" s="5"/>
      <c r="C206" s="31"/>
      <c r="D206" s="6"/>
      <c r="E206" s="8"/>
      <c r="F206" s="8"/>
      <c r="G206" s="47"/>
      <c r="H206" s="48"/>
      <c r="I206" s="48"/>
      <c r="J206" s="48"/>
      <c r="K206" s="48"/>
      <c r="L206" s="48"/>
      <c r="M206" s="7"/>
    </row>
    <row r="207" spans="1:13">
      <c r="A207" s="5"/>
      <c r="B207" s="5"/>
      <c r="C207" s="31"/>
      <c r="D207" s="6"/>
      <c r="E207" s="8"/>
      <c r="F207" s="8"/>
      <c r="G207" s="47"/>
      <c r="H207" s="48"/>
      <c r="I207" s="48"/>
      <c r="J207" s="48"/>
      <c r="K207" s="48"/>
      <c r="L207" s="48"/>
      <c r="M207" s="7"/>
    </row>
    <row r="208" spans="1:13">
      <c r="A208" s="5"/>
      <c r="B208" s="5"/>
      <c r="C208" s="31"/>
      <c r="D208" s="6"/>
      <c r="E208" s="8"/>
      <c r="F208" s="8"/>
      <c r="G208" s="47"/>
      <c r="H208" s="48"/>
      <c r="I208" s="48"/>
      <c r="J208" s="48"/>
      <c r="K208" s="48"/>
      <c r="L208" s="48"/>
      <c r="M208" s="7"/>
    </row>
    <row r="209" spans="1:13">
      <c r="A209" s="5"/>
      <c r="B209" s="5"/>
      <c r="C209" s="31"/>
      <c r="D209" s="6"/>
      <c r="E209" s="8"/>
      <c r="F209" s="8"/>
      <c r="G209" s="47"/>
      <c r="H209" s="48"/>
      <c r="I209" s="48"/>
      <c r="J209" s="48"/>
      <c r="K209" s="48"/>
      <c r="L209" s="48"/>
      <c r="M209" s="7"/>
    </row>
    <row r="210" spans="1:13">
      <c r="A210" s="5"/>
      <c r="B210" s="5"/>
      <c r="C210" s="31"/>
      <c r="D210" s="6"/>
      <c r="E210" s="8"/>
      <c r="F210" s="8"/>
      <c r="G210" s="47"/>
      <c r="H210" s="48"/>
      <c r="I210" s="48"/>
      <c r="J210" s="48"/>
      <c r="K210" s="48"/>
      <c r="L210" s="48"/>
      <c r="M210" s="7"/>
    </row>
    <row r="211" spans="1:13">
      <c r="A211" s="5"/>
      <c r="B211" s="5"/>
      <c r="C211" s="31"/>
      <c r="D211" s="6"/>
      <c r="E211" s="8"/>
      <c r="F211" s="8"/>
      <c r="G211" s="47"/>
      <c r="H211" s="48"/>
      <c r="I211" s="48"/>
      <c r="J211" s="48"/>
      <c r="K211" s="48"/>
      <c r="L211" s="48"/>
      <c r="M211" s="7"/>
    </row>
    <row r="212" spans="1:13">
      <c r="A212" s="5"/>
      <c r="B212" s="5"/>
      <c r="C212" s="31"/>
      <c r="D212" s="6"/>
      <c r="E212" s="8"/>
      <c r="F212" s="8"/>
      <c r="G212" s="47"/>
      <c r="H212" s="48"/>
      <c r="I212" s="48"/>
      <c r="J212" s="48"/>
      <c r="K212" s="48"/>
      <c r="L212" s="48"/>
      <c r="M212" s="7"/>
    </row>
    <row r="213" spans="1:13">
      <c r="A213" s="5"/>
      <c r="B213" s="5"/>
      <c r="C213" s="31"/>
      <c r="D213" s="6"/>
      <c r="E213" s="8"/>
      <c r="F213" s="8"/>
      <c r="G213" s="47"/>
      <c r="H213" s="48"/>
      <c r="I213" s="48"/>
      <c r="J213" s="48"/>
      <c r="K213" s="48"/>
      <c r="L213" s="48"/>
      <c r="M213" s="7"/>
    </row>
    <row r="214" spans="1:13">
      <c r="A214" s="5"/>
      <c r="B214" s="5"/>
      <c r="C214" s="31"/>
      <c r="D214" s="6"/>
      <c r="E214" s="8"/>
      <c r="F214" s="8"/>
      <c r="G214" s="47"/>
      <c r="H214" s="48"/>
      <c r="I214" s="48"/>
      <c r="J214" s="48"/>
      <c r="K214" s="48"/>
      <c r="L214" s="48"/>
      <c r="M214" s="7"/>
    </row>
    <row r="215" spans="1:13">
      <c r="A215" s="5"/>
      <c r="B215" s="5"/>
      <c r="C215" s="31"/>
      <c r="D215" s="6"/>
      <c r="E215" s="8"/>
      <c r="F215" s="8"/>
      <c r="G215" s="47"/>
      <c r="H215" s="48"/>
      <c r="I215" s="48"/>
      <c r="J215" s="48"/>
      <c r="K215" s="48"/>
      <c r="L215" s="48"/>
      <c r="M215" s="7"/>
    </row>
    <row r="216" spans="1:13">
      <c r="A216" s="5"/>
      <c r="B216" s="5"/>
      <c r="C216" s="31"/>
      <c r="D216" s="6"/>
      <c r="E216" s="8"/>
      <c r="F216" s="8"/>
      <c r="G216" s="47"/>
      <c r="H216" s="48"/>
      <c r="I216" s="48"/>
      <c r="J216" s="48"/>
      <c r="K216" s="48"/>
      <c r="L216" s="48"/>
      <c r="M216" s="7"/>
    </row>
    <row r="217" spans="1:13">
      <c r="A217" s="5"/>
      <c r="B217" s="5"/>
      <c r="C217" s="31"/>
      <c r="D217" s="6"/>
      <c r="E217" s="8"/>
      <c r="F217" s="8"/>
      <c r="G217" s="47"/>
      <c r="H217" s="48"/>
      <c r="I217" s="48"/>
      <c r="J217" s="48"/>
      <c r="K217" s="48"/>
      <c r="L217" s="48"/>
      <c r="M217" s="7"/>
    </row>
    <row r="218" spans="1:13">
      <c r="A218" s="5"/>
      <c r="B218" s="5"/>
      <c r="C218" s="31"/>
      <c r="D218" s="6"/>
      <c r="E218" s="8"/>
      <c r="F218" s="8"/>
      <c r="G218" s="47"/>
      <c r="H218" s="48"/>
      <c r="I218" s="48"/>
      <c r="J218" s="48"/>
      <c r="K218" s="48"/>
      <c r="L218" s="48"/>
      <c r="M218" s="7"/>
    </row>
    <row r="219" spans="1:13">
      <c r="A219" s="5"/>
      <c r="B219" s="5"/>
      <c r="C219" s="31"/>
      <c r="D219" s="6"/>
      <c r="E219" s="8"/>
      <c r="F219" s="8"/>
      <c r="G219" s="47"/>
      <c r="H219" s="48"/>
      <c r="I219" s="48"/>
      <c r="J219" s="48"/>
      <c r="K219" s="48"/>
      <c r="L219" s="48"/>
      <c r="M219" s="7"/>
    </row>
    <row r="220" spans="1:13">
      <c r="A220" s="5"/>
      <c r="B220" s="5"/>
      <c r="C220" s="31"/>
      <c r="D220" s="6"/>
      <c r="E220" s="8"/>
      <c r="F220" s="8"/>
      <c r="G220" s="47"/>
      <c r="H220" s="48"/>
      <c r="I220" s="48"/>
      <c r="J220" s="48"/>
      <c r="K220" s="48"/>
      <c r="L220" s="48"/>
      <c r="M220" s="7"/>
    </row>
    <row r="221" spans="1:13">
      <c r="A221" s="5"/>
      <c r="B221" s="5"/>
      <c r="C221" s="31"/>
      <c r="D221" s="6"/>
      <c r="E221" s="8"/>
      <c r="F221" s="8"/>
      <c r="G221" s="47"/>
      <c r="H221" s="48"/>
      <c r="I221" s="48"/>
      <c r="J221" s="48"/>
      <c r="K221" s="48"/>
      <c r="L221" s="48"/>
      <c r="M221" s="7"/>
    </row>
    <row r="222" spans="1:13">
      <c r="A222" s="5"/>
      <c r="B222" s="5"/>
      <c r="C222" s="31"/>
      <c r="D222" s="6"/>
      <c r="E222" s="8"/>
      <c r="F222" s="8"/>
      <c r="G222" s="47"/>
      <c r="H222" s="48"/>
      <c r="I222" s="48"/>
      <c r="J222" s="48"/>
      <c r="K222" s="48"/>
      <c r="L222" s="48"/>
      <c r="M222" s="7"/>
    </row>
    <row r="223" spans="1:13">
      <c r="A223" s="5"/>
      <c r="B223" s="5"/>
      <c r="C223" s="31"/>
      <c r="D223" s="6"/>
      <c r="E223" s="8"/>
      <c r="F223" s="8"/>
      <c r="G223" s="47"/>
      <c r="H223" s="48"/>
      <c r="I223" s="48"/>
      <c r="J223" s="48"/>
      <c r="K223" s="48"/>
      <c r="L223" s="48"/>
      <c r="M223" s="7"/>
    </row>
    <row r="224" spans="1:13">
      <c r="A224" s="5"/>
      <c r="B224" s="5"/>
      <c r="C224" s="31"/>
      <c r="D224" s="6"/>
      <c r="E224" s="8"/>
      <c r="F224" s="8"/>
      <c r="G224" s="47"/>
      <c r="H224" s="48"/>
      <c r="I224" s="48"/>
      <c r="J224" s="48"/>
      <c r="K224" s="48"/>
      <c r="L224" s="48"/>
      <c r="M224" s="7"/>
    </row>
    <row r="225" spans="1:13">
      <c r="A225" s="5"/>
      <c r="B225" s="5"/>
      <c r="C225" s="31"/>
      <c r="D225" s="6"/>
      <c r="E225" s="8"/>
      <c r="F225" s="8"/>
      <c r="G225" s="47"/>
      <c r="H225" s="48"/>
      <c r="I225" s="48"/>
      <c r="J225" s="48"/>
      <c r="K225" s="48"/>
      <c r="L225" s="48"/>
      <c r="M225" s="7"/>
    </row>
    <row r="226" spans="1:13">
      <c r="A226" s="5"/>
      <c r="B226" s="5"/>
      <c r="C226" s="31"/>
      <c r="D226" s="6"/>
      <c r="E226" s="8"/>
      <c r="F226" s="8"/>
      <c r="G226" s="47"/>
      <c r="H226" s="48"/>
      <c r="I226" s="48"/>
      <c r="J226" s="48"/>
      <c r="K226" s="48"/>
      <c r="L226" s="48"/>
      <c r="M226" s="7"/>
    </row>
    <row r="227" spans="1:13">
      <c r="A227" s="5"/>
      <c r="B227" s="5"/>
      <c r="C227" s="31"/>
      <c r="D227" s="6"/>
      <c r="E227" s="8"/>
      <c r="F227" s="8"/>
      <c r="G227" s="47"/>
      <c r="H227" s="48"/>
      <c r="I227" s="48"/>
      <c r="J227" s="48"/>
      <c r="K227" s="48"/>
      <c r="L227" s="48"/>
      <c r="M227" s="7"/>
    </row>
    <row r="228" spans="1:13">
      <c r="A228" s="5"/>
      <c r="B228" s="5"/>
      <c r="C228" s="31"/>
      <c r="D228" s="6"/>
      <c r="E228" s="8"/>
      <c r="F228" s="8"/>
      <c r="G228" s="47"/>
      <c r="H228" s="48"/>
      <c r="I228" s="48"/>
      <c r="J228" s="48"/>
      <c r="K228" s="48"/>
      <c r="L228" s="48"/>
      <c r="M228" s="7"/>
    </row>
    <row r="229" spans="1:13">
      <c r="A229" s="5"/>
      <c r="B229" s="5"/>
      <c r="C229" s="31"/>
      <c r="D229" s="6"/>
      <c r="E229" s="8"/>
      <c r="F229" s="8"/>
      <c r="G229" s="47"/>
      <c r="H229" s="48"/>
      <c r="I229" s="48"/>
      <c r="J229" s="48"/>
      <c r="K229" s="48"/>
      <c r="L229" s="48"/>
      <c r="M229" s="7"/>
    </row>
    <row r="230" spans="1:13">
      <c r="A230" s="5"/>
      <c r="B230" s="5"/>
      <c r="C230" s="31"/>
      <c r="D230" s="6"/>
      <c r="E230" s="8"/>
      <c r="F230" s="8"/>
      <c r="G230" s="47"/>
      <c r="H230" s="48"/>
      <c r="I230" s="48"/>
      <c r="J230" s="48"/>
      <c r="K230" s="48"/>
      <c r="L230" s="48"/>
      <c r="M230" s="7"/>
    </row>
    <row r="231" spans="1:13">
      <c r="A231" s="5"/>
      <c r="B231" s="5"/>
      <c r="C231" s="31"/>
      <c r="D231" s="6"/>
      <c r="E231" s="8"/>
      <c r="F231" s="8"/>
      <c r="G231" s="47"/>
      <c r="H231" s="48"/>
      <c r="I231" s="48"/>
      <c r="J231" s="48"/>
      <c r="K231" s="48"/>
      <c r="L231" s="48"/>
      <c r="M231" s="7"/>
    </row>
    <row r="232" spans="1:13">
      <c r="A232" s="5"/>
      <c r="B232" s="5"/>
      <c r="C232" s="31"/>
      <c r="D232" s="6"/>
      <c r="E232" s="8"/>
      <c r="F232" s="8"/>
      <c r="G232" s="47"/>
      <c r="H232" s="48"/>
      <c r="I232" s="48"/>
      <c r="J232" s="48"/>
      <c r="K232" s="48"/>
      <c r="L232" s="48"/>
      <c r="M232" s="7"/>
    </row>
    <row r="233" spans="1:13">
      <c r="A233" s="5"/>
      <c r="B233" s="5"/>
      <c r="C233" s="31"/>
      <c r="D233" s="6"/>
      <c r="E233" s="8"/>
      <c r="F233" s="8"/>
      <c r="G233" s="47"/>
      <c r="H233" s="48"/>
      <c r="I233" s="48"/>
      <c r="J233" s="48"/>
      <c r="K233" s="48"/>
      <c r="L233" s="48"/>
      <c r="M233" s="7"/>
    </row>
    <row r="234" spans="1:13">
      <c r="A234" s="5"/>
      <c r="B234" s="5"/>
      <c r="C234" s="31"/>
      <c r="D234" s="6"/>
      <c r="E234" s="8"/>
      <c r="F234" s="8"/>
      <c r="G234" s="47"/>
      <c r="H234" s="48"/>
      <c r="I234" s="48"/>
      <c r="J234" s="48"/>
      <c r="K234" s="48"/>
      <c r="L234" s="48"/>
      <c r="M234" s="7"/>
    </row>
    <row r="235" spans="1:13">
      <c r="A235" s="5"/>
      <c r="B235" s="5"/>
      <c r="C235" s="31"/>
      <c r="D235" s="6"/>
      <c r="E235" s="8"/>
      <c r="F235" s="8"/>
      <c r="G235" s="47"/>
      <c r="H235" s="48"/>
      <c r="I235" s="48"/>
      <c r="J235" s="48"/>
      <c r="K235" s="48"/>
      <c r="L235" s="48"/>
      <c r="M235" s="7"/>
    </row>
    <row r="236" spans="1:13">
      <c r="A236" s="5"/>
      <c r="B236" s="5"/>
      <c r="C236" s="31"/>
      <c r="D236" s="6"/>
      <c r="E236" s="8"/>
      <c r="F236" s="8"/>
      <c r="G236" s="47"/>
      <c r="H236" s="48"/>
      <c r="I236" s="48"/>
      <c r="J236" s="48"/>
      <c r="K236" s="48"/>
      <c r="L236" s="48"/>
      <c r="M236" s="7"/>
    </row>
    <row r="237" spans="1:13">
      <c r="A237" s="5"/>
      <c r="B237" s="5"/>
      <c r="C237" s="31"/>
      <c r="D237" s="6"/>
      <c r="E237" s="8"/>
      <c r="F237" s="8"/>
      <c r="G237" s="47"/>
      <c r="H237" s="48"/>
      <c r="I237" s="48"/>
      <c r="J237" s="48"/>
      <c r="K237" s="48"/>
      <c r="L237" s="48"/>
      <c r="M237" s="7"/>
    </row>
    <row r="238" spans="1:13">
      <c r="A238" s="5"/>
      <c r="B238" s="5"/>
      <c r="C238" s="31"/>
      <c r="D238" s="6"/>
      <c r="E238" s="8"/>
      <c r="F238" s="8"/>
      <c r="G238" s="47"/>
      <c r="H238" s="48"/>
      <c r="I238" s="48"/>
      <c r="J238" s="48"/>
      <c r="K238" s="48"/>
      <c r="L238" s="48"/>
      <c r="M238" s="7"/>
    </row>
    <row r="239" spans="1:13">
      <c r="A239" s="5"/>
      <c r="B239" s="5"/>
      <c r="C239" s="31"/>
      <c r="D239" s="6"/>
      <c r="E239" s="8"/>
      <c r="F239" s="8"/>
      <c r="G239" s="47"/>
      <c r="H239" s="48"/>
      <c r="I239" s="48"/>
      <c r="J239" s="48"/>
      <c r="K239" s="48"/>
      <c r="L239" s="48"/>
      <c r="M239" s="7"/>
    </row>
    <row r="240" spans="1:13">
      <c r="A240" s="5"/>
      <c r="B240" s="5"/>
      <c r="C240" s="31"/>
      <c r="D240" s="6"/>
      <c r="E240" s="8"/>
      <c r="F240" s="8"/>
      <c r="G240" s="47"/>
      <c r="H240" s="48"/>
      <c r="I240" s="48"/>
      <c r="J240" s="48"/>
      <c r="K240" s="48"/>
      <c r="L240" s="48"/>
      <c r="M240" s="7"/>
    </row>
    <row r="241" spans="1:13">
      <c r="A241" s="5"/>
      <c r="B241" s="5"/>
      <c r="C241" s="31"/>
      <c r="D241" s="6"/>
      <c r="E241" s="8"/>
      <c r="F241" s="8"/>
      <c r="G241" s="47"/>
      <c r="H241" s="48"/>
      <c r="I241" s="48"/>
      <c r="J241" s="48"/>
      <c r="K241" s="48"/>
      <c r="L241" s="48"/>
      <c r="M241" s="7"/>
    </row>
    <row r="242" spans="1:13">
      <c r="A242" s="5"/>
      <c r="B242" s="5"/>
      <c r="C242" s="31"/>
      <c r="D242" s="6"/>
      <c r="E242" s="8"/>
      <c r="F242" s="8"/>
      <c r="G242" s="47"/>
      <c r="H242" s="48"/>
      <c r="I242" s="48"/>
      <c r="J242" s="48"/>
      <c r="K242" s="48"/>
      <c r="L242" s="48"/>
      <c r="M242" s="7"/>
    </row>
    <row r="243" spans="1:13">
      <c r="A243" s="5"/>
      <c r="B243" s="5"/>
      <c r="C243" s="31"/>
      <c r="D243" s="6"/>
      <c r="E243" s="8"/>
      <c r="F243" s="8"/>
      <c r="G243" s="47"/>
      <c r="H243" s="48"/>
      <c r="I243" s="48"/>
      <c r="J243" s="48"/>
      <c r="K243" s="48"/>
      <c r="L243" s="48"/>
      <c r="M243" s="7"/>
    </row>
    <row r="244" spans="1:13">
      <c r="A244" s="5"/>
      <c r="B244" s="5"/>
      <c r="C244" s="31"/>
      <c r="D244" s="6"/>
      <c r="E244" s="8"/>
      <c r="F244" s="8"/>
      <c r="G244" s="47"/>
      <c r="H244" s="48"/>
      <c r="I244" s="48"/>
      <c r="J244" s="48"/>
      <c r="K244" s="48"/>
      <c r="L244" s="48"/>
      <c r="M244" s="7"/>
    </row>
    <row r="245" spans="1:13">
      <c r="A245" s="5"/>
      <c r="B245" s="5"/>
      <c r="C245" s="31"/>
      <c r="D245" s="6"/>
      <c r="E245" s="8"/>
      <c r="F245" s="8"/>
      <c r="G245" s="47"/>
      <c r="H245" s="48"/>
      <c r="I245" s="48"/>
      <c r="J245" s="48"/>
      <c r="K245" s="48"/>
      <c r="L245" s="48"/>
      <c r="M245" s="7"/>
    </row>
    <row r="246" spans="1:13">
      <c r="A246" s="5"/>
      <c r="B246" s="5"/>
      <c r="C246" s="31"/>
      <c r="D246" s="6"/>
      <c r="E246" s="8"/>
      <c r="F246" s="8"/>
      <c r="G246" s="47"/>
      <c r="H246" s="48"/>
      <c r="I246" s="48"/>
      <c r="J246" s="48"/>
      <c r="K246" s="48"/>
      <c r="L246" s="48"/>
      <c r="M246" s="7"/>
    </row>
    <row r="247" spans="1:13">
      <c r="A247" s="5"/>
      <c r="B247" s="5"/>
      <c r="C247" s="31"/>
      <c r="D247" s="6"/>
      <c r="E247" s="8"/>
      <c r="F247" s="8"/>
      <c r="G247" s="47"/>
      <c r="H247" s="48"/>
      <c r="I247" s="48"/>
      <c r="J247" s="48"/>
      <c r="K247" s="48"/>
      <c r="L247" s="48"/>
      <c r="M247" s="7"/>
    </row>
    <row r="248" spans="1:13">
      <c r="A248" s="5"/>
      <c r="B248" s="5"/>
      <c r="C248" s="31"/>
      <c r="D248" s="6"/>
      <c r="E248" s="8"/>
      <c r="F248" s="8"/>
      <c r="G248" s="47"/>
      <c r="H248" s="48"/>
      <c r="I248" s="48"/>
      <c r="J248" s="48"/>
      <c r="K248" s="48"/>
      <c r="L248" s="48"/>
      <c r="M248" s="7"/>
    </row>
    <row r="249" spans="1:13">
      <c r="A249" s="5"/>
      <c r="B249" s="5"/>
      <c r="C249" s="31"/>
      <c r="D249" s="6"/>
      <c r="E249" s="8"/>
      <c r="F249" s="8"/>
      <c r="G249" s="47"/>
      <c r="H249" s="48"/>
      <c r="I249" s="48"/>
      <c r="J249" s="48"/>
      <c r="K249" s="48"/>
      <c r="L249" s="48"/>
      <c r="M249" s="7"/>
    </row>
    <row r="250" spans="1:13">
      <c r="A250" s="5"/>
      <c r="B250" s="5"/>
      <c r="C250" s="31"/>
      <c r="D250" s="6"/>
      <c r="E250" s="8"/>
      <c r="F250" s="8"/>
      <c r="G250" s="47"/>
      <c r="H250" s="48"/>
      <c r="I250" s="48"/>
      <c r="J250" s="48"/>
      <c r="K250" s="48"/>
      <c r="L250" s="48"/>
      <c r="M250" s="7"/>
    </row>
    <row r="251" spans="1:13">
      <c r="A251" s="5"/>
      <c r="B251" s="5"/>
      <c r="C251" s="31"/>
      <c r="D251" s="6"/>
      <c r="E251" s="8"/>
      <c r="F251" s="8"/>
      <c r="G251" s="47"/>
      <c r="H251" s="48"/>
      <c r="I251" s="48"/>
      <c r="J251" s="48"/>
      <c r="K251" s="48"/>
      <c r="L251" s="48"/>
      <c r="M251" s="7"/>
    </row>
    <row r="252" spans="1:13">
      <c r="A252" s="5"/>
      <c r="B252" s="5"/>
      <c r="C252" s="31"/>
      <c r="D252" s="6"/>
      <c r="E252" s="8"/>
      <c r="F252" s="8"/>
      <c r="G252" s="47"/>
      <c r="H252" s="48"/>
      <c r="I252" s="48"/>
      <c r="J252" s="48"/>
      <c r="K252" s="48"/>
      <c r="L252" s="48"/>
      <c r="M252" s="7"/>
    </row>
    <row r="253" spans="1:13">
      <c r="A253" s="5"/>
      <c r="B253" s="5"/>
      <c r="C253" s="31"/>
      <c r="D253" s="6"/>
      <c r="E253" s="8"/>
      <c r="F253" s="8"/>
      <c r="G253" s="47"/>
      <c r="H253" s="48"/>
      <c r="I253" s="48"/>
      <c r="J253" s="48"/>
      <c r="K253" s="48"/>
      <c r="L253" s="48"/>
      <c r="M253" s="7"/>
    </row>
    <row r="254" spans="1:13">
      <c r="A254" s="5"/>
      <c r="B254" s="5"/>
      <c r="C254" s="31"/>
      <c r="D254" s="6"/>
      <c r="E254" s="8"/>
      <c r="F254" s="8"/>
      <c r="G254" s="47"/>
      <c r="H254" s="48"/>
      <c r="I254" s="48"/>
      <c r="J254" s="48"/>
      <c r="K254" s="48"/>
      <c r="L254" s="48"/>
      <c r="M254" s="7"/>
    </row>
    <row r="255" spans="1:13">
      <c r="A255" s="5"/>
      <c r="B255" s="5"/>
      <c r="C255" s="31"/>
      <c r="D255" s="6"/>
      <c r="E255" s="8"/>
      <c r="F255" s="8"/>
      <c r="G255" s="47"/>
      <c r="H255" s="48"/>
      <c r="I255" s="48"/>
      <c r="J255" s="48"/>
      <c r="K255" s="48"/>
      <c r="L255" s="48"/>
      <c r="M255" s="7"/>
    </row>
    <row r="256" spans="1:13">
      <c r="A256" s="5"/>
      <c r="B256" s="5"/>
      <c r="C256" s="31"/>
      <c r="D256" s="6"/>
      <c r="E256" s="8"/>
      <c r="F256" s="8"/>
      <c r="G256" s="47"/>
      <c r="H256" s="48"/>
      <c r="I256" s="48"/>
      <c r="J256" s="48"/>
      <c r="K256" s="48"/>
      <c r="L256" s="48"/>
      <c r="M256" s="7"/>
    </row>
    <row r="257" spans="1:13">
      <c r="A257" s="5"/>
      <c r="B257" s="5"/>
      <c r="C257" s="31"/>
      <c r="D257" s="6"/>
      <c r="E257" s="8"/>
      <c r="F257" s="8"/>
      <c r="G257" s="47"/>
      <c r="H257" s="48"/>
      <c r="I257" s="48"/>
      <c r="J257" s="48"/>
      <c r="K257" s="48"/>
      <c r="L257" s="48"/>
      <c r="M257" s="7"/>
    </row>
    <row r="258" spans="1:13">
      <c r="A258" s="5"/>
      <c r="B258" s="5"/>
      <c r="C258" s="31"/>
      <c r="D258" s="6"/>
      <c r="E258" s="8"/>
      <c r="F258" s="8"/>
      <c r="G258" s="47"/>
      <c r="H258" s="48"/>
      <c r="I258" s="48"/>
      <c r="J258" s="48"/>
      <c r="K258" s="48"/>
      <c r="L258" s="48"/>
      <c r="M258" s="7"/>
    </row>
    <row r="259" spans="1:13">
      <c r="A259" s="5"/>
      <c r="B259" s="5"/>
      <c r="C259" s="31"/>
      <c r="D259" s="6"/>
      <c r="E259" s="8"/>
      <c r="F259" s="8"/>
      <c r="G259" s="47"/>
      <c r="H259" s="48"/>
      <c r="I259" s="48"/>
      <c r="J259" s="48"/>
      <c r="K259" s="48"/>
      <c r="L259" s="48"/>
      <c r="M259" s="7"/>
    </row>
    <row r="260" spans="1:13">
      <c r="A260" s="5"/>
      <c r="B260" s="5"/>
      <c r="C260" s="31"/>
      <c r="D260" s="6"/>
      <c r="E260" s="8"/>
      <c r="F260" s="8"/>
      <c r="G260" s="47"/>
      <c r="H260" s="48"/>
      <c r="I260" s="48"/>
      <c r="J260" s="48"/>
      <c r="K260" s="48"/>
      <c r="L260" s="48"/>
      <c r="M260" s="7"/>
    </row>
    <row r="261" spans="1:13">
      <c r="A261" s="5"/>
      <c r="B261" s="5"/>
      <c r="C261" s="31"/>
      <c r="D261" s="6"/>
      <c r="E261" s="8"/>
      <c r="F261" s="8"/>
      <c r="G261" s="47"/>
      <c r="H261" s="48"/>
      <c r="I261" s="48"/>
      <c r="J261" s="48"/>
      <c r="K261" s="48"/>
      <c r="L261" s="48"/>
      <c r="M261" s="7"/>
    </row>
  </sheetData>
  <conditionalFormatting sqref="A21 A8:A19">
    <cfRule type="duplicateValues" dxfId="29" priority="6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MES</vt:lpstr>
      <vt:lpstr>filtro</vt:lpstr>
      <vt:lpstr>datos</vt:lpstr>
      <vt:lpstr>config</vt:lpstr>
      <vt:lpstr>SUPLENCIA</vt:lpstr>
      <vt:lpstr>SUPLENCIA!Área_de_impresión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2023-05-09T15:35:04Z</cp:lastPrinted>
  <dcterms:created xsi:type="dcterms:W3CDTF">2020-10-09T15:18:56Z</dcterms:created>
  <dcterms:modified xsi:type="dcterms:W3CDTF">2023-05-10T14:33:06Z</dcterms:modified>
</cp:coreProperties>
</file>